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6D8BE585-EFFF-4BE8-85ED-02B30CFAA62E}" xr6:coauthVersionLast="36" xr6:coauthVersionMax="36" xr10:uidLastSave="{00000000-0000-0000-0000-000000000000}"/>
  <bookViews>
    <workbookView xWindow="0" yWindow="0" windowWidth="28740" windowHeight="11700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/>
</workbook>
</file>

<file path=xl/calcChain.xml><?xml version="1.0" encoding="utf-8"?>
<calcChain xmlns="http://schemas.openxmlformats.org/spreadsheetml/2006/main">
  <c r="H90" i="62" l="1"/>
  <c r="N76" i="62" s="1"/>
  <c r="E65" i="62" s="1"/>
  <c r="N75" i="62"/>
  <c r="E64" i="62" s="1"/>
  <c r="K75" i="62"/>
  <c r="N74" i="62"/>
  <c r="E63" i="62" s="1"/>
  <c r="K74" i="62"/>
  <c r="N73" i="62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E62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C31" i="62"/>
  <c r="F31" i="62" s="1"/>
  <c r="D30" i="62"/>
  <c r="C30" i="62"/>
  <c r="N29" i="62"/>
  <c r="E31" i="62" s="1"/>
  <c r="K29" i="62"/>
  <c r="D29" i="62"/>
  <c r="C29" i="62"/>
  <c r="N28" i="62"/>
  <c r="E30" i="62" s="1"/>
  <c r="K28" i="62"/>
  <c r="D28" i="62"/>
  <c r="C28" i="62"/>
  <c r="N27" i="62"/>
  <c r="E29" i="62" s="1"/>
  <c r="K27" i="62"/>
  <c r="D27" i="62"/>
  <c r="C27" i="62"/>
  <c r="N26" i="62"/>
  <c r="E28" i="62" s="1"/>
  <c r="K26" i="62"/>
  <c r="D26" i="62"/>
  <c r="C26" i="62"/>
  <c r="N25" i="62"/>
  <c r="E27" i="62" s="1"/>
  <c r="K25" i="62"/>
  <c r="D25" i="62"/>
  <c r="C25" i="62"/>
  <c r="N24" i="62"/>
  <c r="E26" i="62" s="1"/>
  <c r="K24" i="62"/>
  <c r="D24" i="62"/>
  <c r="C24" i="62"/>
  <c r="N23" i="62"/>
  <c r="E25" i="62" s="1"/>
  <c r="K23" i="62"/>
  <c r="D23" i="62"/>
  <c r="C23" i="62"/>
  <c r="N22" i="62"/>
  <c r="E24" i="62" s="1"/>
  <c r="K22" i="62"/>
  <c r="D22" i="62"/>
  <c r="C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O86" i="48" s="1"/>
  <c r="N85" i="48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N25" i="48"/>
  <c r="O26" i="48" s="1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O29" i="54" s="1"/>
  <c r="N28" i="54"/>
  <c r="O28" i="54" s="1"/>
  <c r="O27" i="54"/>
  <c r="N27" i="54"/>
  <c r="N26" i="54"/>
  <c r="N4" i="7"/>
  <c r="N5" i="7"/>
  <c r="N6" i="7"/>
  <c r="N7" i="7"/>
  <c r="N8" i="7"/>
  <c r="N9" i="7"/>
  <c r="N10" i="7"/>
  <c r="N11" i="7"/>
  <c r="N12" i="7"/>
  <c r="N3" i="7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F62" i="62" l="1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N13" i="7" s="1"/>
  <c r="H44" i="8" l="1"/>
  <c r="H44" i="15" l="1"/>
  <c r="D63" i="7" l="1"/>
  <c r="L11" i="41" l="1"/>
  <c r="L12" i="41"/>
  <c r="L13" i="41"/>
  <c r="L14" i="41"/>
  <c r="L15" i="4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2" i="15"/>
  <c r="F59" i="15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<sst xmlns="http://schemas.openxmlformats.org/spreadsheetml/2006/main" count="1678" uniqueCount="219">
  <si>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</si>
  <si>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</si>
  <si>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</si>
  <si>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</si>
  <si>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</si>
  <si>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</si>
  <si>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</si>
  <si>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</si>
  <si>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</si>
  <si>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</si>
  <si>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</si>
  <si>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</si>
  <si>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</si>
  <si>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</si>
  <si>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</si>
  <si>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</si>
  <si>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</si>
  <si>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</si>
  <si>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</si>
  <si>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</si>
  <si>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</si>
  <si>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</si>
  <si>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</si>
  <si>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</si>
  <si>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</si>
  <si>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</si>
  <si>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</si>
  <si>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</si>
  <si>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</si>
  <si>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</si>
  <si>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</si>
  <si>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</si>
  <si>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</si>
  <si>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</si>
  <si>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</si>
  <si>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</si>
  <si>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</si>
  <si>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</si>
  <si>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</si>
  <si>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</si>
  <si>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</si>
  <si>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</si>
  <si>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</si>
  <si>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</si>
  <si>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</si>
  <si>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</si>
  <si>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</si>
  <si>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</si>
  <si>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</si>
  <si>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</si>
  <si>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</si>
  <si>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</si>
  <si>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</si>
  <si>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</si>
  <si>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</si>
  <si>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</si>
  <si>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</si>
  <si>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</si>
  <si>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</si>
  <si>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</si>
  <si>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</si>
  <si>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</si>
  <si>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</si>
  <si>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</si>
  <si>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</si>
  <si>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</si>
  <si>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</si>
  <si>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</si>
  <si>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</si>
  <si>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</si>
  <si>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</si>
  <si>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</si>
  <si>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</si>
  <si>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</si>
  <si>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</si>
  <si>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</si>
  <si>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</si>
  <si>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</si>
  <si>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</si>
  <si>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</si>
  <si>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</si>
  <si>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</si>
  <si>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</si>
  <si>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</si>
  <si>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</si>
  <si>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</si>
  <si>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</si>
  <si>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</si>
  <si>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</si>
  <si>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</si>
  <si>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</si>
  <si>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</si>
  <si>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</si>
  <si>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</si>
  <si>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</si>
  <si>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</si>
  <si>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</si>
  <si>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</si>
  <si>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</si>
  <si>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</si>
  <si>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</si>
  <si>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</si>
  <si>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</si>
  <si>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</si>
  <si>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</si>
  <si>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</si>
  <si>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</si>
  <si>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</si>
  <si>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</si>
  <si>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</si>
  <si>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</si>
  <si>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</si>
  <si>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</si>
  <si>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</si>
  <si>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</si>
  <si>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</si>
  <si>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</si>
  <si>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</si>
  <si>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</si>
  <si>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</si>
  <si>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</si>
  <si>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</si>
  <si>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</si>
  <si>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</si>
  <si>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</si>
  <si>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</si>
  <si>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</si>
  <si>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</si>
  <si>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</si>
  <si>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</si>
  <si>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</si>
  <si>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</si>
  <si>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</si>
  <si>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</si>
  <si>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</si>
  <si>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</si>
  <si>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</si>
  <si>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</si>
  <si>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</si>
  <si>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</si>
  <si>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</si>
  <si>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</si>
  <si>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</si>
  <si>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</si>
  <si>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</si>
  <si>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</si>
  <si>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</si>
  <si>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</si>
  <si>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</si>
  <si>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</si>
  <si>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</si>
  <si>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</si>
  <si>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</si>
  <si>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</si>
  <si>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</si>
  <si>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</si>
  <si>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</si>
  <si>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</si>
  <si>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</si>
  <si>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</si>
  <si>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</si>
  <si>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</si>
  <si>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</si>
  <si>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</si>
  <si>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</si>
  <si>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</si>
  <si>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</si>
  <si>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</si>
  <si>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</si>
  <si>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</si>
  <si>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</si>
  <si>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</si>
  <si>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</si>
  <si>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</si>
  <si>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</si>
  <si>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</si>
  <si>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</si>
  <si>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</si>
  <si>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</si>
  <si>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</si>
  <si>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</si>
  <si>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</si>
  <si>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</si>
  <si>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</si>
  <si>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</si>
  <si>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</si>
  <si>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</si>
  <si>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</si>
  <si>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</si>
  <si>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</si>
  <si>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</si>
  <si>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</si>
  <si>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</si>
  <si>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</si>
  <si>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</si>
  <si>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</si>
  <si>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</si>
  <si>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</si>
  <si>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</si>
  <si>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</si>
  <si>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</si>
  <si>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</si>
  <si>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13"/>
  </si>
  <si>
    <t>令和４年</t>
    <rPh sb="0" eb="2">
      <t>レイワ</t>
    </rPh>
    <rPh sb="3" eb="4">
      <t>ネン</t>
    </rPh>
    <phoneticPr fontId="13"/>
  </si>
  <si>
    <t>令和５年</t>
    <rPh sb="0" eb="2">
      <t>レイワ</t>
    </rPh>
    <rPh sb="3" eb="4">
      <t>ネン</t>
    </rPh>
    <phoneticPr fontId="13"/>
  </si>
  <si>
    <t>令和 5年</t>
    <rPh sb="0" eb="1">
      <t>レイ</t>
    </rPh>
    <rPh sb="1" eb="2">
      <t>ワ</t>
    </rPh>
    <rPh sb="4" eb="5">
      <t>ネン</t>
    </rPh>
    <phoneticPr fontId="2"/>
  </si>
  <si>
    <t>令和 4年</t>
    <rPh sb="0" eb="1">
      <t>レイ</t>
    </rPh>
    <rPh sb="1" eb="2">
      <t>ワ</t>
    </rPh>
    <rPh sb="4" eb="5">
      <t>ネン</t>
    </rPh>
    <phoneticPr fontId="2"/>
  </si>
  <si>
    <t>前月</t>
    <rPh sb="0" eb="2">
      <t>ゼンゲツ</t>
    </rPh>
    <phoneticPr fontId="2"/>
  </si>
  <si>
    <t>令和4年</t>
    <phoneticPr fontId="2"/>
  </si>
  <si>
    <r>
      <t xml:space="preserve">所管面積　     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11" eb="12">
      <t>マン</t>
    </rPh>
    <phoneticPr fontId="2"/>
  </si>
  <si>
    <t>23，394 ㎡</t>
    <phoneticPr fontId="2"/>
  </si>
  <si>
    <t>18，609 ㎡</t>
    <phoneticPr fontId="2"/>
  </si>
  <si>
    <t>令和5年6月</t>
    <rPh sb="5" eb="6">
      <t>ガツ</t>
    </rPh>
    <phoneticPr fontId="2"/>
  </si>
  <si>
    <t xml:space="preserve">                       令和5年6月所管面（1～3類）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</si>
  <si>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3，397　㎡</t>
    <phoneticPr fontId="2"/>
  </si>
  <si>
    <r>
      <t>90，521  m</t>
    </r>
    <r>
      <rPr>
        <sz val="8"/>
        <rFont val="ＭＳ Ｐゴシック"/>
        <family val="3"/>
        <charset val="128"/>
      </rPr>
      <t>3</t>
    </r>
    <phoneticPr fontId="2"/>
  </si>
  <si>
    <t>14，644　㎡</t>
    <phoneticPr fontId="2"/>
  </si>
  <si>
    <t>　　　　　　　　　　　　　　　　令和5年6月末上位10品目入庫高(県合計）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</si>
  <si>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令和5年6月末上位10品目保管残高(県合計）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</si>
</sst>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8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42" xfId="1" applyFill="1" applyBorder="1"/>
    <xf numFmtId="38" fontId="1" fillId="0" borderId="35" xfId="1" applyBorder="1"/>
    <xf numFmtId="38" fontId="0" fillId="0" borderId="8" xfId="1" applyFont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179" fontId="0" fillId="0" borderId="37" xfId="1" applyNumberFormat="1" applyFont="1" applyFill="1" applyBorder="1"/>
    <xf numFmtId="38" fontId="1" fillId="0" borderId="11" xfId="1" applyFont="1" applyFill="1" applyBorder="1"/>
    <xf numFmtId="38" fontId="0" fillId="0" borderId="2" xfId="1" applyFont="1" applyFill="1" applyBorder="1"/>
    <xf numFmtId="38" fontId="1" fillId="0" borderId="20" xfId="1" applyBorder="1"/>
    <xf numFmtId="38" fontId="1" fillId="0" borderId="33" xfId="1" applyBorder="1"/>
    <xf numFmtId="38" fontId="1" fillId="0" borderId="34" xfId="1" applyBorder="1"/>
    <xf numFmtId="38" fontId="1" fillId="0" borderId="9" xfId="1" applyBorder="1"/>
    <xf numFmtId="38" fontId="1" fillId="0" borderId="10" xfId="1" applyFont="1" applyBorder="1"/>
    <xf numFmtId="38" fontId="0" fillId="0" borderId="8" xfId="1" applyFont="1" applyFill="1" applyBorder="1"/>
    <xf numFmtId="38" fontId="0" fillId="0" borderId="20" xfId="1" applyFont="1" applyFill="1" applyBorder="1"/>
    <xf numFmtId="38" fontId="0" fillId="0" borderId="1" xfId="1" applyFont="1" applyBorder="1"/>
    <xf numFmtId="38" fontId="0" fillId="0" borderId="11" xfId="1" applyFont="1" applyFill="1" applyBorder="1"/>
    <xf numFmtId="38" fontId="1" fillId="0" borderId="38" xfId="1" applyFill="1" applyBorder="1"/>
    <xf numFmtId="38" fontId="1" fillId="0" borderId="9" xfId="1" applyFill="1" applyBorder="1"/>
    <xf numFmtId="0" fontId="0" fillId="0" borderId="8" xfId="0" applyBorder="1"/>
    <xf numFmtId="38" fontId="1" fillId="0" borderId="33" xfId="1" applyFill="1" applyBorder="1"/>
    <xf numFmtId="38" fontId="0" fillId="0" borderId="42" xfId="1" applyFont="1" applyBorder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CC"/>
      <color rgb="FFFFCCFF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令和5年6月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173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170</c:v>
                </c:pt>
                <c:pt idx="6">
                  <c:v>171</c:v>
                </c:pt>
                <c:pt idx="7">
                  <c:v>169</c:v>
                </c:pt>
                <c:pt idx="8">
                  <c:v>171</c:v>
                </c:pt>
                <c:pt idx="9">
                  <c:v>169</c:v>
                </c:pt>
                <c:pt idx="1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令和5年6月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95.8</c:v>
                </c:pt>
                <c:pt idx="1">
                  <c:v>99.5</c:v>
                </c:pt>
                <c:pt idx="2">
                  <c:v>100.7</c:v>
                </c:pt>
                <c:pt idx="3">
                  <c:v>106.9</c:v>
                </c:pt>
                <c:pt idx="4">
                  <c:v>108.5</c:v>
                </c:pt>
                <c:pt idx="5">
                  <c:v>114.8</c:v>
                </c:pt>
                <c:pt idx="6">
                  <c:v>122.6</c:v>
                </c:pt>
                <c:pt idx="7">
                  <c:v>120.5</c:v>
                </c:pt>
                <c:pt idx="8">
                  <c:v>125.7</c:v>
                </c:pt>
                <c:pt idx="9">
                  <c:v>141.4</c:v>
                </c:pt>
                <c:pt idx="10">
                  <c:v>144.1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所管面積　 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令和5年6月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220.5</c:v>
                </c:pt>
                <c:pt idx="1">
                  <c:v>225.3</c:v>
                </c:pt>
                <c:pt idx="2">
                  <c:v>226.3</c:v>
                </c:pt>
                <c:pt idx="3">
                  <c:v>228.9</c:v>
                </c:pt>
                <c:pt idx="4">
                  <c:v>231.8</c:v>
                </c:pt>
                <c:pt idx="5">
                  <c:v>234.9</c:v>
                </c:pt>
                <c:pt idx="6">
                  <c:v>240.8</c:v>
                </c:pt>
                <c:pt idx="7">
                  <c:v>233.6</c:v>
                </c:pt>
                <c:pt idx="8">
                  <c:v>240.2</c:v>
                </c:pt>
                <c:pt idx="9">
                  <c:v>239.9</c:v>
                </c:pt>
                <c:pt idx="10">
                  <c:v>242.9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4904710018297323E-3"/>
                  <c:y val="-1.834362650951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8.7672265509892208E-3"/>
                  <c:y val="-2.588494365605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-1.0956445265468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金属製品</c:v>
                </c:pt>
                <c:pt idx="8">
                  <c:v>化学繊維糸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18451</c:v>
                </c:pt>
                <c:pt idx="1">
                  <c:v>18421</c:v>
                </c:pt>
                <c:pt idx="2">
                  <c:v>7778</c:v>
                </c:pt>
                <c:pt idx="3">
                  <c:v>5709</c:v>
                </c:pt>
                <c:pt idx="4">
                  <c:v>4494</c:v>
                </c:pt>
                <c:pt idx="5">
                  <c:v>4397</c:v>
                </c:pt>
                <c:pt idx="6">
                  <c:v>4178</c:v>
                </c:pt>
                <c:pt idx="7">
                  <c:v>3477</c:v>
                </c:pt>
                <c:pt idx="8">
                  <c:v>2124</c:v>
                </c:pt>
                <c:pt idx="9">
                  <c:v>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3.371641208034374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1.7680557554326597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7.41742677962986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金属製品</c:v>
                </c:pt>
                <c:pt idx="8">
                  <c:v>化学繊維糸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18414</c:v>
                </c:pt>
                <c:pt idx="1">
                  <c:v>18485</c:v>
                </c:pt>
                <c:pt idx="2">
                  <c:v>7233</c:v>
                </c:pt>
                <c:pt idx="3">
                  <c:v>4258</c:v>
                </c:pt>
                <c:pt idx="4">
                  <c:v>4078</c:v>
                </c:pt>
                <c:pt idx="5">
                  <c:v>3743</c:v>
                </c:pt>
                <c:pt idx="6">
                  <c:v>2305</c:v>
                </c:pt>
                <c:pt idx="7">
                  <c:v>4289</c:v>
                </c:pt>
                <c:pt idx="8">
                  <c:v>1475</c:v>
                </c:pt>
                <c:pt idx="9">
                  <c:v>3592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3.7878787878787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3.1953153024050178E-17"/>
                  <c:y val="-3.74522786924361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その他の化学工業品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49783</c:v>
                </c:pt>
                <c:pt idx="1">
                  <c:v>15207</c:v>
                </c:pt>
                <c:pt idx="2">
                  <c:v>14375</c:v>
                </c:pt>
                <c:pt idx="3">
                  <c:v>12788</c:v>
                </c:pt>
                <c:pt idx="4">
                  <c:v>7840</c:v>
                </c:pt>
                <c:pt idx="5">
                  <c:v>5898</c:v>
                </c:pt>
                <c:pt idx="6">
                  <c:v>4729</c:v>
                </c:pt>
                <c:pt idx="7">
                  <c:v>3350</c:v>
                </c:pt>
                <c:pt idx="8">
                  <c:v>2245</c:v>
                </c:pt>
                <c:pt idx="9">
                  <c:v>1841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4766438508911876E-3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5.2197004786166436E-3"/>
                  <c:y val="-1.5151515151515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6.9716775599128538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-6.3678314720463865E-5"/>
                  <c:y val="-8.94774516821760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-6.971677559912918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その他の化学工業品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47915</c:v>
                </c:pt>
                <c:pt idx="1">
                  <c:v>16335</c:v>
                </c:pt>
                <c:pt idx="2">
                  <c:v>6013</c:v>
                </c:pt>
                <c:pt idx="3">
                  <c:v>12025</c:v>
                </c:pt>
                <c:pt idx="4">
                  <c:v>11074</c:v>
                </c:pt>
                <c:pt idx="5">
                  <c:v>8262</c:v>
                </c:pt>
                <c:pt idx="6">
                  <c:v>2482</c:v>
                </c:pt>
                <c:pt idx="7">
                  <c:v>3241</c:v>
                </c:pt>
                <c:pt idx="8">
                  <c:v>3107</c:v>
                </c:pt>
                <c:pt idx="9">
                  <c:v>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2411347517730497E-2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2411347517730561E-2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その他の食料工業品</c:v>
                </c:pt>
                <c:pt idx="2">
                  <c:v>飲料</c:v>
                </c:pt>
                <c:pt idx="3">
                  <c:v>缶詰・びん詰</c:v>
                </c:pt>
                <c:pt idx="4">
                  <c:v>雑穀</c:v>
                </c:pt>
                <c:pt idx="5">
                  <c:v>麦</c:v>
                </c:pt>
                <c:pt idx="6">
                  <c:v>電気機械</c:v>
                </c:pt>
                <c:pt idx="7">
                  <c:v>鉄鋼</c:v>
                </c:pt>
                <c:pt idx="8">
                  <c:v>雑品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37993</c:v>
                </c:pt>
                <c:pt idx="1">
                  <c:v>18368</c:v>
                </c:pt>
                <c:pt idx="2">
                  <c:v>18096</c:v>
                </c:pt>
                <c:pt idx="3">
                  <c:v>16889</c:v>
                </c:pt>
                <c:pt idx="4">
                  <c:v>16056</c:v>
                </c:pt>
                <c:pt idx="5">
                  <c:v>13861</c:v>
                </c:pt>
                <c:pt idx="6">
                  <c:v>13533</c:v>
                </c:pt>
                <c:pt idx="7">
                  <c:v>11469</c:v>
                </c:pt>
                <c:pt idx="8">
                  <c:v>11138</c:v>
                </c:pt>
                <c:pt idx="9">
                  <c:v>10619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43E-2"/>
                  <c:y val="1.1627601782335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1.7730496453900709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7730496453901034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1.7730496453900058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1.2411347517730497E-2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7730496453900709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7.0921985815602835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1.773049645389941E-3"/>
                  <c:y val="1.1627296587926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その他の食料工業品</c:v>
                </c:pt>
                <c:pt idx="2">
                  <c:v>飲料</c:v>
                </c:pt>
                <c:pt idx="3">
                  <c:v>缶詰・びん詰</c:v>
                </c:pt>
                <c:pt idx="4">
                  <c:v>雑穀</c:v>
                </c:pt>
                <c:pt idx="5">
                  <c:v>麦</c:v>
                </c:pt>
                <c:pt idx="6">
                  <c:v>電気機械</c:v>
                </c:pt>
                <c:pt idx="7">
                  <c:v>鉄鋼</c:v>
                </c:pt>
                <c:pt idx="8">
                  <c:v>雑品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37673</c:v>
                </c:pt>
                <c:pt idx="1">
                  <c:v>19460</c:v>
                </c:pt>
                <c:pt idx="2">
                  <c:v>16427</c:v>
                </c:pt>
                <c:pt idx="3">
                  <c:v>75951</c:v>
                </c:pt>
                <c:pt idx="4">
                  <c:v>5194</c:v>
                </c:pt>
                <c:pt idx="5">
                  <c:v>29122</c:v>
                </c:pt>
                <c:pt idx="6">
                  <c:v>15432</c:v>
                </c:pt>
                <c:pt idx="7">
                  <c:v>10391</c:v>
                </c:pt>
                <c:pt idx="8">
                  <c:v>10803</c:v>
                </c:pt>
                <c:pt idx="9">
                  <c:v>8432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非鉄金属</c:v>
                </c:pt>
                <c:pt idx="8">
                  <c:v>缶詰・びん詰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40127</c:v>
                </c:pt>
                <c:pt idx="1">
                  <c:v>10487</c:v>
                </c:pt>
                <c:pt idx="2">
                  <c:v>6931</c:v>
                </c:pt>
                <c:pt idx="3">
                  <c:v>6544</c:v>
                </c:pt>
                <c:pt idx="4">
                  <c:v>3406</c:v>
                </c:pt>
                <c:pt idx="5">
                  <c:v>2929</c:v>
                </c:pt>
                <c:pt idx="6">
                  <c:v>1355</c:v>
                </c:pt>
                <c:pt idx="7">
                  <c:v>1298</c:v>
                </c:pt>
                <c:pt idx="8">
                  <c:v>1001</c:v>
                </c:pt>
                <c:pt idx="9">
                  <c:v>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-5.61427147777052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-3.5650623885919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32031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非鉄金属</c:v>
                </c:pt>
                <c:pt idx="8">
                  <c:v>缶詰・びん詰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34723</c:v>
                </c:pt>
                <c:pt idx="1">
                  <c:v>13790</c:v>
                </c:pt>
                <c:pt idx="2">
                  <c:v>5928</c:v>
                </c:pt>
                <c:pt idx="3">
                  <c:v>6207</c:v>
                </c:pt>
                <c:pt idx="4">
                  <c:v>2935</c:v>
                </c:pt>
                <c:pt idx="5">
                  <c:v>2199</c:v>
                </c:pt>
                <c:pt idx="6">
                  <c:v>2006</c:v>
                </c:pt>
                <c:pt idx="7">
                  <c:v>850</c:v>
                </c:pt>
                <c:pt idx="8">
                  <c:v>956</c:v>
                </c:pt>
                <c:pt idx="9">
                  <c:v>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3.4997003327339989E-3"/>
                  <c:y val="-2.1674748283583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合成樹脂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44959</c:v>
                </c:pt>
                <c:pt idx="1">
                  <c:v>11133</c:v>
                </c:pt>
                <c:pt idx="2">
                  <c:v>10387</c:v>
                </c:pt>
                <c:pt idx="3">
                  <c:v>5545</c:v>
                </c:pt>
                <c:pt idx="4">
                  <c:v>4476</c:v>
                </c:pt>
                <c:pt idx="5">
                  <c:v>3862</c:v>
                </c:pt>
                <c:pt idx="6">
                  <c:v>1800</c:v>
                </c:pt>
                <c:pt idx="7">
                  <c:v>1133</c:v>
                </c:pt>
                <c:pt idx="8">
                  <c:v>1102</c:v>
                </c:pt>
                <c:pt idx="9">
                  <c:v>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合成樹脂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36093</c:v>
                </c:pt>
                <c:pt idx="1">
                  <c:v>11444</c:v>
                </c:pt>
                <c:pt idx="2">
                  <c:v>9631</c:v>
                </c:pt>
                <c:pt idx="3">
                  <c:v>5822</c:v>
                </c:pt>
                <c:pt idx="4">
                  <c:v>11706</c:v>
                </c:pt>
                <c:pt idx="5">
                  <c:v>3171</c:v>
                </c:pt>
                <c:pt idx="6">
                  <c:v>2905</c:v>
                </c:pt>
                <c:pt idx="7">
                  <c:v>3571</c:v>
                </c:pt>
                <c:pt idx="8">
                  <c:v>902</c:v>
                </c:pt>
                <c:pt idx="9">
                  <c:v>1089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3.4949764529401419E-3"/>
                  <c:y val="7.1678943357886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6.9899529058803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1.2232417585290497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飲料</c:v>
                </c:pt>
                <c:pt idx="6">
                  <c:v>合成樹脂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343650</c:v>
                </c:pt>
                <c:pt idx="1">
                  <c:v>86000</c:v>
                </c:pt>
                <c:pt idx="2">
                  <c:v>22509</c:v>
                </c:pt>
                <c:pt idx="3">
                  <c:v>18502</c:v>
                </c:pt>
                <c:pt idx="4">
                  <c:v>18190</c:v>
                </c:pt>
                <c:pt idx="5">
                  <c:v>13591</c:v>
                </c:pt>
                <c:pt idx="6">
                  <c:v>11746</c:v>
                </c:pt>
                <c:pt idx="7">
                  <c:v>10932</c:v>
                </c:pt>
                <c:pt idx="8">
                  <c:v>10026</c:v>
                </c:pt>
                <c:pt idx="9">
                  <c:v>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222370491170766E-2"/>
                  <c:y val="7.1684587813620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8.7374411323503549E-3"/>
                  <c:y val="-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8.7374411323503549E-3"/>
                  <c:y val="-1.075297039482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3.4949764529401419E-3"/>
                  <c:y val="-1.075325261761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飲料</c:v>
                </c:pt>
                <c:pt idx="6">
                  <c:v>合成樹脂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285714</c:v>
                </c:pt>
                <c:pt idx="1">
                  <c:v>88575</c:v>
                </c:pt>
                <c:pt idx="2">
                  <c:v>30974</c:v>
                </c:pt>
                <c:pt idx="3">
                  <c:v>20575</c:v>
                </c:pt>
                <c:pt idx="4">
                  <c:v>17010</c:v>
                </c:pt>
                <c:pt idx="5">
                  <c:v>6003</c:v>
                </c:pt>
                <c:pt idx="6">
                  <c:v>14196</c:v>
                </c:pt>
                <c:pt idx="7">
                  <c:v>7281</c:v>
                </c:pt>
                <c:pt idx="8">
                  <c:v>10772</c:v>
                </c:pt>
                <c:pt idx="9">
                  <c:v>14694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 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-8.658235902330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0709506190572496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4279341587429906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388504</c:v>
                </c:pt>
                <c:pt idx="1">
                  <c:v>145413</c:v>
                </c:pt>
                <c:pt idx="2">
                  <c:v>126059</c:v>
                </c:pt>
                <c:pt idx="3">
                  <c:v>92852</c:v>
                </c:pt>
                <c:pt idx="4">
                  <c:v>92484</c:v>
                </c:pt>
                <c:pt idx="5">
                  <c:v>70151</c:v>
                </c:pt>
                <c:pt idx="6">
                  <c:v>66837</c:v>
                </c:pt>
                <c:pt idx="7">
                  <c:v>65717</c:v>
                </c:pt>
                <c:pt idx="8">
                  <c:v>52771</c:v>
                </c:pt>
                <c:pt idx="9">
                  <c:v>51541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6064259285858647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3.5698353968574765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-1.7849176984287383E-3"/>
                  <c:y val="8.6575541693650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1.78491769842867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0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5.354753095286084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328036</c:v>
                </c:pt>
                <c:pt idx="1">
                  <c:v>134433</c:v>
                </c:pt>
                <c:pt idx="2">
                  <c:v>139169</c:v>
                </c:pt>
                <c:pt idx="3">
                  <c:v>84008</c:v>
                </c:pt>
                <c:pt idx="4">
                  <c:v>122873</c:v>
                </c:pt>
                <c:pt idx="5">
                  <c:v>75539</c:v>
                </c:pt>
                <c:pt idx="6">
                  <c:v>70437</c:v>
                </c:pt>
                <c:pt idx="7">
                  <c:v>63701</c:v>
                </c:pt>
                <c:pt idx="8">
                  <c:v>38125</c:v>
                </c:pt>
                <c:pt idx="9">
                  <c:v>56449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2263843087990077"/>
                  <c:y val="-0.126146187001854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8.396303026224286E-2"/>
                  <c:y val="-7.89612078306725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0275867225998456"/>
                  <c:y val="-2.43851284644466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9541527394545768"/>
                  <c:y val="-0.122385321100917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8184788867203559E-2"/>
                  <c:y val="-9.89910664836621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5.552601796335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3.8899082568807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2.9910791065693893E-7"/>
                  <c:y val="-1.04558260492667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05451241671713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388504</c:v>
                </c:pt>
                <c:pt idx="1">
                  <c:v>145413</c:v>
                </c:pt>
                <c:pt idx="2">
                  <c:v>126059</c:v>
                </c:pt>
                <c:pt idx="3">
                  <c:v>92852</c:v>
                </c:pt>
                <c:pt idx="4">
                  <c:v>92484</c:v>
                </c:pt>
                <c:pt idx="5">
                  <c:v>70151</c:v>
                </c:pt>
                <c:pt idx="6">
                  <c:v>66837</c:v>
                </c:pt>
                <c:pt idx="7">
                  <c:v>65717</c:v>
                </c:pt>
                <c:pt idx="8">
                  <c:v>52771</c:v>
                </c:pt>
                <c:pt idx="9">
                  <c:v>51541</c:v>
                </c:pt>
                <c:pt idx="10">
                  <c:v>336799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388504</c:v>
                </c:pt>
                <c:pt idx="1">
                  <c:v>145413</c:v>
                </c:pt>
                <c:pt idx="2">
                  <c:v>126059</c:v>
                </c:pt>
                <c:pt idx="3">
                  <c:v>92852</c:v>
                </c:pt>
                <c:pt idx="4">
                  <c:v>92484</c:v>
                </c:pt>
                <c:pt idx="5">
                  <c:v>70151</c:v>
                </c:pt>
                <c:pt idx="6">
                  <c:v>66837</c:v>
                </c:pt>
                <c:pt idx="7">
                  <c:v>65717</c:v>
                </c:pt>
                <c:pt idx="8">
                  <c:v>52771</c:v>
                </c:pt>
                <c:pt idx="9">
                  <c:v>51541</c:v>
                </c:pt>
                <c:pt idx="10">
                  <c:v>336799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5.6191220372262631E-2"/>
                  <c:y val="-4.28526261803481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5165474544689547"/>
                  <c:y val="-8.48579961987510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3.0630255187567186E-2"/>
                  <c:y val="-2.6106978007059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7852737873414679"/>
                  <c:y val="-0.15437994388632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0041407037860723E-2"/>
                  <c:y val="-6.71681901831236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6.4737232273446729E-2"/>
                  <c:y val="-6.37086915859655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57727421476888E-4"/>
                  <c:y val="-4.8468820707756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3.00625697649862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328036</c:v>
                </c:pt>
                <c:pt idx="1">
                  <c:v>134433</c:v>
                </c:pt>
                <c:pt idx="2">
                  <c:v>139169</c:v>
                </c:pt>
                <c:pt idx="3">
                  <c:v>84008</c:v>
                </c:pt>
                <c:pt idx="4">
                  <c:v>122873</c:v>
                </c:pt>
                <c:pt idx="5">
                  <c:v>75539</c:v>
                </c:pt>
                <c:pt idx="6">
                  <c:v>70437</c:v>
                </c:pt>
                <c:pt idx="7">
                  <c:v>63701</c:v>
                </c:pt>
                <c:pt idx="8">
                  <c:v>38125</c:v>
                </c:pt>
                <c:pt idx="9">
                  <c:v>56449</c:v>
                </c:pt>
                <c:pt idx="10" formatCode="#,##0_);[Red]\(#,##0\)">
                  <c:v>350238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化学繊維糸</c:v>
                </c:pt>
                <c:pt idx="9">
                  <c:v>電気機械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21523</c:v>
                </c:pt>
                <c:pt idx="1">
                  <c:v>14846</c:v>
                </c:pt>
                <c:pt idx="2">
                  <c:v>11097</c:v>
                </c:pt>
                <c:pt idx="3">
                  <c:v>9395</c:v>
                </c:pt>
                <c:pt idx="4">
                  <c:v>5972</c:v>
                </c:pt>
                <c:pt idx="5">
                  <c:v>5933</c:v>
                </c:pt>
                <c:pt idx="6">
                  <c:v>5692</c:v>
                </c:pt>
                <c:pt idx="7">
                  <c:v>4490</c:v>
                </c:pt>
                <c:pt idx="8">
                  <c:v>3518</c:v>
                </c:pt>
                <c:pt idx="9">
                  <c:v>3274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1.4711544837261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1.7680557554326597E-3"/>
                  <c:y val="-3.7242723912935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3.4264646423113562E-3"/>
                  <c:y val="-1.48046080236752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1.8497762412011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2.216038044230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化学繊維糸</c:v>
                </c:pt>
                <c:pt idx="9">
                  <c:v>電気機械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18773</c:v>
                </c:pt>
                <c:pt idx="1">
                  <c:v>10586</c:v>
                </c:pt>
                <c:pt idx="2">
                  <c:v>11538</c:v>
                </c:pt>
                <c:pt idx="3">
                  <c:v>9264</c:v>
                </c:pt>
                <c:pt idx="4">
                  <c:v>6215</c:v>
                </c:pt>
                <c:pt idx="5">
                  <c:v>5251</c:v>
                </c:pt>
                <c:pt idx="6">
                  <c:v>9195</c:v>
                </c:pt>
                <c:pt idx="7">
                  <c:v>6885</c:v>
                </c:pt>
                <c:pt idx="8">
                  <c:v>1821</c:v>
                </c:pt>
                <c:pt idx="9">
                  <c:v>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2,428,871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2,428,871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220340</c:v>
                </c:pt>
                <c:pt idx="1">
                  <c:v>393615</c:v>
                </c:pt>
                <c:pt idx="2">
                  <c:v>513843</c:v>
                </c:pt>
                <c:pt idx="3">
                  <c:v>153912</c:v>
                </c:pt>
                <c:pt idx="4">
                  <c:v>274743</c:v>
                </c:pt>
                <c:pt idx="5">
                  <c:v>872418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-3.7452278692435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化学肥料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84583</c:v>
                </c:pt>
                <c:pt idx="1">
                  <c:v>16568</c:v>
                </c:pt>
                <c:pt idx="2">
                  <c:v>15564</c:v>
                </c:pt>
                <c:pt idx="3">
                  <c:v>14990</c:v>
                </c:pt>
                <c:pt idx="4">
                  <c:v>12976</c:v>
                </c:pt>
                <c:pt idx="5">
                  <c:v>9747</c:v>
                </c:pt>
                <c:pt idx="6">
                  <c:v>9128</c:v>
                </c:pt>
                <c:pt idx="7">
                  <c:v>5946</c:v>
                </c:pt>
                <c:pt idx="8">
                  <c:v>5785</c:v>
                </c:pt>
                <c:pt idx="9">
                  <c:v>5097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33724460912958E-3"/>
                  <c:y val="-3.409150560725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5794E-3"/>
                  <c:y val="1.1363338105464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化学肥料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84442</c:v>
                </c:pt>
                <c:pt idx="1">
                  <c:v>22905</c:v>
                </c:pt>
                <c:pt idx="2">
                  <c:v>7748</c:v>
                </c:pt>
                <c:pt idx="3">
                  <c:v>12309</c:v>
                </c:pt>
                <c:pt idx="4">
                  <c:v>8397</c:v>
                </c:pt>
                <c:pt idx="5">
                  <c:v>13274</c:v>
                </c:pt>
                <c:pt idx="6">
                  <c:v>9729</c:v>
                </c:pt>
                <c:pt idx="7">
                  <c:v>5783</c:v>
                </c:pt>
                <c:pt idx="8">
                  <c:v>5754</c:v>
                </c:pt>
                <c:pt idx="9">
                  <c:v>4302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5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3.5460992907801418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2411347517730561E-2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8.865248226950355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3.8759689922479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雑品</c:v>
                </c:pt>
                <c:pt idx="6">
                  <c:v>鉄鋼</c:v>
                </c:pt>
                <c:pt idx="7">
                  <c:v>電気機械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90391</c:v>
                </c:pt>
                <c:pt idx="1">
                  <c:v>49126</c:v>
                </c:pt>
                <c:pt idx="2">
                  <c:v>33125</c:v>
                </c:pt>
                <c:pt idx="3">
                  <c:v>31165</c:v>
                </c:pt>
                <c:pt idx="4">
                  <c:v>18901</c:v>
                </c:pt>
                <c:pt idx="5">
                  <c:v>17810</c:v>
                </c:pt>
                <c:pt idx="6">
                  <c:v>16386</c:v>
                </c:pt>
                <c:pt idx="7">
                  <c:v>14623</c:v>
                </c:pt>
                <c:pt idx="8">
                  <c:v>12709</c:v>
                </c:pt>
                <c:pt idx="9">
                  <c:v>12509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-6.50110693175489E-17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-6.50110693175489E-17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1.7730496453900709E-3"/>
                  <c:y val="-1.1628212171153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-1.9379844961240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雑品</c:v>
                </c:pt>
                <c:pt idx="6">
                  <c:v>鉄鋼</c:v>
                </c:pt>
                <c:pt idx="7">
                  <c:v>電気機械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120380</c:v>
                </c:pt>
                <c:pt idx="1">
                  <c:v>52953</c:v>
                </c:pt>
                <c:pt idx="2">
                  <c:v>19166</c:v>
                </c:pt>
                <c:pt idx="3">
                  <c:v>37184</c:v>
                </c:pt>
                <c:pt idx="4">
                  <c:v>21877</c:v>
                </c:pt>
                <c:pt idx="5">
                  <c:v>16470</c:v>
                </c:pt>
                <c:pt idx="6">
                  <c:v>21037</c:v>
                </c:pt>
                <c:pt idx="7">
                  <c:v>14368</c:v>
                </c:pt>
                <c:pt idx="8">
                  <c:v>12363</c:v>
                </c:pt>
                <c:pt idx="9">
                  <c:v>11727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化学肥料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非鉄金属</c:v>
                </c:pt>
                <c:pt idx="8">
                  <c:v>缶詰・びん詰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15033</c:v>
                </c:pt>
                <c:pt idx="1">
                  <c:v>11247</c:v>
                </c:pt>
                <c:pt idx="2">
                  <c:v>6469</c:v>
                </c:pt>
                <c:pt idx="3">
                  <c:v>2144</c:v>
                </c:pt>
                <c:pt idx="4">
                  <c:v>1371</c:v>
                </c:pt>
                <c:pt idx="5">
                  <c:v>1369</c:v>
                </c:pt>
                <c:pt idx="6">
                  <c:v>1307</c:v>
                </c:pt>
                <c:pt idx="7">
                  <c:v>1279</c:v>
                </c:pt>
                <c:pt idx="8">
                  <c:v>1019</c:v>
                </c:pt>
                <c:pt idx="9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-7.130686204331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化学肥料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非鉄金属</c:v>
                </c:pt>
                <c:pt idx="8">
                  <c:v>缶詰・びん詰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12917</c:v>
                </c:pt>
                <c:pt idx="1">
                  <c:v>12838</c:v>
                </c:pt>
                <c:pt idx="2">
                  <c:v>3078</c:v>
                </c:pt>
                <c:pt idx="3">
                  <c:v>1546</c:v>
                </c:pt>
                <c:pt idx="4">
                  <c:v>1371</c:v>
                </c:pt>
                <c:pt idx="5">
                  <c:v>2790</c:v>
                </c:pt>
                <c:pt idx="6">
                  <c:v>638</c:v>
                </c:pt>
                <c:pt idx="7">
                  <c:v>1251</c:v>
                </c:pt>
                <c:pt idx="8">
                  <c:v>1225</c:v>
                </c:pt>
                <c:pt idx="9">
                  <c:v>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7590124069137107E-3"/>
                  <c:y val="-5.74817978261191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紙・パルプ</c:v>
                </c:pt>
                <c:pt idx="9">
                  <c:v>その他の日用品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30928</c:v>
                </c:pt>
                <c:pt idx="1">
                  <c:v>16726</c:v>
                </c:pt>
                <c:pt idx="2">
                  <c:v>15280</c:v>
                </c:pt>
                <c:pt idx="3">
                  <c:v>10380</c:v>
                </c:pt>
                <c:pt idx="4">
                  <c:v>6731</c:v>
                </c:pt>
                <c:pt idx="5">
                  <c:v>4875</c:v>
                </c:pt>
                <c:pt idx="6">
                  <c:v>3262</c:v>
                </c:pt>
                <c:pt idx="7">
                  <c:v>3190</c:v>
                </c:pt>
                <c:pt idx="8">
                  <c:v>2084</c:v>
                </c:pt>
                <c:pt idx="9">
                  <c:v>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57262625636363E-2"/>
                  <c:y val="3.76647834274949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7558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紙・パルプ</c:v>
                </c:pt>
                <c:pt idx="9">
                  <c:v>その他の日用品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24774</c:v>
                </c:pt>
                <c:pt idx="1">
                  <c:v>16749</c:v>
                </c:pt>
                <c:pt idx="2">
                  <c:v>16544</c:v>
                </c:pt>
                <c:pt idx="3">
                  <c:v>8443</c:v>
                </c:pt>
                <c:pt idx="4">
                  <c:v>7629</c:v>
                </c:pt>
                <c:pt idx="5">
                  <c:v>4810</c:v>
                </c:pt>
                <c:pt idx="6">
                  <c:v>3497</c:v>
                </c:pt>
                <c:pt idx="7">
                  <c:v>3105</c:v>
                </c:pt>
                <c:pt idx="8">
                  <c:v>2634</c:v>
                </c:pt>
                <c:pt idx="9">
                  <c:v>9298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2424646794102135E-3"/>
                  <c:y val="-2.822227866842230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347523</c:v>
                </c:pt>
                <c:pt idx="1">
                  <c:v>107659</c:v>
                </c:pt>
                <c:pt idx="2">
                  <c:v>33548</c:v>
                </c:pt>
                <c:pt idx="3">
                  <c:v>29150</c:v>
                </c:pt>
                <c:pt idx="4">
                  <c:v>23275</c:v>
                </c:pt>
                <c:pt idx="5">
                  <c:v>20400</c:v>
                </c:pt>
                <c:pt idx="6">
                  <c:v>19240</c:v>
                </c:pt>
                <c:pt idx="7">
                  <c:v>18245</c:v>
                </c:pt>
                <c:pt idx="8">
                  <c:v>12816</c:v>
                </c:pt>
                <c:pt idx="9">
                  <c:v>11881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232417585290482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237E-3"/>
                  <c:y val="-2.5089605734767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7474882264700709E-3"/>
                  <c:y val="2.5089323511980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-3.4949764529402061E-3"/>
                  <c:y val="1.433635311715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298251</c:v>
                </c:pt>
                <c:pt idx="1">
                  <c:v>110395</c:v>
                </c:pt>
                <c:pt idx="2">
                  <c:v>30949</c:v>
                </c:pt>
                <c:pt idx="3">
                  <c:v>29480</c:v>
                </c:pt>
                <c:pt idx="4">
                  <c:v>29745</c:v>
                </c:pt>
                <c:pt idx="5">
                  <c:v>12643</c:v>
                </c:pt>
                <c:pt idx="6">
                  <c:v>21111</c:v>
                </c:pt>
                <c:pt idx="7">
                  <c:v>13779</c:v>
                </c:pt>
                <c:pt idx="8">
                  <c:v>12344</c:v>
                </c:pt>
                <c:pt idx="9">
                  <c:v>10186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5</a:t>
            </a:r>
            <a:r>
              <a:rPr lang="ja-JP" altLang="en-US" sz="1200" baseline="0"/>
              <a:t>年</a:t>
            </a:r>
            <a:r>
              <a:rPr lang="en-US" altLang="ja-JP" sz="1200" baseline="0"/>
              <a:t>6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155185</c:v>
                </c:pt>
                <c:pt idx="1">
                  <c:v>251655</c:v>
                </c:pt>
                <c:pt idx="2">
                  <c:v>340559</c:v>
                </c:pt>
                <c:pt idx="3">
                  <c:v>129046</c:v>
                </c:pt>
                <c:pt idx="4">
                  <c:v>169290</c:v>
                </c:pt>
                <c:pt idx="5">
                  <c:v>630502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65155</c:v>
                </c:pt>
                <c:pt idx="1">
                  <c:v>141960</c:v>
                </c:pt>
                <c:pt idx="2">
                  <c:v>173284</c:v>
                </c:pt>
                <c:pt idx="3">
                  <c:v>24866</c:v>
                </c:pt>
                <c:pt idx="4">
                  <c:v>105453</c:v>
                </c:pt>
                <c:pt idx="5">
                  <c:v>241916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0.70429790324044661</c:v>
                </c:pt>
                <c:pt idx="1">
                  <c:v>0.63934301284249839</c:v>
                </c:pt>
                <c:pt idx="2">
                  <c:v>0.66276858884912315</c:v>
                </c:pt>
                <c:pt idx="3">
                  <c:v>0.83844014761681995</c:v>
                </c:pt>
                <c:pt idx="4">
                  <c:v>0.61617584433452355</c:v>
                </c:pt>
                <c:pt idx="5">
                  <c:v>0.72270631738455648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2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6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7849176984287383E-3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3.569835396857444E-3"/>
                  <c:y val="-2.597402597402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3.569835396857476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6064259285858647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3.5698353968576075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3.5698353968576075E-3"/>
                  <c:y val="-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2494423889001299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3.5698353968574765E-3"/>
                  <c:y val="1.7316017316017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385434</c:v>
                </c:pt>
                <c:pt idx="1">
                  <c:v>120761</c:v>
                </c:pt>
                <c:pt idx="2">
                  <c:v>99080</c:v>
                </c:pt>
                <c:pt idx="3">
                  <c:v>96413</c:v>
                </c:pt>
                <c:pt idx="4">
                  <c:v>79868</c:v>
                </c:pt>
                <c:pt idx="5">
                  <c:v>43224</c:v>
                </c:pt>
                <c:pt idx="6">
                  <c:v>40901</c:v>
                </c:pt>
                <c:pt idx="7">
                  <c:v>40578</c:v>
                </c:pt>
                <c:pt idx="8">
                  <c:v>35727</c:v>
                </c:pt>
                <c:pt idx="9">
                  <c:v>26855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83E-3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7.1395302490142899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8.924588492143691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-1.7849176984288037E-3"/>
                  <c:y val="-2.8864573746462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1.784917698428607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326548</c:v>
                </c:pt>
                <c:pt idx="1">
                  <c:v>107133</c:v>
                </c:pt>
                <c:pt idx="2">
                  <c:v>96625</c:v>
                </c:pt>
                <c:pt idx="3">
                  <c:v>103883</c:v>
                </c:pt>
                <c:pt idx="4">
                  <c:v>83937</c:v>
                </c:pt>
                <c:pt idx="5">
                  <c:v>49183</c:v>
                </c:pt>
                <c:pt idx="6">
                  <c:v>30999</c:v>
                </c:pt>
                <c:pt idx="7">
                  <c:v>46188</c:v>
                </c:pt>
                <c:pt idx="8">
                  <c:v>34418</c:v>
                </c:pt>
                <c:pt idx="9">
                  <c:v>28447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1688718397379808"/>
                  <c:y val="-8.7140191191697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8.6783169197867365E-3"/>
                  <c:y val="-8.0274627368826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8024437116300634"/>
                  <c:y val="-9.42517277083483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1866134254585693E-2"/>
                  <c:y val="-7.3314792073009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4.7259049883721797E-5"/>
                  <c:y val="-9.235594403910521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91533002819094"/>
                      <c:h val="9.6529172385561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4.6140386297866621E-3"/>
                  <c:y val="2.027498856220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9.4966761633428296E-3"/>
                  <c:y val="5.15076211803799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0.1177587844254511"/>
                  <c:y val="0.104831804281345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5.3181536068675178E-2"/>
                  <c:y val="7.8229189241253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385434</c:v>
                </c:pt>
                <c:pt idx="1">
                  <c:v>120761</c:v>
                </c:pt>
                <c:pt idx="2">
                  <c:v>99080</c:v>
                </c:pt>
                <c:pt idx="3">
                  <c:v>96413</c:v>
                </c:pt>
                <c:pt idx="4">
                  <c:v>79868</c:v>
                </c:pt>
                <c:pt idx="5">
                  <c:v>43224</c:v>
                </c:pt>
                <c:pt idx="6">
                  <c:v>40901</c:v>
                </c:pt>
                <c:pt idx="7">
                  <c:v>40578</c:v>
                </c:pt>
                <c:pt idx="8">
                  <c:v>35727</c:v>
                </c:pt>
                <c:pt idx="9">
                  <c:v>26855</c:v>
                </c:pt>
                <c:pt idx="10">
                  <c:v>160598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385434</c:v>
                </c:pt>
                <c:pt idx="1">
                  <c:v>120761</c:v>
                </c:pt>
                <c:pt idx="2">
                  <c:v>99080</c:v>
                </c:pt>
                <c:pt idx="3">
                  <c:v>96413</c:v>
                </c:pt>
                <c:pt idx="4">
                  <c:v>79868</c:v>
                </c:pt>
                <c:pt idx="5">
                  <c:v>43224</c:v>
                </c:pt>
                <c:pt idx="6">
                  <c:v>40901</c:v>
                </c:pt>
                <c:pt idx="7">
                  <c:v>40578</c:v>
                </c:pt>
                <c:pt idx="8">
                  <c:v>35727</c:v>
                </c:pt>
                <c:pt idx="9">
                  <c:v>26855</c:v>
                </c:pt>
                <c:pt idx="10">
                  <c:v>160598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3761615675903108"/>
                  <c:y val="-0.107220442272302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8988078780228806"/>
                  <c:y val="-0.133263221407668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2.4508692138673443E-2"/>
                  <c:y val="-8.1792862099134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6633848249884794"/>
                  <c:y val="-0.134919238543457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9.0317030981814303E-2"/>
                  <c:y val="-4.71002503997345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1.2187293382220353E-2"/>
                  <c:y val="-1.50609104896371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1.3846647031716456E-2"/>
                  <c:y val="6.5900383141762455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88E-4"/>
                  <c:y val="2.81595317826649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9.8388598371768415E-2"/>
                  <c:y val="5.42287386490481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36597821823996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326548</c:v>
                </c:pt>
                <c:pt idx="1">
                  <c:v>107133</c:v>
                </c:pt>
                <c:pt idx="2">
                  <c:v>96625</c:v>
                </c:pt>
                <c:pt idx="3">
                  <c:v>103883</c:v>
                </c:pt>
                <c:pt idx="4">
                  <c:v>83937</c:v>
                </c:pt>
                <c:pt idx="5">
                  <c:v>49183</c:v>
                </c:pt>
                <c:pt idx="6">
                  <c:v>30999</c:v>
                </c:pt>
                <c:pt idx="7">
                  <c:v>46188</c:v>
                </c:pt>
                <c:pt idx="8">
                  <c:v>34418</c:v>
                </c:pt>
                <c:pt idx="9">
                  <c:v>28447</c:v>
                </c:pt>
                <c:pt idx="10" formatCode="#,##0_);[Red]\(#,##0\)">
                  <c:v>222972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0.18966</cdr:y>
    </cdr:from>
    <cdr:to>
      <cdr:x>1</cdr:x>
      <cdr:y>0.8931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523875"/>
          <a:ext cx="563753" cy="1943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0.41439</cdr:y>
    </cdr:from>
    <cdr:to>
      <cdr:x>1</cdr:x>
      <cdr:y>0.79795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1152539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0.42951</cdr:y>
    </cdr:from>
    <cdr:to>
      <cdr:x>0.9948</cdr:x>
      <cdr:y>0.87869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24" y="1247787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0.30436</cdr:y>
    </cdr:from>
    <cdr:to>
      <cdr:x>0.9948</cdr:x>
      <cdr:y>0.91305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98" y="800126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0.25704</cdr:y>
    </cdr:from>
    <cdr:to>
      <cdr:x>0.9922</cdr:x>
      <cdr:y>0.81338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695330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0.26429</cdr:y>
    </cdr:from>
    <cdr:to>
      <cdr:x>0.9791</cdr:x>
      <cdr:y>0.88929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99" y="704861"/>
          <a:ext cx="638236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0.89013</cdr:x>
      <cdr:y>0.24042</cdr:y>
    </cdr:from>
    <cdr:to>
      <cdr:x>0.98569</cdr:x>
      <cdr:y>0.80836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1448" y="657225"/>
          <a:ext cx="699041" cy="1552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0.2483</cdr:y>
    </cdr:from>
    <cdr:to>
      <cdr:x>0.98957</cdr:x>
      <cdr:y>0.90476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293" y="695325"/>
          <a:ext cx="619156" cy="1838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0.9021</cdr:x>
      <cdr:y>0.18638</cdr:y>
    </cdr:from>
    <cdr:to>
      <cdr:x>0.99609</cdr:x>
      <cdr:y>0.97849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1850" y="495287"/>
          <a:ext cx="685765" cy="21050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0.75658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6" y="257187"/>
          <a:ext cx="914400" cy="1933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0.11746</cdr:y>
    </cdr:from>
    <cdr:to>
      <cdr:x>0.99347</cdr:x>
      <cdr:y>0.78188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789" y="333393"/>
          <a:ext cx="909684" cy="1885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令和４年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0.63605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574" y="609636"/>
          <a:ext cx="681327" cy="1171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令和４年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31" customWidth="1"/>
    <col min="2" max="2" width="7.25" style="231" customWidth="1"/>
    <col min="3" max="3" width="9.625" style="232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 x14ac:dyDescent="0.2">
      <c r="A1" s="226"/>
      <c r="B1" s="227"/>
      <c r="C1" s="228"/>
      <c r="D1" s="229"/>
      <c r="E1" s="229"/>
      <c r="F1" s="229"/>
      <c r="G1" s="229"/>
      <c r="H1" s="230"/>
    </row>
    <row r="2" spans="1:8" ht="24" x14ac:dyDescent="0.25">
      <c r="A2" s="443" t="s">
        <v>131</v>
      </c>
      <c r="B2" s="444"/>
      <c r="C2" s="444"/>
      <c r="D2" s="444"/>
      <c r="E2" s="444"/>
      <c r="F2" s="444"/>
      <c r="G2" s="444"/>
      <c r="H2" s="445"/>
    </row>
    <row r="3" spans="1:8" ht="30" customHeight="1" x14ac:dyDescent="0.2">
      <c r="A3" s="446"/>
      <c r="B3" s="444"/>
      <c r="C3" s="444"/>
      <c r="D3" s="444"/>
      <c r="E3" s="444"/>
      <c r="F3" s="444"/>
      <c r="G3" s="444"/>
      <c r="H3" s="445"/>
    </row>
    <row r="4" spans="1:8" x14ac:dyDescent="0.2">
      <c r="A4" s="100"/>
      <c r="H4" s="233"/>
    </row>
    <row r="5" spans="1:8" x14ac:dyDescent="0.2">
      <c r="A5" s="234"/>
      <c r="B5"/>
      <c r="C5"/>
      <c r="D5"/>
      <c r="E5"/>
      <c r="F5"/>
      <c r="G5"/>
      <c r="H5" s="235"/>
    </row>
    <row r="6" spans="1:8" ht="23.25" customHeight="1" x14ac:dyDescent="0.15">
      <c r="A6" s="236"/>
      <c r="B6" s="237" t="s">
        <v>132</v>
      </c>
      <c r="C6" s="238"/>
      <c r="D6" s="239" t="s">
        <v>133</v>
      </c>
      <c r="E6" s="239"/>
      <c r="F6" s="240"/>
      <c r="G6" s="240"/>
      <c r="H6" s="233"/>
    </row>
    <row r="7" spans="1:8" s="240" customFormat="1" ht="17.100000000000001" customHeight="1" x14ac:dyDescent="0.15">
      <c r="A7" s="241"/>
      <c r="B7" s="242">
        <v>1</v>
      </c>
      <c r="C7" s="243"/>
      <c r="D7" s="240" t="s">
        <v>134</v>
      </c>
      <c r="G7" s="244"/>
      <c r="H7" s="245"/>
    </row>
    <row r="8" spans="1:8" s="240" customFormat="1" ht="17.100000000000001" customHeight="1" x14ac:dyDescent="0.15">
      <c r="A8" s="241"/>
      <c r="B8" s="246"/>
      <c r="C8" s="243"/>
      <c r="H8" s="245"/>
    </row>
    <row r="9" spans="1:8" s="240" customFormat="1" ht="17.100000000000001" customHeight="1" x14ac:dyDescent="0.15">
      <c r="A9" s="241"/>
      <c r="B9" s="247">
        <v>2</v>
      </c>
      <c r="C9" s="243"/>
      <c r="D9" s="240" t="s">
        <v>135</v>
      </c>
      <c r="G9" s="244"/>
      <c r="H9" s="245"/>
    </row>
    <row r="10" spans="1:8" s="240" customFormat="1" ht="17.100000000000001" customHeight="1" x14ac:dyDescent="0.15">
      <c r="A10" s="241"/>
      <c r="B10" s="246"/>
      <c r="C10" s="243"/>
      <c r="H10" s="245"/>
    </row>
    <row r="11" spans="1:8" s="240" customFormat="1" ht="17.100000000000001" customHeight="1" x14ac:dyDescent="0.15">
      <c r="A11" s="241"/>
      <c r="B11" s="248">
        <v>3</v>
      </c>
      <c r="C11" s="243"/>
      <c r="D11" s="240" t="s">
        <v>136</v>
      </c>
      <c r="G11" s="244"/>
      <c r="H11" s="245"/>
    </row>
    <row r="12" spans="1:8" s="240" customFormat="1" ht="17.100000000000001" customHeight="1" x14ac:dyDescent="0.15">
      <c r="A12" s="241"/>
      <c r="B12" s="246"/>
      <c r="C12" s="243"/>
      <c r="H12" s="245"/>
    </row>
    <row r="13" spans="1:8" s="240" customFormat="1" ht="17.100000000000001" customHeight="1" x14ac:dyDescent="0.15">
      <c r="A13" s="241"/>
      <c r="B13" s="344">
        <v>4</v>
      </c>
      <c r="C13" s="243"/>
      <c r="D13" s="240" t="s">
        <v>137</v>
      </c>
      <c r="G13" s="244"/>
      <c r="H13" s="245"/>
    </row>
    <row r="14" spans="1:8" s="240" customFormat="1" ht="17.100000000000001" customHeight="1" x14ac:dyDescent="0.15">
      <c r="A14" s="241"/>
      <c r="B14" s="246" t="s">
        <v>138</v>
      </c>
      <c r="C14" s="243"/>
      <c r="H14" s="245"/>
    </row>
    <row r="15" spans="1:8" s="240" customFormat="1" ht="17.100000000000001" customHeight="1" x14ac:dyDescent="0.15">
      <c r="A15" s="241"/>
      <c r="B15" s="249">
        <v>5</v>
      </c>
      <c r="C15" s="243"/>
      <c r="D15" s="240" t="s">
        <v>139</v>
      </c>
      <c r="G15" s="244"/>
      <c r="H15" s="245"/>
    </row>
    <row r="16" spans="1:8" s="240" customFormat="1" ht="17.100000000000001" customHeight="1" x14ac:dyDescent="0.15">
      <c r="A16" s="241"/>
      <c r="B16" s="246"/>
      <c r="C16" s="243"/>
      <c r="H16" s="245"/>
    </row>
    <row r="17" spans="1:8" s="240" customFormat="1" ht="17.100000000000001" customHeight="1" x14ac:dyDescent="0.15">
      <c r="A17" s="241"/>
      <c r="B17" s="250">
        <v>6</v>
      </c>
      <c r="C17" s="243"/>
      <c r="D17" s="240" t="s">
        <v>140</v>
      </c>
      <c r="H17" s="245"/>
    </row>
    <row r="18" spans="1:8" s="240" customFormat="1" ht="17.100000000000001" customHeight="1" x14ac:dyDescent="0.15">
      <c r="A18" s="241"/>
      <c r="B18" s="246"/>
      <c r="C18" s="243"/>
      <c r="H18" s="245"/>
    </row>
    <row r="19" spans="1:8" s="240" customFormat="1" ht="17.100000000000001" customHeight="1" x14ac:dyDescent="0.15">
      <c r="A19" s="241"/>
      <c r="B19" s="251">
        <v>7</v>
      </c>
      <c r="C19" s="243"/>
      <c r="D19" s="240" t="s">
        <v>141</v>
      </c>
      <c r="H19" s="245"/>
    </row>
    <row r="20" spans="1:8" s="240" customFormat="1" ht="17.100000000000001" customHeight="1" x14ac:dyDescent="0.15">
      <c r="A20" s="241"/>
      <c r="B20" s="246"/>
      <c r="C20" s="243"/>
      <c r="H20" s="245"/>
    </row>
    <row r="21" spans="1:8" s="240" customFormat="1" ht="17.100000000000001" customHeight="1" x14ac:dyDescent="0.15">
      <c r="A21" s="241"/>
      <c r="B21" s="252">
        <v>8</v>
      </c>
      <c r="C21" s="243"/>
      <c r="D21" s="240" t="s">
        <v>142</v>
      </c>
      <c r="H21" s="245"/>
    </row>
    <row r="22" spans="1:8" s="240" customFormat="1" ht="17.100000000000001" customHeight="1" x14ac:dyDescent="0.15">
      <c r="A22" s="241"/>
      <c r="B22" s="246"/>
      <c r="C22" s="243"/>
      <c r="H22" s="245"/>
    </row>
    <row r="23" spans="1:8" s="240" customFormat="1" ht="17.100000000000001" customHeight="1" x14ac:dyDescent="0.15">
      <c r="A23" s="241"/>
      <c r="B23" s="253">
        <v>9</v>
      </c>
      <c r="C23" s="243"/>
      <c r="D23" s="240" t="s">
        <v>143</v>
      </c>
      <c r="H23" s="245"/>
    </row>
    <row r="24" spans="1:8" s="240" customFormat="1" ht="17.100000000000001" customHeight="1" x14ac:dyDescent="0.15">
      <c r="A24" s="241"/>
      <c r="B24" s="246"/>
      <c r="C24" s="243"/>
      <c r="H24" s="245"/>
    </row>
    <row r="25" spans="1:8" s="240" customFormat="1" ht="17.100000000000001" customHeight="1" x14ac:dyDescent="0.15">
      <c r="A25" s="241"/>
      <c r="B25" s="254">
        <v>10</v>
      </c>
      <c r="C25" s="243"/>
      <c r="D25" s="240" t="s">
        <v>144</v>
      </c>
      <c r="H25" s="245"/>
    </row>
    <row r="26" spans="1:8" s="240" customFormat="1" ht="17.100000000000001" customHeight="1" x14ac:dyDescent="0.15">
      <c r="A26" s="241"/>
      <c r="B26" s="246"/>
      <c r="C26" s="243"/>
      <c r="H26" s="245"/>
    </row>
    <row r="27" spans="1:8" s="240" customFormat="1" ht="17.100000000000001" customHeight="1" x14ac:dyDescent="0.15">
      <c r="A27" s="241"/>
      <c r="B27" s="255">
        <v>11</v>
      </c>
      <c r="C27" s="243"/>
      <c r="D27" s="240" t="s">
        <v>145</v>
      </c>
      <c r="H27" s="245"/>
    </row>
    <row r="28" spans="1:8" s="240" customFormat="1" ht="17.100000000000001" customHeight="1" x14ac:dyDescent="0.15">
      <c r="A28" s="241"/>
      <c r="B28" s="246"/>
      <c r="C28" s="243"/>
      <c r="H28" s="245"/>
    </row>
    <row r="29" spans="1:8" s="240" customFormat="1" ht="17.100000000000001" customHeight="1" x14ac:dyDescent="0.15">
      <c r="A29" s="241"/>
      <c r="B29" s="271">
        <v>12</v>
      </c>
      <c r="C29" s="243"/>
      <c r="D29" s="240" t="s">
        <v>146</v>
      </c>
      <c r="H29" s="245"/>
    </row>
    <row r="30" spans="1:8" s="240" customFormat="1" ht="17.100000000000001" customHeight="1" x14ac:dyDescent="0.15">
      <c r="A30" s="256"/>
      <c r="B30" s="257"/>
      <c r="C30" s="258"/>
      <c r="D30" s="258"/>
      <c r="E30" s="258"/>
      <c r="F30" s="258"/>
      <c r="G30" s="258"/>
      <c r="H30" s="259"/>
    </row>
    <row r="31" spans="1:8" s="240" customFormat="1" ht="17.100000000000001" customHeight="1" x14ac:dyDescent="0.15">
      <c r="A31" s="241"/>
      <c r="B31" s="271">
        <v>13</v>
      </c>
      <c r="C31" s="260"/>
      <c r="D31" s="240" t="s">
        <v>147</v>
      </c>
      <c r="H31" s="245"/>
    </row>
    <row r="32" spans="1:8" s="240" customFormat="1" ht="17.100000000000001" customHeight="1" x14ac:dyDescent="0.15">
      <c r="A32" s="241"/>
      <c r="B32" s="246"/>
      <c r="C32" s="243"/>
      <c r="H32" s="245"/>
    </row>
    <row r="33" spans="1:8" s="240" customFormat="1" ht="17.100000000000001" customHeight="1" x14ac:dyDescent="0.15">
      <c r="A33" s="241"/>
      <c r="B33" s="271">
        <v>14</v>
      </c>
      <c r="C33" s="243"/>
      <c r="D33" s="240" t="s">
        <v>148</v>
      </c>
      <c r="H33" s="245"/>
    </row>
    <row r="34" spans="1:8" s="240" customFormat="1" ht="17.100000000000001" customHeight="1" x14ac:dyDescent="0.15">
      <c r="A34" s="261"/>
      <c r="B34" s="246"/>
      <c r="C34" s="243"/>
      <c r="D34" s="262"/>
      <c r="E34" s="262"/>
      <c r="F34" s="262"/>
      <c r="G34" s="262"/>
      <c r="H34" s="263"/>
    </row>
    <row r="35" spans="1:8" s="240" customFormat="1" ht="17.100000000000001" customHeight="1" x14ac:dyDescent="0.15">
      <c r="A35" s="241"/>
      <c r="B35" s="271">
        <v>15</v>
      </c>
      <c r="C35" s="243"/>
      <c r="D35" s="240" t="s">
        <v>91</v>
      </c>
      <c r="E35" s="240" t="s">
        <v>149</v>
      </c>
      <c r="H35" s="245"/>
    </row>
    <row r="36" spans="1:8" s="240" customFormat="1" ht="17.100000000000001" customHeight="1" x14ac:dyDescent="0.15">
      <c r="A36" s="261"/>
      <c r="B36" s="264"/>
      <c r="C36" s="262"/>
      <c r="D36" s="262"/>
      <c r="E36" s="262"/>
      <c r="F36" s="262"/>
      <c r="G36" s="262"/>
      <c r="H36" s="263"/>
    </row>
    <row r="37" spans="1:8" s="240" customFormat="1" ht="17.100000000000001" customHeight="1" x14ac:dyDescent="0.15">
      <c r="A37" s="241"/>
      <c r="B37" s="271">
        <v>16</v>
      </c>
      <c r="C37" s="260"/>
      <c r="D37" s="240" t="s">
        <v>150</v>
      </c>
      <c r="H37" s="245"/>
    </row>
    <row r="38" spans="1:8" s="240" customFormat="1" ht="17.100000000000001" customHeight="1" x14ac:dyDescent="0.15">
      <c r="A38" s="241"/>
      <c r="B38" s="246"/>
      <c r="C38" s="243"/>
      <c r="H38" s="245"/>
    </row>
    <row r="39" spans="1:8" s="240" customFormat="1" ht="17.100000000000001" customHeight="1" x14ac:dyDescent="0.15">
      <c r="A39" s="241"/>
      <c r="B39" s="271">
        <v>17</v>
      </c>
      <c r="C39" s="260"/>
      <c r="D39" s="240" t="s">
        <v>151</v>
      </c>
      <c r="H39" s="245"/>
    </row>
    <row r="40" spans="1:8" s="240" customFormat="1" ht="17.100000000000001" customHeight="1" x14ac:dyDescent="0.15">
      <c r="A40" s="241"/>
      <c r="B40" s="272"/>
      <c r="C40" s="260"/>
      <c r="H40" s="245"/>
    </row>
    <row r="41" spans="1:8" s="240" customFormat="1" ht="17.100000000000001" customHeight="1" x14ac:dyDescent="0.15">
      <c r="A41" s="241"/>
      <c r="B41" s="246"/>
      <c r="C41" s="243"/>
      <c r="H41" s="245"/>
    </row>
    <row r="42" spans="1:8" s="240" customFormat="1" ht="29.25" customHeight="1" x14ac:dyDescent="0.2">
      <c r="A42" s="447" t="s">
        <v>152</v>
      </c>
      <c r="B42" s="448"/>
      <c r="C42" s="448"/>
      <c r="D42" s="448"/>
      <c r="E42" s="448"/>
      <c r="F42" s="448"/>
      <c r="G42" s="448"/>
      <c r="H42" s="449"/>
    </row>
    <row r="43" spans="1:8" s="240" customFormat="1" ht="14.25" x14ac:dyDescent="0.15">
      <c r="A43" s="265"/>
      <c r="B43" s="266"/>
      <c r="C43" s="267"/>
      <c r="D43" s="268"/>
      <c r="E43" s="268"/>
      <c r="F43" s="268"/>
      <c r="G43" s="268"/>
      <c r="H43" s="269"/>
    </row>
    <row r="44" spans="1:8" s="270" customFormat="1" x14ac:dyDescent="0.2">
      <c r="B44" s="231"/>
      <c r="C44" s="232"/>
    </row>
    <row r="45" spans="1:8" s="270" customFormat="1" x14ac:dyDescent="0.2">
      <c r="B45" s="231"/>
      <c r="C45" s="232"/>
    </row>
    <row r="46" spans="1:8" s="270" customFormat="1" x14ac:dyDescent="0.2">
      <c r="B46" s="231"/>
      <c r="C46" s="232"/>
    </row>
    <row r="47" spans="1:8" s="270" customFormat="1" x14ac:dyDescent="0.2">
      <c r="B47" s="231"/>
      <c r="C47" s="232"/>
    </row>
    <row r="48" spans="1:8" s="270" customFormat="1" x14ac:dyDescent="0.2">
      <c r="B48" s="231"/>
      <c r="C48" s="232"/>
    </row>
    <row r="49" spans="2:3" s="270" customFormat="1" x14ac:dyDescent="0.2">
      <c r="B49" s="231"/>
      <c r="C49" s="232"/>
    </row>
    <row r="50" spans="2:3" s="270" customFormat="1" x14ac:dyDescent="0.2">
      <c r="B50" s="231"/>
      <c r="C50" s="232"/>
    </row>
    <row r="51" spans="2:3" s="270" customFormat="1" x14ac:dyDescent="0.2">
      <c r="B51" s="231"/>
      <c r="C51" s="232"/>
    </row>
    <row r="52" spans="2:3" s="270" customFormat="1" x14ac:dyDescent="0.2">
      <c r="B52" s="231"/>
      <c r="C52" s="232"/>
    </row>
    <row r="53" spans="2:3" s="270" customFormat="1" x14ac:dyDescent="0.2">
      <c r="B53" s="231"/>
      <c r="C53" s="232"/>
    </row>
    <row r="54" spans="2:3" s="270" customFormat="1" x14ac:dyDescent="0.2">
      <c r="B54" s="231"/>
      <c r="C54" s="232"/>
    </row>
    <row r="55" spans="2:3" s="270" customFormat="1" x14ac:dyDescent="0.2">
      <c r="B55" s="231"/>
      <c r="C55" s="232"/>
    </row>
    <row r="56" spans="2:3" s="270" customFormat="1" x14ac:dyDescent="0.2">
      <c r="B56" s="231"/>
      <c r="C56" s="232"/>
    </row>
    <row r="57" spans="2:3" s="270" customFormat="1" x14ac:dyDescent="0.2">
      <c r="B57" s="231"/>
      <c r="C57" s="232"/>
    </row>
    <row r="58" spans="2:3" s="270" customFormat="1" x14ac:dyDescent="0.2">
      <c r="B58" s="231"/>
      <c r="C58" s="232"/>
    </row>
    <row r="59" spans="2:3" s="270" customFormat="1" x14ac:dyDescent="0.2">
      <c r="B59" s="231"/>
      <c r="C59" s="232"/>
    </row>
    <row r="60" spans="2:3" s="270" customFormat="1" x14ac:dyDescent="0.2">
      <c r="B60" s="231"/>
      <c r="C60" s="232"/>
    </row>
    <row r="61" spans="2:3" s="270" customFormat="1" x14ac:dyDescent="0.2">
      <c r="B61" s="231"/>
      <c r="C61" s="232"/>
    </row>
    <row r="62" spans="2:3" s="270" customFormat="1" x14ac:dyDescent="0.2">
      <c r="B62" s="231"/>
      <c r="C62" s="232"/>
    </row>
    <row r="63" spans="2:3" s="270" customFormat="1" x14ac:dyDescent="0.2">
      <c r="B63" s="231"/>
      <c r="C63" s="232"/>
    </row>
    <row r="64" spans="2:3" s="270" customFormat="1" x14ac:dyDescent="0.2">
      <c r="B64" s="231"/>
      <c r="C64" s="232"/>
    </row>
    <row r="65" spans="2:3" s="270" customFormat="1" x14ac:dyDescent="0.2">
      <c r="B65" s="231"/>
      <c r="C65" s="232"/>
    </row>
    <row r="66" spans="2:3" s="270" customFormat="1" x14ac:dyDescent="0.2">
      <c r="B66" s="231"/>
      <c r="C66" s="232"/>
    </row>
    <row r="67" spans="2:3" s="270" customFormat="1" x14ac:dyDescent="0.2">
      <c r="B67" s="231"/>
      <c r="C67" s="232"/>
    </row>
    <row r="68" spans="2:3" s="270" customFormat="1" x14ac:dyDescent="0.2">
      <c r="B68" s="231"/>
      <c r="C68" s="232"/>
    </row>
    <row r="69" spans="2:3" s="270" customFormat="1" x14ac:dyDescent="0.2">
      <c r="B69" s="231"/>
      <c r="C69" s="232"/>
    </row>
    <row r="70" spans="2:3" s="270" customFormat="1" x14ac:dyDescent="0.2">
      <c r="B70" s="231"/>
      <c r="C70" s="232"/>
    </row>
    <row r="71" spans="2:3" s="270" customFormat="1" x14ac:dyDescent="0.2">
      <c r="B71" s="231"/>
      <c r="C71" s="232"/>
    </row>
    <row r="72" spans="2:3" s="270" customFormat="1" x14ac:dyDescent="0.2">
      <c r="B72" s="231"/>
      <c r="C72" s="232"/>
    </row>
    <row r="73" spans="2:3" s="270" customFormat="1" x14ac:dyDescent="0.2">
      <c r="B73" s="231"/>
      <c r="C73" s="232"/>
    </row>
    <row r="74" spans="2:3" s="270" customFormat="1" x14ac:dyDescent="0.2">
      <c r="B74" s="231"/>
      <c r="C74" s="232"/>
    </row>
    <row r="75" spans="2:3" s="270" customFormat="1" x14ac:dyDescent="0.2">
      <c r="B75" s="231"/>
      <c r="C75" s="232"/>
    </row>
    <row r="76" spans="2:3" s="270" customFormat="1" x14ac:dyDescent="0.2">
      <c r="B76" s="231"/>
      <c r="C76" s="232"/>
    </row>
    <row r="77" spans="2:3" s="270" customFormat="1" x14ac:dyDescent="0.2">
      <c r="B77" s="231"/>
      <c r="C77" s="232"/>
    </row>
    <row r="78" spans="2:3" s="270" customFormat="1" x14ac:dyDescent="0.2">
      <c r="B78" s="231"/>
      <c r="C78" s="232"/>
    </row>
    <row r="79" spans="2:3" s="270" customFormat="1" x14ac:dyDescent="0.2">
      <c r="B79" s="231"/>
      <c r="C79" s="232"/>
    </row>
    <row r="80" spans="2:3" s="270" customFormat="1" x14ac:dyDescent="0.2">
      <c r="B80" s="231"/>
      <c r="C80" s="23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N39" sqref="N39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177</v>
      </c>
      <c r="R1" s="105"/>
    </row>
    <row r="2" spans="8:30" x14ac:dyDescent="0.15">
      <c r="H2" s="184" t="s">
        <v>199</v>
      </c>
      <c r="I2" s="3"/>
      <c r="J2" s="186" t="s">
        <v>102</v>
      </c>
      <c r="K2" s="3"/>
      <c r="L2" s="296" t="s">
        <v>198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99</v>
      </c>
      <c r="I3" s="3"/>
      <c r="J3" s="145" t="s">
        <v>47</v>
      </c>
      <c r="K3" s="3"/>
      <c r="L3" s="296" t="s">
        <v>99</v>
      </c>
      <c r="S3" s="26"/>
      <c r="T3" s="26"/>
      <c r="U3" s="26"/>
    </row>
    <row r="4" spans="8:30" x14ac:dyDescent="0.15">
      <c r="H4" s="89">
        <v>21523</v>
      </c>
      <c r="I4" s="3">
        <v>26</v>
      </c>
      <c r="J4" s="161" t="s">
        <v>30</v>
      </c>
      <c r="K4" s="117">
        <f>SUM(I4)</f>
        <v>26</v>
      </c>
      <c r="L4" s="312">
        <v>18773</v>
      </c>
      <c r="M4" s="397"/>
      <c r="N4" s="90"/>
      <c r="O4" s="90"/>
      <c r="S4" s="26"/>
      <c r="T4" s="26"/>
      <c r="U4" s="26"/>
    </row>
    <row r="5" spans="8:30" x14ac:dyDescent="0.15">
      <c r="H5" s="195">
        <v>14846</v>
      </c>
      <c r="I5" s="3">
        <v>37</v>
      </c>
      <c r="J5" s="161" t="s">
        <v>37</v>
      </c>
      <c r="K5" s="117">
        <f t="shared" ref="K5:K13" si="0">SUM(I5)</f>
        <v>37</v>
      </c>
      <c r="L5" s="313">
        <v>10586</v>
      </c>
      <c r="M5" s="45"/>
      <c r="N5" s="90"/>
      <c r="O5" s="90"/>
      <c r="S5" s="26"/>
      <c r="T5" s="26"/>
      <c r="U5" s="26"/>
    </row>
    <row r="6" spans="8:30" x14ac:dyDescent="0.15">
      <c r="H6" s="44">
        <v>11097</v>
      </c>
      <c r="I6" s="3">
        <v>33</v>
      </c>
      <c r="J6" s="161" t="s">
        <v>0</v>
      </c>
      <c r="K6" s="117">
        <f t="shared" si="0"/>
        <v>33</v>
      </c>
      <c r="L6" s="313">
        <v>11538</v>
      </c>
      <c r="M6" s="45"/>
      <c r="N6" s="185"/>
      <c r="O6" s="90"/>
      <c r="S6" s="26"/>
      <c r="T6" s="26"/>
      <c r="U6" s="26"/>
    </row>
    <row r="7" spans="8:30" x14ac:dyDescent="0.15">
      <c r="H7" s="88">
        <v>9395</v>
      </c>
      <c r="I7" s="3">
        <v>34</v>
      </c>
      <c r="J7" s="161" t="s">
        <v>1</v>
      </c>
      <c r="K7" s="117">
        <f t="shared" si="0"/>
        <v>34</v>
      </c>
      <c r="L7" s="313">
        <v>9264</v>
      </c>
      <c r="M7" s="45"/>
      <c r="N7" s="90"/>
      <c r="O7" s="90"/>
      <c r="S7" s="26"/>
      <c r="T7" s="26"/>
      <c r="U7" s="26"/>
    </row>
    <row r="8" spans="8:30" x14ac:dyDescent="0.15">
      <c r="H8" s="336">
        <v>5972</v>
      </c>
      <c r="I8" s="33">
        <v>40</v>
      </c>
      <c r="J8" s="161" t="s">
        <v>2</v>
      </c>
      <c r="K8" s="117">
        <f t="shared" si="0"/>
        <v>40</v>
      </c>
      <c r="L8" s="313">
        <v>6215</v>
      </c>
      <c r="M8" s="45"/>
      <c r="N8" s="90"/>
      <c r="O8" s="90"/>
      <c r="S8" s="26"/>
      <c r="T8" s="26"/>
      <c r="U8" s="26"/>
    </row>
    <row r="9" spans="8:30" x14ac:dyDescent="0.15">
      <c r="H9" s="88">
        <v>5933</v>
      </c>
      <c r="I9" s="3">
        <v>25</v>
      </c>
      <c r="J9" s="161" t="s">
        <v>29</v>
      </c>
      <c r="K9" s="117">
        <f t="shared" si="0"/>
        <v>25</v>
      </c>
      <c r="L9" s="313">
        <v>5251</v>
      </c>
      <c r="M9" s="45"/>
      <c r="N9" s="90"/>
      <c r="O9" s="90"/>
      <c r="S9" s="26"/>
      <c r="T9" s="26"/>
      <c r="U9" s="26"/>
    </row>
    <row r="10" spans="8:30" x14ac:dyDescent="0.15">
      <c r="H10" s="88">
        <v>5692</v>
      </c>
      <c r="I10" s="14">
        <v>14</v>
      </c>
      <c r="J10" s="163" t="s">
        <v>19</v>
      </c>
      <c r="K10" s="117">
        <f t="shared" si="0"/>
        <v>14</v>
      </c>
      <c r="L10" s="313">
        <v>9195</v>
      </c>
      <c r="S10" s="26"/>
      <c r="T10" s="26"/>
      <c r="U10" s="26"/>
    </row>
    <row r="11" spans="8:30" x14ac:dyDescent="0.15">
      <c r="H11" s="98">
        <v>4490</v>
      </c>
      <c r="I11" s="3">
        <v>36</v>
      </c>
      <c r="J11" s="161" t="s">
        <v>5</v>
      </c>
      <c r="K11" s="117">
        <f t="shared" si="0"/>
        <v>36</v>
      </c>
      <c r="L11" s="313">
        <v>6885</v>
      </c>
      <c r="M11" s="45"/>
      <c r="N11" s="90"/>
      <c r="O11" s="90"/>
      <c r="S11" s="26"/>
      <c r="T11" s="26"/>
      <c r="U11" s="26"/>
    </row>
    <row r="12" spans="8:30" x14ac:dyDescent="0.15">
      <c r="H12" s="167">
        <v>3518</v>
      </c>
      <c r="I12" s="14">
        <v>27</v>
      </c>
      <c r="J12" s="163" t="s">
        <v>31</v>
      </c>
      <c r="K12" s="117">
        <f t="shared" si="0"/>
        <v>27</v>
      </c>
      <c r="L12" s="313">
        <v>1821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41">
        <v>3274</v>
      </c>
      <c r="I13" s="383">
        <v>16</v>
      </c>
      <c r="J13" s="384" t="s">
        <v>3</v>
      </c>
      <c r="K13" s="117">
        <f t="shared" si="0"/>
        <v>16</v>
      </c>
      <c r="L13" s="313">
        <v>2974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195">
        <v>3028</v>
      </c>
      <c r="I14" s="122">
        <v>15</v>
      </c>
      <c r="J14" s="175" t="s">
        <v>20</v>
      </c>
      <c r="K14" s="108" t="s">
        <v>8</v>
      </c>
      <c r="L14" s="314">
        <v>97789</v>
      </c>
      <c r="S14" s="26"/>
      <c r="T14" s="26"/>
      <c r="U14" s="26"/>
    </row>
    <row r="15" spans="8:30" x14ac:dyDescent="0.15">
      <c r="H15" s="195">
        <v>2803</v>
      </c>
      <c r="I15" s="3">
        <v>17</v>
      </c>
      <c r="J15" s="161" t="s">
        <v>21</v>
      </c>
      <c r="K15" s="50"/>
      <c r="L15" t="s">
        <v>60</v>
      </c>
      <c r="M15" s="407" t="s">
        <v>207</v>
      </c>
      <c r="N15" s="42" t="s">
        <v>75</v>
      </c>
      <c r="S15" s="26"/>
      <c r="T15" s="26"/>
      <c r="U15" s="26"/>
    </row>
    <row r="16" spans="8:30" x14ac:dyDescent="0.15">
      <c r="H16" s="88">
        <v>2488</v>
      </c>
      <c r="I16" s="3">
        <v>24</v>
      </c>
      <c r="J16" s="161" t="s">
        <v>28</v>
      </c>
      <c r="K16" s="117">
        <f>SUM(I4)</f>
        <v>26</v>
      </c>
      <c r="L16" s="161" t="s">
        <v>30</v>
      </c>
      <c r="M16" s="315">
        <v>22029</v>
      </c>
      <c r="N16" s="89">
        <f>SUM(H4)</f>
        <v>21523</v>
      </c>
      <c r="O16" s="45"/>
      <c r="P16" s="17"/>
      <c r="S16" s="26"/>
      <c r="T16" s="26"/>
      <c r="U16" s="26"/>
    </row>
    <row r="17" spans="1:21" x14ac:dyDescent="0.15">
      <c r="H17" s="44">
        <v>1690</v>
      </c>
      <c r="I17" s="3">
        <v>38</v>
      </c>
      <c r="J17" s="161" t="s">
        <v>38</v>
      </c>
      <c r="K17" s="117">
        <f t="shared" ref="K17:K25" si="1">SUM(I5)</f>
        <v>37</v>
      </c>
      <c r="L17" s="161" t="s">
        <v>37</v>
      </c>
      <c r="M17" s="316">
        <v>12733</v>
      </c>
      <c r="N17" s="89">
        <f t="shared" ref="N17:N25" si="2">SUM(H5)</f>
        <v>14846</v>
      </c>
      <c r="O17" s="45"/>
      <c r="P17" s="17"/>
      <c r="S17" s="26"/>
      <c r="T17" s="26"/>
      <c r="U17" s="26"/>
    </row>
    <row r="18" spans="1:21" x14ac:dyDescent="0.15">
      <c r="H18" s="350">
        <v>930</v>
      </c>
      <c r="I18" s="3">
        <v>1</v>
      </c>
      <c r="J18" s="161" t="s">
        <v>4</v>
      </c>
      <c r="K18" s="117">
        <f t="shared" si="1"/>
        <v>33</v>
      </c>
      <c r="L18" s="161" t="s">
        <v>0</v>
      </c>
      <c r="M18" s="316">
        <v>8774</v>
      </c>
      <c r="N18" s="89">
        <f t="shared" si="2"/>
        <v>11097</v>
      </c>
      <c r="O18" s="45"/>
      <c r="P18" s="17"/>
      <c r="S18" s="26"/>
      <c r="T18" s="26"/>
      <c r="U18" s="26"/>
    </row>
    <row r="19" spans="1:21" x14ac:dyDescent="0.15">
      <c r="H19" s="89">
        <v>649</v>
      </c>
      <c r="I19" s="3">
        <v>2</v>
      </c>
      <c r="J19" s="161" t="s">
        <v>6</v>
      </c>
      <c r="K19" s="117">
        <f t="shared" si="1"/>
        <v>34</v>
      </c>
      <c r="L19" s="161" t="s">
        <v>1</v>
      </c>
      <c r="M19" s="316">
        <v>8864</v>
      </c>
      <c r="N19" s="89">
        <f t="shared" si="2"/>
        <v>9395</v>
      </c>
      <c r="O19" s="45"/>
      <c r="P19" s="17"/>
      <c r="S19" s="26"/>
      <c r="T19" s="26"/>
      <c r="U19" s="26"/>
    </row>
    <row r="20" spans="1:21" ht="14.25" thickBot="1" x14ac:dyDescent="0.2">
      <c r="H20" s="44">
        <v>455</v>
      </c>
      <c r="I20" s="3">
        <v>19</v>
      </c>
      <c r="J20" s="161" t="s">
        <v>23</v>
      </c>
      <c r="K20" s="117">
        <f t="shared" si="1"/>
        <v>40</v>
      </c>
      <c r="L20" s="161" t="s">
        <v>2</v>
      </c>
      <c r="M20" s="316">
        <v>5884</v>
      </c>
      <c r="N20" s="89">
        <f t="shared" si="2"/>
        <v>5972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47</v>
      </c>
      <c r="C21" s="59" t="s">
        <v>195</v>
      </c>
      <c r="D21" s="59" t="s">
        <v>187</v>
      </c>
      <c r="E21" s="59" t="s">
        <v>41</v>
      </c>
      <c r="F21" s="59" t="s">
        <v>50</v>
      </c>
      <c r="G21" s="8" t="s">
        <v>176</v>
      </c>
      <c r="H21" s="195">
        <v>421</v>
      </c>
      <c r="I21" s="3">
        <v>12</v>
      </c>
      <c r="J21" s="161" t="s">
        <v>18</v>
      </c>
      <c r="K21" s="117">
        <f t="shared" si="1"/>
        <v>25</v>
      </c>
      <c r="L21" s="161" t="s">
        <v>29</v>
      </c>
      <c r="M21" s="316">
        <v>5794</v>
      </c>
      <c r="N21" s="89">
        <f t="shared" si="2"/>
        <v>5933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21523</v>
      </c>
      <c r="D22" s="89">
        <f>SUM(L4)</f>
        <v>18773</v>
      </c>
      <c r="E22" s="52">
        <f t="shared" ref="E22:E32" si="4">SUM(N16/M16*100)</f>
        <v>97.703027826955378</v>
      </c>
      <c r="F22" s="55">
        <f>SUM(C22/D22*100)</f>
        <v>114.64869759761361</v>
      </c>
      <c r="G22" s="3"/>
      <c r="H22" s="91">
        <v>377</v>
      </c>
      <c r="I22" s="3">
        <v>23</v>
      </c>
      <c r="J22" s="161" t="s">
        <v>27</v>
      </c>
      <c r="K22" s="117">
        <f t="shared" si="1"/>
        <v>14</v>
      </c>
      <c r="L22" s="163" t="s">
        <v>19</v>
      </c>
      <c r="M22" s="316">
        <v>5724</v>
      </c>
      <c r="N22" s="89">
        <f t="shared" si="2"/>
        <v>5692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37</v>
      </c>
      <c r="C23" s="43">
        <f t="shared" si="3"/>
        <v>14846</v>
      </c>
      <c r="D23" s="89">
        <f>SUM(L5)</f>
        <v>10586</v>
      </c>
      <c r="E23" s="52">
        <f t="shared" si="4"/>
        <v>116.59467525327889</v>
      </c>
      <c r="F23" s="55">
        <f t="shared" ref="F23:F32" si="5">SUM(C23/D23*100)</f>
        <v>140.24182883053089</v>
      </c>
      <c r="G23" s="3"/>
      <c r="H23" s="91">
        <v>295</v>
      </c>
      <c r="I23" s="3">
        <v>21</v>
      </c>
      <c r="J23" s="161" t="s">
        <v>25</v>
      </c>
      <c r="K23" s="117">
        <f t="shared" si="1"/>
        <v>36</v>
      </c>
      <c r="L23" s="161" t="s">
        <v>5</v>
      </c>
      <c r="M23" s="316">
        <v>4689</v>
      </c>
      <c r="N23" s="89">
        <f t="shared" si="2"/>
        <v>4490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0</v>
      </c>
      <c r="C24" s="43">
        <f t="shared" si="3"/>
        <v>11097</v>
      </c>
      <c r="D24" s="89">
        <f t="shared" ref="D24:D31" si="6">SUM(L6)</f>
        <v>11538</v>
      </c>
      <c r="E24" s="52">
        <f t="shared" si="4"/>
        <v>126.4759516754046</v>
      </c>
      <c r="F24" s="55">
        <f t="shared" si="5"/>
        <v>96.177847113884553</v>
      </c>
      <c r="G24" s="3"/>
      <c r="H24" s="377">
        <v>181</v>
      </c>
      <c r="I24" s="3">
        <v>22</v>
      </c>
      <c r="J24" s="161" t="s">
        <v>26</v>
      </c>
      <c r="K24" s="117">
        <f t="shared" si="1"/>
        <v>27</v>
      </c>
      <c r="L24" s="163" t="s">
        <v>31</v>
      </c>
      <c r="M24" s="316">
        <v>3073</v>
      </c>
      <c r="N24" s="89">
        <f t="shared" si="2"/>
        <v>3518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</v>
      </c>
      <c r="C25" s="43">
        <f t="shared" si="3"/>
        <v>9395</v>
      </c>
      <c r="D25" s="89">
        <f t="shared" si="6"/>
        <v>9264</v>
      </c>
      <c r="E25" s="52">
        <f t="shared" si="4"/>
        <v>105.99052346570397</v>
      </c>
      <c r="F25" s="55">
        <f t="shared" si="5"/>
        <v>101.41407599309153</v>
      </c>
      <c r="G25" s="3"/>
      <c r="H25" s="440">
        <v>132</v>
      </c>
      <c r="I25" s="3">
        <v>9</v>
      </c>
      <c r="J25" s="3" t="s">
        <v>164</v>
      </c>
      <c r="K25" s="181">
        <f t="shared" si="1"/>
        <v>16</v>
      </c>
      <c r="L25" s="384" t="s">
        <v>3</v>
      </c>
      <c r="M25" s="317">
        <v>3356</v>
      </c>
      <c r="N25" s="167">
        <f t="shared" si="2"/>
        <v>3274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2</v>
      </c>
      <c r="C26" s="89">
        <f t="shared" si="3"/>
        <v>5972</v>
      </c>
      <c r="D26" s="89">
        <f t="shared" si="6"/>
        <v>6215</v>
      </c>
      <c r="E26" s="52">
        <f t="shared" si="4"/>
        <v>101.49558123725357</v>
      </c>
      <c r="F26" s="55">
        <f t="shared" si="5"/>
        <v>96.090104585679796</v>
      </c>
      <c r="G26" s="12"/>
      <c r="H26" s="91">
        <v>111</v>
      </c>
      <c r="I26" s="3">
        <v>31</v>
      </c>
      <c r="J26" s="161" t="s">
        <v>64</v>
      </c>
      <c r="K26" s="3"/>
      <c r="L26" s="366" t="s">
        <v>8</v>
      </c>
      <c r="M26" s="318">
        <v>95208</v>
      </c>
      <c r="N26" s="193">
        <f>SUM(H44)</f>
        <v>99486</v>
      </c>
      <c r="S26" s="26"/>
      <c r="T26" s="26"/>
      <c r="U26" s="26"/>
    </row>
    <row r="27" spans="1:21" x14ac:dyDescent="0.15">
      <c r="A27" s="61">
        <v>6</v>
      </c>
      <c r="B27" s="161" t="s">
        <v>29</v>
      </c>
      <c r="C27" s="43">
        <f t="shared" si="3"/>
        <v>5933</v>
      </c>
      <c r="D27" s="89">
        <f t="shared" si="6"/>
        <v>5251</v>
      </c>
      <c r="E27" s="52">
        <f t="shared" si="4"/>
        <v>102.39903348291335</v>
      </c>
      <c r="F27" s="55">
        <f t="shared" si="5"/>
        <v>112.98800228527898</v>
      </c>
      <c r="G27" s="3"/>
      <c r="H27" s="91">
        <v>91</v>
      </c>
      <c r="I27" s="3">
        <v>4</v>
      </c>
      <c r="J27" s="161" t="s">
        <v>11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19</v>
      </c>
      <c r="C28" s="43">
        <f t="shared" si="3"/>
        <v>5692</v>
      </c>
      <c r="D28" s="89">
        <f t="shared" si="6"/>
        <v>9195</v>
      </c>
      <c r="E28" s="52">
        <f t="shared" si="4"/>
        <v>99.440950384346621</v>
      </c>
      <c r="F28" s="55">
        <f t="shared" si="5"/>
        <v>61.903208265361606</v>
      </c>
      <c r="G28" s="3"/>
      <c r="H28" s="126">
        <v>67</v>
      </c>
      <c r="I28" s="3">
        <v>32</v>
      </c>
      <c r="J28" s="161" t="s">
        <v>35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5</v>
      </c>
      <c r="C29" s="43">
        <f t="shared" si="3"/>
        <v>4490</v>
      </c>
      <c r="D29" s="89">
        <f t="shared" si="6"/>
        <v>6885</v>
      </c>
      <c r="E29" s="52">
        <f t="shared" si="4"/>
        <v>95.75602473875027</v>
      </c>
      <c r="F29" s="55">
        <f t="shared" si="5"/>
        <v>65.214233841684816</v>
      </c>
      <c r="G29" s="11"/>
      <c r="H29" s="126">
        <v>23</v>
      </c>
      <c r="I29" s="3">
        <v>6</v>
      </c>
      <c r="J29" s="161" t="s">
        <v>13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31</v>
      </c>
      <c r="C30" s="43">
        <f t="shared" si="3"/>
        <v>3518</v>
      </c>
      <c r="D30" s="89">
        <f t="shared" si="6"/>
        <v>1821</v>
      </c>
      <c r="E30" s="52">
        <f t="shared" si="4"/>
        <v>114.48096322811585</v>
      </c>
      <c r="F30" s="55">
        <f t="shared" si="5"/>
        <v>193.19055464030751</v>
      </c>
      <c r="G30" s="12"/>
      <c r="H30" s="420">
        <v>5</v>
      </c>
      <c r="I30" s="3">
        <v>3</v>
      </c>
      <c r="J30" s="161" t="s">
        <v>10</v>
      </c>
      <c r="L30" s="42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3</v>
      </c>
      <c r="C31" s="43">
        <f t="shared" si="3"/>
        <v>3274</v>
      </c>
      <c r="D31" s="89">
        <f t="shared" si="6"/>
        <v>2974</v>
      </c>
      <c r="E31" s="52">
        <f t="shared" si="4"/>
        <v>97.556615017878428</v>
      </c>
      <c r="F31" s="55">
        <f t="shared" si="5"/>
        <v>110.08742434431741</v>
      </c>
      <c r="G31" s="92"/>
      <c r="H31" s="91">
        <v>0</v>
      </c>
      <c r="I31" s="3">
        <v>5</v>
      </c>
      <c r="J31" s="161" t="s">
        <v>12</v>
      </c>
      <c r="L31" s="42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99486</v>
      </c>
      <c r="D32" s="67">
        <f>SUM(L14)</f>
        <v>97789</v>
      </c>
      <c r="E32" s="70">
        <f t="shared" si="4"/>
        <v>104.49331988908494</v>
      </c>
      <c r="F32" s="68">
        <f t="shared" si="5"/>
        <v>101.73536900878422</v>
      </c>
      <c r="G32" s="391">
        <v>75.900000000000006</v>
      </c>
      <c r="H32" s="439">
        <v>0</v>
      </c>
      <c r="I32" s="3">
        <v>7</v>
      </c>
      <c r="J32" s="161" t="s">
        <v>14</v>
      </c>
      <c r="L32" s="42"/>
      <c r="M32" s="26"/>
      <c r="S32" s="26"/>
      <c r="T32" s="26"/>
      <c r="U32" s="26"/>
    </row>
    <row r="33" spans="2:30" x14ac:dyDescent="0.15">
      <c r="H33" s="98">
        <v>0</v>
      </c>
      <c r="I33" s="3">
        <v>8</v>
      </c>
      <c r="J33" s="161" t="s">
        <v>15</v>
      </c>
      <c r="L33" s="42"/>
      <c r="M33" s="26"/>
      <c r="S33" s="26"/>
      <c r="T33" s="26"/>
      <c r="U33" s="26"/>
    </row>
    <row r="34" spans="2:30" x14ac:dyDescent="0.15">
      <c r="H34" s="43">
        <v>0</v>
      </c>
      <c r="I34" s="3">
        <v>10</v>
      </c>
      <c r="J34" s="161" t="s">
        <v>16</v>
      </c>
      <c r="S34" s="26"/>
      <c r="T34" s="26"/>
      <c r="U34" s="26"/>
    </row>
    <row r="35" spans="2:30" x14ac:dyDescent="0.15">
      <c r="H35" s="350">
        <v>0</v>
      </c>
      <c r="I35" s="3">
        <v>11</v>
      </c>
      <c r="J35" s="161" t="s">
        <v>17</v>
      </c>
      <c r="L35" s="47"/>
      <c r="M35" s="390"/>
      <c r="S35" s="26"/>
      <c r="T35" s="26"/>
      <c r="U35" s="26"/>
    </row>
    <row r="36" spans="2:30" x14ac:dyDescent="0.15">
      <c r="B36" s="48"/>
      <c r="C36" s="26"/>
      <c r="E36" s="17"/>
      <c r="H36" s="43">
        <v>0</v>
      </c>
      <c r="I36" s="3">
        <v>13</v>
      </c>
      <c r="J36" s="161" t="s">
        <v>7</v>
      </c>
      <c r="S36" s="26"/>
      <c r="T36" s="26"/>
      <c r="U36" s="26"/>
    </row>
    <row r="37" spans="2:30" x14ac:dyDescent="0.15">
      <c r="B37" s="18"/>
      <c r="C37" s="26"/>
      <c r="F37" s="26"/>
      <c r="G37" s="48"/>
      <c r="H37" s="88">
        <v>0</v>
      </c>
      <c r="I37" s="3">
        <v>18</v>
      </c>
      <c r="J37" s="161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195">
        <v>0</v>
      </c>
      <c r="I38" s="3">
        <v>20</v>
      </c>
      <c r="J38" s="161" t="s">
        <v>24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88">
        <v>0</v>
      </c>
      <c r="I39" s="3">
        <v>28</v>
      </c>
      <c r="J39" s="161" t="s">
        <v>32</v>
      </c>
      <c r="L39" s="48"/>
      <c r="M39" s="26"/>
      <c r="S39" s="26"/>
      <c r="T39" s="26"/>
      <c r="U39" s="26"/>
    </row>
    <row r="40" spans="2:30" x14ac:dyDescent="0.15">
      <c r="C40" s="26"/>
      <c r="H40" s="195">
        <v>0</v>
      </c>
      <c r="I40" s="3">
        <v>29</v>
      </c>
      <c r="J40" s="161" t="s">
        <v>54</v>
      </c>
      <c r="L40" s="48"/>
      <c r="M40" s="26"/>
      <c r="S40" s="26"/>
      <c r="T40" s="26"/>
      <c r="U40" s="26"/>
    </row>
    <row r="41" spans="2:30" x14ac:dyDescent="0.15">
      <c r="H41" s="44">
        <v>0</v>
      </c>
      <c r="I41" s="3">
        <v>30</v>
      </c>
      <c r="J41" s="161" t="s">
        <v>33</v>
      </c>
      <c r="L41" s="48"/>
      <c r="M41" s="26"/>
      <c r="S41" s="26"/>
      <c r="T41" s="26"/>
      <c r="U41" s="26"/>
    </row>
    <row r="42" spans="2:30" x14ac:dyDescent="0.15">
      <c r="H42" s="433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44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99486</v>
      </c>
      <c r="I44" s="3"/>
      <c r="J44" s="166" t="s">
        <v>97</v>
      </c>
      <c r="L44" s="48"/>
      <c r="M44" s="26"/>
    </row>
    <row r="45" spans="2:30" x14ac:dyDescent="0.15">
      <c r="R45" s="105"/>
    </row>
    <row r="46" spans="2:30" ht="13.5" customHeight="1" x14ac:dyDescent="0.15">
      <c r="H46" s="393" t="s">
        <v>180</v>
      </c>
      <c r="L46" s="408" t="s">
        <v>183</v>
      </c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199</v>
      </c>
      <c r="I47" s="3"/>
      <c r="J47" s="179" t="s">
        <v>71</v>
      </c>
      <c r="K47" s="3"/>
      <c r="L47" s="301" t="s">
        <v>198</v>
      </c>
      <c r="S47" s="26"/>
      <c r="T47" s="26"/>
      <c r="U47" s="26"/>
      <c r="V47" s="26"/>
    </row>
    <row r="48" spans="2:30" x14ac:dyDescent="0.15">
      <c r="H48" s="178" t="s">
        <v>99</v>
      </c>
      <c r="I48" s="122"/>
      <c r="J48" s="178" t="s">
        <v>47</v>
      </c>
      <c r="K48" s="122"/>
      <c r="L48" s="305" t="s">
        <v>99</v>
      </c>
      <c r="S48" s="26"/>
      <c r="T48" s="26"/>
      <c r="U48" s="26"/>
      <c r="V48" s="26"/>
    </row>
    <row r="49" spans="1:22" x14ac:dyDescent="0.15">
      <c r="H49" s="43">
        <v>84583</v>
      </c>
      <c r="I49" s="3">
        <v>26</v>
      </c>
      <c r="J49" s="161" t="s">
        <v>30</v>
      </c>
      <c r="K49" s="3">
        <f>SUM(I49)</f>
        <v>26</v>
      </c>
      <c r="L49" s="306">
        <v>84442</v>
      </c>
      <c r="S49" s="26"/>
      <c r="T49" s="26"/>
      <c r="U49" s="26"/>
      <c r="V49" s="26"/>
    </row>
    <row r="50" spans="1:22" x14ac:dyDescent="0.15">
      <c r="H50" s="43">
        <v>16568</v>
      </c>
      <c r="I50" s="3">
        <v>13</v>
      </c>
      <c r="J50" s="161" t="s">
        <v>7</v>
      </c>
      <c r="K50" s="3">
        <f t="shared" ref="K50:K58" si="7">SUM(I50)</f>
        <v>13</v>
      </c>
      <c r="L50" s="306">
        <v>22905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88">
        <v>15564</v>
      </c>
      <c r="I51" s="3">
        <v>22</v>
      </c>
      <c r="J51" s="161" t="s">
        <v>26</v>
      </c>
      <c r="K51" s="3">
        <f t="shared" si="7"/>
        <v>22</v>
      </c>
      <c r="L51" s="306">
        <v>7748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88">
        <v>14990</v>
      </c>
      <c r="I52" s="3">
        <v>33</v>
      </c>
      <c r="J52" s="161" t="s">
        <v>0</v>
      </c>
      <c r="K52" s="3">
        <f t="shared" si="7"/>
        <v>33</v>
      </c>
      <c r="L52" s="306">
        <v>12309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195</v>
      </c>
      <c r="D53" s="59" t="s">
        <v>187</v>
      </c>
      <c r="E53" s="59" t="s">
        <v>41</v>
      </c>
      <c r="F53" s="59" t="s">
        <v>50</v>
      </c>
      <c r="G53" s="8" t="s">
        <v>176</v>
      </c>
      <c r="H53" s="44">
        <v>12976</v>
      </c>
      <c r="I53" s="3">
        <v>25</v>
      </c>
      <c r="J53" s="161" t="s">
        <v>29</v>
      </c>
      <c r="K53" s="3">
        <f t="shared" si="7"/>
        <v>25</v>
      </c>
      <c r="L53" s="306">
        <v>8397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84583</v>
      </c>
      <c r="D54" s="98">
        <f>SUM(L49)</f>
        <v>84442</v>
      </c>
      <c r="E54" s="52">
        <f t="shared" ref="E54:E64" si="9">SUM(N63/M63*100)</f>
        <v>100.52769821367025</v>
      </c>
      <c r="F54" s="52">
        <f>SUM(C54/D54*100)</f>
        <v>100.16697851779921</v>
      </c>
      <c r="G54" s="3"/>
      <c r="H54" s="44">
        <v>9747</v>
      </c>
      <c r="I54" s="3">
        <v>34</v>
      </c>
      <c r="J54" s="161" t="s">
        <v>1</v>
      </c>
      <c r="K54" s="3">
        <f t="shared" si="7"/>
        <v>34</v>
      </c>
      <c r="L54" s="306">
        <v>13274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7</v>
      </c>
      <c r="C55" s="43">
        <f t="shared" si="8"/>
        <v>16568</v>
      </c>
      <c r="D55" s="98">
        <f t="shared" ref="D55:D64" si="10">SUM(L50)</f>
        <v>22905</v>
      </c>
      <c r="E55" s="52">
        <f t="shared" si="9"/>
        <v>99.364279716924557</v>
      </c>
      <c r="F55" s="52">
        <f t="shared" ref="F55:F64" si="11">SUM(C55/D55*100)</f>
        <v>72.333551626282471</v>
      </c>
      <c r="G55" s="3"/>
      <c r="H55" s="88">
        <v>9128</v>
      </c>
      <c r="I55" s="3">
        <v>16</v>
      </c>
      <c r="J55" s="161" t="s">
        <v>3</v>
      </c>
      <c r="K55" s="3">
        <f t="shared" si="7"/>
        <v>16</v>
      </c>
      <c r="L55" s="306">
        <v>9729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26</v>
      </c>
      <c r="C56" s="43">
        <f t="shared" si="8"/>
        <v>15564</v>
      </c>
      <c r="D56" s="98">
        <f t="shared" si="10"/>
        <v>7748</v>
      </c>
      <c r="E56" s="52">
        <f t="shared" si="9"/>
        <v>114.2647382717862</v>
      </c>
      <c r="F56" s="52">
        <f t="shared" si="11"/>
        <v>200.87764584408882</v>
      </c>
      <c r="G56" s="3"/>
      <c r="H56" s="44">
        <v>5946</v>
      </c>
      <c r="I56" s="3">
        <v>40</v>
      </c>
      <c r="J56" s="161" t="s">
        <v>2</v>
      </c>
      <c r="K56" s="3">
        <f t="shared" si="7"/>
        <v>40</v>
      </c>
      <c r="L56" s="306">
        <v>5783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0</v>
      </c>
      <c r="C57" s="43">
        <f t="shared" si="8"/>
        <v>14990</v>
      </c>
      <c r="D57" s="98">
        <f t="shared" si="10"/>
        <v>12309</v>
      </c>
      <c r="E57" s="52">
        <f t="shared" si="9"/>
        <v>108.02825021620063</v>
      </c>
      <c r="F57" s="52">
        <f t="shared" si="11"/>
        <v>121.78081078885367</v>
      </c>
      <c r="G57" s="3"/>
      <c r="H57" s="91">
        <v>5785</v>
      </c>
      <c r="I57" s="3">
        <v>24</v>
      </c>
      <c r="J57" s="161" t="s">
        <v>28</v>
      </c>
      <c r="K57" s="3">
        <f t="shared" si="7"/>
        <v>24</v>
      </c>
      <c r="L57" s="306">
        <v>5754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29</v>
      </c>
      <c r="C58" s="43">
        <f t="shared" si="8"/>
        <v>12976</v>
      </c>
      <c r="D58" s="98">
        <f t="shared" si="10"/>
        <v>8397</v>
      </c>
      <c r="E58" s="52">
        <f t="shared" si="9"/>
        <v>92.041424315505751</v>
      </c>
      <c r="F58" s="52">
        <f t="shared" si="11"/>
        <v>154.53138025485293</v>
      </c>
      <c r="G58" s="12"/>
      <c r="H58" s="167">
        <v>5097</v>
      </c>
      <c r="I58" s="14">
        <v>36</v>
      </c>
      <c r="J58" s="163" t="s">
        <v>5</v>
      </c>
      <c r="K58" s="14">
        <f t="shared" si="7"/>
        <v>36</v>
      </c>
      <c r="L58" s="307">
        <v>4302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9747</v>
      </c>
      <c r="D59" s="98">
        <f t="shared" si="10"/>
        <v>13274</v>
      </c>
      <c r="E59" s="52">
        <f t="shared" si="9"/>
        <v>102.66484095218031</v>
      </c>
      <c r="F59" s="52">
        <f t="shared" si="11"/>
        <v>73.429260207925267</v>
      </c>
      <c r="G59" s="3"/>
      <c r="H59" s="431">
        <v>3144</v>
      </c>
      <c r="I59" s="338">
        <v>38</v>
      </c>
      <c r="J59" s="223" t="s">
        <v>38</v>
      </c>
      <c r="K59" s="8" t="s">
        <v>67</v>
      </c>
      <c r="L59" s="308">
        <v>186403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3</v>
      </c>
      <c r="C60" s="43">
        <f t="shared" si="8"/>
        <v>9128</v>
      </c>
      <c r="D60" s="98">
        <f t="shared" si="10"/>
        <v>9729</v>
      </c>
      <c r="E60" s="52">
        <f t="shared" si="9"/>
        <v>97.365333333333339</v>
      </c>
      <c r="F60" s="52">
        <f t="shared" si="11"/>
        <v>93.822592249974306</v>
      </c>
      <c r="G60" s="3"/>
      <c r="H60" s="420">
        <v>1780</v>
      </c>
      <c r="I60" s="140">
        <v>12</v>
      </c>
      <c r="J60" s="161" t="s">
        <v>18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2</v>
      </c>
      <c r="C61" s="43">
        <f t="shared" si="8"/>
        <v>5946</v>
      </c>
      <c r="D61" s="98">
        <f t="shared" si="10"/>
        <v>5783</v>
      </c>
      <c r="E61" s="52">
        <f t="shared" si="9"/>
        <v>91.759259259259267</v>
      </c>
      <c r="F61" s="52">
        <f t="shared" si="11"/>
        <v>102.81860625972679</v>
      </c>
      <c r="G61" s="11"/>
      <c r="H61" s="126">
        <v>1613</v>
      </c>
      <c r="I61" s="140">
        <v>17</v>
      </c>
      <c r="J61" s="161" t="s">
        <v>21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28</v>
      </c>
      <c r="C62" s="43">
        <f t="shared" si="8"/>
        <v>5785</v>
      </c>
      <c r="D62" s="98">
        <f t="shared" si="10"/>
        <v>5754</v>
      </c>
      <c r="E62" s="52">
        <f t="shared" si="9"/>
        <v>100.76641700052255</v>
      </c>
      <c r="F62" s="52">
        <f t="shared" si="11"/>
        <v>100.5387556482447</v>
      </c>
      <c r="G62" s="12"/>
      <c r="H62" s="434">
        <v>1140</v>
      </c>
      <c r="I62" s="174">
        <v>21</v>
      </c>
      <c r="J62" s="3" t="s">
        <v>157</v>
      </c>
      <c r="K62" s="50"/>
      <c r="L62" t="s">
        <v>61</v>
      </c>
      <c r="M62" s="407" t="s">
        <v>185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5</v>
      </c>
      <c r="C63" s="333">
        <f t="shared" si="8"/>
        <v>5097</v>
      </c>
      <c r="D63" s="138">
        <f t="shared" si="10"/>
        <v>4302</v>
      </c>
      <c r="E63" s="57">
        <f t="shared" si="9"/>
        <v>102.65861027190333</v>
      </c>
      <c r="F63" s="57">
        <f t="shared" si="11"/>
        <v>118.47977684797767</v>
      </c>
      <c r="G63" s="92"/>
      <c r="H63" s="420">
        <v>1047</v>
      </c>
      <c r="I63" s="3">
        <v>23</v>
      </c>
      <c r="J63" s="161" t="s">
        <v>27</v>
      </c>
      <c r="K63" s="3">
        <f>SUM(K49)</f>
        <v>26</v>
      </c>
      <c r="L63" s="161" t="s">
        <v>30</v>
      </c>
      <c r="M63" s="170">
        <v>84139</v>
      </c>
      <c r="N63" s="89">
        <f>SUM(H49)</f>
        <v>84583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 t="s">
        <v>56</v>
      </c>
      <c r="C64" s="101">
        <f>SUM(H89)</f>
        <v>190580</v>
      </c>
      <c r="D64" s="139">
        <f t="shared" si="10"/>
        <v>186403</v>
      </c>
      <c r="E64" s="70">
        <f t="shared" si="9"/>
        <v>101.39067703733653</v>
      </c>
      <c r="F64" s="70">
        <f t="shared" si="11"/>
        <v>102.24084376324416</v>
      </c>
      <c r="G64" s="391">
        <v>64.7</v>
      </c>
      <c r="H64" s="126">
        <v>465</v>
      </c>
      <c r="I64" s="3">
        <v>9</v>
      </c>
      <c r="J64" s="3" t="s">
        <v>164</v>
      </c>
      <c r="K64" s="3">
        <f t="shared" ref="K64:K72" si="12">SUM(K50)</f>
        <v>13</v>
      </c>
      <c r="L64" s="161" t="s">
        <v>7</v>
      </c>
      <c r="M64" s="170">
        <v>16674</v>
      </c>
      <c r="N64" s="89">
        <f t="shared" ref="N64:N72" si="13">SUM(H50)</f>
        <v>16568</v>
      </c>
      <c r="O64" s="45"/>
      <c r="S64" s="26"/>
      <c r="T64" s="26"/>
      <c r="U64" s="26"/>
      <c r="V64" s="26"/>
    </row>
    <row r="65" spans="2:22" x14ac:dyDescent="0.15">
      <c r="H65" s="43">
        <v>377</v>
      </c>
      <c r="I65" s="3">
        <v>1</v>
      </c>
      <c r="J65" s="161" t="s">
        <v>4</v>
      </c>
      <c r="K65" s="3">
        <f t="shared" si="12"/>
        <v>22</v>
      </c>
      <c r="L65" s="161" t="s">
        <v>26</v>
      </c>
      <c r="M65" s="170">
        <v>13621</v>
      </c>
      <c r="N65" s="89">
        <f t="shared" si="13"/>
        <v>15564</v>
      </c>
      <c r="O65" s="45"/>
      <c r="S65" s="26"/>
      <c r="T65" s="26"/>
      <c r="U65" s="26"/>
      <c r="V65" s="26"/>
    </row>
    <row r="66" spans="2:22" x14ac:dyDescent="0.15">
      <c r="H66" s="43">
        <v>245</v>
      </c>
      <c r="I66" s="3">
        <v>11</v>
      </c>
      <c r="J66" s="161" t="s">
        <v>17</v>
      </c>
      <c r="K66" s="3">
        <f t="shared" si="12"/>
        <v>33</v>
      </c>
      <c r="L66" s="161" t="s">
        <v>0</v>
      </c>
      <c r="M66" s="170">
        <v>13876</v>
      </c>
      <c r="N66" s="89">
        <f t="shared" si="13"/>
        <v>14990</v>
      </c>
      <c r="O66" s="45"/>
      <c r="S66" s="26"/>
      <c r="T66" s="26"/>
      <c r="U66" s="26"/>
      <c r="V66" s="26"/>
    </row>
    <row r="67" spans="2:22" x14ac:dyDescent="0.15">
      <c r="H67" s="89">
        <v>243</v>
      </c>
      <c r="I67" s="3">
        <v>4</v>
      </c>
      <c r="J67" s="161" t="s">
        <v>11</v>
      </c>
      <c r="K67" s="3">
        <f t="shared" si="12"/>
        <v>25</v>
      </c>
      <c r="L67" s="161" t="s">
        <v>29</v>
      </c>
      <c r="M67" s="170">
        <v>14098</v>
      </c>
      <c r="N67" s="89">
        <f t="shared" si="13"/>
        <v>12976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44">
        <v>48</v>
      </c>
      <c r="I68" s="3">
        <v>35</v>
      </c>
      <c r="J68" s="161" t="s">
        <v>36</v>
      </c>
      <c r="K68" s="3">
        <f t="shared" si="12"/>
        <v>34</v>
      </c>
      <c r="L68" s="161" t="s">
        <v>1</v>
      </c>
      <c r="M68" s="170">
        <v>9494</v>
      </c>
      <c r="N68" s="89">
        <f t="shared" si="13"/>
        <v>9747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336">
        <v>40</v>
      </c>
      <c r="I69" s="3">
        <v>15</v>
      </c>
      <c r="J69" s="161" t="s">
        <v>20</v>
      </c>
      <c r="K69" s="3">
        <f t="shared" si="12"/>
        <v>16</v>
      </c>
      <c r="L69" s="161" t="s">
        <v>3</v>
      </c>
      <c r="M69" s="170">
        <v>9375</v>
      </c>
      <c r="N69" s="89">
        <f t="shared" si="13"/>
        <v>9128</v>
      </c>
      <c r="O69" s="45"/>
      <c r="S69" s="26"/>
      <c r="T69" s="26"/>
      <c r="U69" s="26"/>
      <c r="V69" s="26"/>
    </row>
    <row r="70" spans="2:22" x14ac:dyDescent="0.15">
      <c r="B70" s="50"/>
      <c r="H70" s="44">
        <v>40</v>
      </c>
      <c r="I70" s="3">
        <v>27</v>
      </c>
      <c r="J70" s="161" t="s">
        <v>31</v>
      </c>
      <c r="K70" s="3">
        <f t="shared" si="12"/>
        <v>40</v>
      </c>
      <c r="L70" s="161" t="s">
        <v>2</v>
      </c>
      <c r="M70" s="170">
        <v>6480</v>
      </c>
      <c r="N70" s="89">
        <f t="shared" si="13"/>
        <v>5946</v>
      </c>
      <c r="O70" s="45"/>
      <c r="S70" s="26"/>
      <c r="T70" s="26"/>
      <c r="U70" s="26"/>
      <c r="V70" s="26"/>
    </row>
    <row r="71" spans="2:22" x14ac:dyDescent="0.15">
      <c r="B71" s="50"/>
      <c r="H71" s="88">
        <v>14</v>
      </c>
      <c r="I71" s="3">
        <v>29</v>
      </c>
      <c r="J71" s="161" t="s">
        <v>54</v>
      </c>
      <c r="K71" s="3">
        <f t="shared" si="12"/>
        <v>24</v>
      </c>
      <c r="L71" s="161" t="s">
        <v>28</v>
      </c>
      <c r="M71" s="170">
        <v>5741</v>
      </c>
      <c r="N71" s="89">
        <f t="shared" si="13"/>
        <v>5785</v>
      </c>
      <c r="O71" s="45"/>
      <c r="S71" s="26"/>
      <c r="T71" s="26"/>
      <c r="U71" s="26"/>
      <c r="V71" s="26"/>
    </row>
    <row r="72" spans="2:22" ht="14.25" thickBot="1" x14ac:dyDescent="0.2">
      <c r="B72" s="50"/>
      <c r="H72" s="88">
        <v>0</v>
      </c>
      <c r="I72" s="3">
        <v>2</v>
      </c>
      <c r="J72" s="161" t="s">
        <v>6</v>
      </c>
      <c r="K72" s="3">
        <f t="shared" si="12"/>
        <v>36</v>
      </c>
      <c r="L72" s="163" t="s">
        <v>5</v>
      </c>
      <c r="M72" s="171">
        <v>4965</v>
      </c>
      <c r="N72" s="89">
        <f t="shared" si="13"/>
        <v>5097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88">
        <v>0</v>
      </c>
      <c r="I73" s="3">
        <v>3</v>
      </c>
      <c r="J73" s="161" t="s">
        <v>10</v>
      </c>
      <c r="K73" s="43"/>
      <c r="L73" s="115" t="s">
        <v>92</v>
      </c>
      <c r="M73" s="169">
        <v>187966</v>
      </c>
      <c r="N73" s="168">
        <f>SUM(H89)</f>
        <v>190580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5</v>
      </c>
      <c r="J74" s="161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336">
        <v>0</v>
      </c>
      <c r="I75" s="3">
        <v>6</v>
      </c>
      <c r="J75" s="161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7</v>
      </c>
      <c r="J76" s="161" t="s">
        <v>14</v>
      </c>
      <c r="L76" s="42"/>
      <c r="M76" s="26"/>
      <c r="S76" s="26"/>
      <c r="T76" s="26"/>
      <c r="U76" s="26"/>
      <c r="V76" s="26"/>
    </row>
    <row r="77" spans="2:22" x14ac:dyDescent="0.15">
      <c r="B77" s="50"/>
      <c r="H77" s="88">
        <v>0</v>
      </c>
      <c r="I77" s="3">
        <v>8</v>
      </c>
      <c r="J77" s="161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 x14ac:dyDescent="0.15">
      <c r="H78" s="88">
        <v>0</v>
      </c>
      <c r="I78" s="3">
        <v>10</v>
      </c>
      <c r="J78" s="161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 x14ac:dyDescent="0.15">
      <c r="H79" s="410">
        <v>0</v>
      </c>
      <c r="I79" s="3">
        <v>14</v>
      </c>
      <c r="J79" s="161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 x14ac:dyDescent="0.15">
      <c r="H80" s="44">
        <v>0</v>
      </c>
      <c r="I80" s="3">
        <v>18</v>
      </c>
      <c r="J80" s="161" t="s">
        <v>22</v>
      </c>
      <c r="N80" s="26"/>
      <c r="O80" s="26"/>
      <c r="S80" s="26"/>
      <c r="T80" s="26"/>
      <c r="U80" s="26"/>
      <c r="V80" s="26"/>
    </row>
    <row r="81" spans="8:22" x14ac:dyDescent="0.15">
      <c r="H81" s="123">
        <v>0</v>
      </c>
      <c r="I81" s="3">
        <v>19</v>
      </c>
      <c r="J81" s="161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 x14ac:dyDescent="0.15">
      <c r="H82" s="43">
        <v>0</v>
      </c>
      <c r="I82" s="3">
        <v>20</v>
      </c>
      <c r="J82" s="161" t="s">
        <v>24</v>
      </c>
      <c r="L82" s="47"/>
      <c r="M82" s="390"/>
      <c r="N82" s="26"/>
      <c r="O82" s="26"/>
      <c r="S82" s="26"/>
      <c r="T82" s="26"/>
      <c r="U82" s="26"/>
      <c r="V82" s="26"/>
    </row>
    <row r="83" spans="8:22" x14ac:dyDescent="0.15">
      <c r="H83" s="44">
        <v>0</v>
      </c>
      <c r="I83" s="3">
        <v>28</v>
      </c>
      <c r="J83" s="161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30</v>
      </c>
      <c r="J84" s="161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44">
        <v>0</v>
      </c>
      <c r="I85" s="3">
        <v>31</v>
      </c>
      <c r="J85" s="161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88">
        <v>0</v>
      </c>
      <c r="I86" s="3">
        <v>32</v>
      </c>
      <c r="J86" s="161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44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88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190580</v>
      </c>
      <c r="I89" s="3"/>
      <c r="J89" s="3" t="s">
        <v>8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L32" sqref="L32:M37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385" t="s">
        <v>178</v>
      </c>
      <c r="J1" s="102"/>
      <c r="Q1" s="26"/>
      <c r="R1" s="109"/>
    </row>
    <row r="2" spans="5:30" x14ac:dyDescent="0.15">
      <c r="H2" s="421" t="s">
        <v>195</v>
      </c>
      <c r="I2" s="3"/>
      <c r="J2" s="187" t="s">
        <v>103</v>
      </c>
      <c r="K2" s="3"/>
      <c r="L2" s="180" t="s">
        <v>187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99</v>
      </c>
      <c r="I3" s="3"/>
      <c r="J3" s="145" t="s">
        <v>47</v>
      </c>
      <c r="K3" s="3"/>
      <c r="L3" s="42" t="s">
        <v>99</v>
      </c>
      <c r="M3" s="82"/>
      <c r="R3" s="48"/>
      <c r="S3" s="26"/>
      <c r="T3" s="26"/>
      <c r="U3" s="26"/>
      <c r="V3" s="26"/>
    </row>
    <row r="4" spans="5:30" x14ac:dyDescent="0.15">
      <c r="H4" s="89">
        <v>90391</v>
      </c>
      <c r="I4" s="3">
        <v>31</v>
      </c>
      <c r="J4" s="33" t="s">
        <v>64</v>
      </c>
      <c r="K4" s="203">
        <f>SUM(I4)</f>
        <v>31</v>
      </c>
      <c r="L4" s="275">
        <v>120380</v>
      </c>
      <c r="M4" s="397"/>
      <c r="R4" s="48"/>
      <c r="S4" s="26"/>
      <c r="T4" s="26"/>
      <c r="U4" s="26"/>
      <c r="V4" s="26"/>
    </row>
    <row r="5" spans="5:30" x14ac:dyDescent="0.15">
      <c r="H5" s="88">
        <v>49126</v>
      </c>
      <c r="I5" s="3">
        <v>2</v>
      </c>
      <c r="J5" s="33" t="s">
        <v>6</v>
      </c>
      <c r="K5" s="203">
        <f t="shared" ref="K5:K13" si="0">SUM(I5)</f>
        <v>2</v>
      </c>
      <c r="L5" s="275">
        <v>52953</v>
      </c>
      <c r="M5" s="45"/>
      <c r="R5" s="48"/>
      <c r="S5" s="26"/>
      <c r="T5" s="26"/>
      <c r="U5" s="26"/>
      <c r="V5" s="26"/>
    </row>
    <row r="6" spans="5:30" x14ac:dyDescent="0.15">
      <c r="H6" s="88">
        <v>33125</v>
      </c>
      <c r="I6" s="3">
        <v>17</v>
      </c>
      <c r="J6" s="33" t="s">
        <v>21</v>
      </c>
      <c r="K6" s="203">
        <f t="shared" si="0"/>
        <v>17</v>
      </c>
      <c r="L6" s="275">
        <v>19166</v>
      </c>
      <c r="M6" s="45"/>
      <c r="R6" s="48"/>
      <c r="S6" s="26"/>
      <c r="T6" s="26"/>
      <c r="U6" s="26"/>
      <c r="V6" s="26"/>
    </row>
    <row r="7" spans="5:30" x14ac:dyDescent="0.15">
      <c r="H7" s="88">
        <v>31165</v>
      </c>
      <c r="I7" s="3">
        <v>34</v>
      </c>
      <c r="J7" s="33" t="s">
        <v>1</v>
      </c>
      <c r="K7" s="203">
        <f t="shared" si="0"/>
        <v>34</v>
      </c>
      <c r="L7" s="275">
        <v>37184</v>
      </c>
      <c r="M7" s="45"/>
      <c r="R7" s="48"/>
      <c r="S7" s="26"/>
      <c r="T7" s="26"/>
      <c r="U7" s="26"/>
      <c r="V7" s="26"/>
    </row>
    <row r="8" spans="5:30" x14ac:dyDescent="0.15">
      <c r="H8" s="44">
        <v>18901</v>
      </c>
      <c r="I8" s="3">
        <v>3</v>
      </c>
      <c r="J8" s="33" t="s">
        <v>10</v>
      </c>
      <c r="K8" s="203">
        <f t="shared" si="0"/>
        <v>3</v>
      </c>
      <c r="L8" s="275">
        <v>21877</v>
      </c>
      <c r="M8" s="45"/>
      <c r="R8" s="48"/>
      <c r="S8" s="26"/>
      <c r="T8" s="26"/>
      <c r="U8" s="26"/>
      <c r="V8" s="26"/>
    </row>
    <row r="9" spans="5:30" x14ac:dyDescent="0.15">
      <c r="H9" s="88">
        <v>17810</v>
      </c>
      <c r="I9" s="3">
        <v>40</v>
      </c>
      <c r="J9" s="33" t="s">
        <v>2</v>
      </c>
      <c r="K9" s="203">
        <f t="shared" si="0"/>
        <v>40</v>
      </c>
      <c r="L9" s="275">
        <v>16470</v>
      </c>
      <c r="M9" s="45"/>
      <c r="R9" s="48"/>
      <c r="S9" s="26"/>
      <c r="T9" s="26"/>
      <c r="U9" s="26"/>
      <c r="V9" s="26"/>
    </row>
    <row r="10" spans="5:30" x14ac:dyDescent="0.15">
      <c r="H10" s="88">
        <v>16386</v>
      </c>
      <c r="I10" s="3">
        <v>13</v>
      </c>
      <c r="J10" s="33" t="s">
        <v>7</v>
      </c>
      <c r="K10" s="203">
        <f t="shared" si="0"/>
        <v>13</v>
      </c>
      <c r="L10" s="275">
        <v>21037</v>
      </c>
      <c r="M10" s="45"/>
      <c r="R10" s="48"/>
      <c r="S10" s="26"/>
      <c r="T10" s="26"/>
      <c r="U10" s="26"/>
      <c r="V10" s="26"/>
    </row>
    <row r="11" spans="5:30" x14ac:dyDescent="0.15">
      <c r="H11" s="88">
        <v>14623</v>
      </c>
      <c r="I11" s="3">
        <v>16</v>
      </c>
      <c r="J11" s="33" t="s">
        <v>3</v>
      </c>
      <c r="K11" s="203">
        <f t="shared" si="0"/>
        <v>16</v>
      </c>
      <c r="L11" s="275">
        <v>14368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38">
        <v>12709</v>
      </c>
      <c r="I12" s="3">
        <v>33</v>
      </c>
      <c r="J12" s="33" t="s">
        <v>0</v>
      </c>
      <c r="K12" s="203">
        <f t="shared" si="0"/>
        <v>33</v>
      </c>
      <c r="L12" s="276">
        <v>12363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42">
        <v>12509</v>
      </c>
      <c r="I13" s="14">
        <v>26</v>
      </c>
      <c r="J13" s="77" t="s">
        <v>30</v>
      </c>
      <c r="K13" s="203">
        <f t="shared" si="0"/>
        <v>26</v>
      </c>
      <c r="L13" s="276">
        <v>11727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11512</v>
      </c>
      <c r="I14" s="222">
        <v>38</v>
      </c>
      <c r="J14" s="382" t="s">
        <v>38</v>
      </c>
      <c r="K14" s="108" t="s">
        <v>8</v>
      </c>
      <c r="L14" s="277">
        <v>407074</v>
      </c>
      <c r="N14" s="32"/>
      <c r="R14" s="48"/>
      <c r="S14" s="26"/>
      <c r="T14" s="26"/>
      <c r="U14" s="26"/>
      <c r="V14" s="26"/>
    </row>
    <row r="15" spans="5:30" x14ac:dyDescent="0.15">
      <c r="H15" s="88">
        <v>10048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9751</v>
      </c>
      <c r="I16" s="3">
        <v>1</v>
      </c>
      <c r="J16" s="33" t="s">
        <v>4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44">
        <v>9111</v>
      </c>
      <c r="I17" s="3">
        <v>21</v>
      </c>
      <c r="J17" s="3" t="s">
        <v>157</v>
      </c>
      <c r="L17" s="32"/>
      <c r="M17" s="401"/>
      <c r="R17" s="48"/>
      <c r="S17" s="26"/>
      <c r="T17" s="26"/>
      <c r="U17" s="26"/>
      <c r="V17" s="26"/>
    </row>
    <row r="18" spans="1:22" x14ac:dyDescent="0.15">
      <c r="H18" s="123">
        <v>7280</v>
      </c>
      <c r="I18" s="3">
        <v>25</v>
      </c>
      <c r="J18" s="33" t="s">
        <v>29</v>
      </c>
      <c r="L18" s="188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6746</v>
      </c>
      <c r="I19" s="3">
        <v>36</v>
      </c>
      <c r="J19" s="33" t="s">
        <v>5</v>
      </c>
      <c r="K19" s="117">
        <f>SUM(I4)</f>
        <v>31</v>
      </c>
      <c r="L19" s="33" t="s">
        <v>64</v>
      </c>
      <c r="M19" s="370">
        <v>87162</v>
      </c>
      <c r="N19" s="89">
        <f>SUM(H4)</f>
        <v>90391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47</v>
      </c>
      <c r="C20" s="59" t="s">
        <v>195</v>
      </c>
      <c r="D20" s="59" t="s">
        <v>187</v>
      </c>
      <c r="E20" s="59" t="s">
        <v>41</v>
      </c>
      <c r="F20" s="59" t="s">
        <v>50</v>
      </c>
      <c r="G20" s="8" t="s">
        <v>176</v>
      </c>
      <c r="H20" s="44">
        <v>5009</v>
      </c>
      <c r="I20" s="3">
        <v>24</v>
      </c>
      <c r="J20" s="33" t="s">
        <v>28</v>
      </c>
      <c r="K20" s="117">
        <f t="shared" ref="K20:K28" si="1">SUM(I5)</f>
        <v>2</v>
      </c>
      <c r="L20" s="33" t="s">
        <v>6</v>
      </c>
      <c r="M20" s="371">
        <v>47159</v>
      </c>
      <c r="N20" s="89">
        <f t="shared" ref="N20:N28" si="2">SUM(H5)</f>
        <v>49126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64</v>
      </c>
      <c r="C21" s="202">
        <f>SUM(H4)</f>
        <v>90391</v>
      </c>
      <c r="D21" s="5">
        <f>SUM(L4)</f>
        <v>120380</v>
      </c>
      <c r="E21" s="52">
        <f t="shared" ref="E21:E30" si="3">SUM(N19/M19*100)</f>
        <v>103.70459603955852</v>
      </c>
      <c r="F21" s="52">
        <f t="shared" ref="F21:F31" si="4">SUM(C21/D21*100)</f>
        <v>75.08805449410201</v>
      </c>
      <c r="G21" s="62"/>
      <c r="H21" s="88">
        <v>4922</v>
      </c>
      <c r="I21" s="3">
        <v>14</v>
      </c>
      <c r="J21" s="33" t="s">
        <v>19</v>
      </c>
      <c r="K21" s="117">
        <f t="shared" si="1"/>
        <v>17</v>
      </c>
      <c r="L21" s="33" t="s">
        <v>21</v>
      </c>
      <c r="M21" s="371">
        <v>29215</v>
      </c>
      <c r="N21" s="89">
        <f t="shared" si="2"/>
        <v>33125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6</v>
      </c>
      <c r="C22" s="202">
        <f t="shared" ref="C22:C30" si="5">SUM(H5)</f>
        <v>49126</v>
      </c>
      <c r="D22" s="5">
        <f t="shared" ref="D22:D30" si="6">SUM(L5)</f>
        <v>52953</v>
      </c>
      <c r="E22" s="52">
        <f t="shared" si="3"/>
        <v>104.17099599228143</v>
      </c>
      <c r="F22" s="52">
        <f t="shared" si="4"/>
        <v>92.77283628878439</v>
      </c>
      <c r="G22" s="62"/>
      <c r="H22" s="88">
        <v>3847</v>
      </c>
      <c r="I22" s="3">
        <v>9</v>
      </c>
      <c r="J22" s="3" t="s">
        <v>164</v>
      </c>
      <c r="K22" s="117">
        <f t="shared" si="1"/>
        <v>34</v>
      </c>
      <c r="L22" s="33" t="s">
        <v>1</v>
      </c>
      <c r="M22" s="371">
        <v>27662</v>
      </c>
      <c r="N22" s="89">
        <f t="shared" si="2"/>
        <v>31165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21</v>
      </c>
      <c r="C23" s="202">
        <f t="shared" si="5"/>
        <v>33125</v>
      </c>
      <c r="D23" s="98">
        <f t="shared" si="6"/>
        <v>19166</v>
      </c>
      <c r="E23" s="52">
        <f t="shared" si="3"/>
        <v>113.38353585486907</v>
      </c>
      <c r="F23" s="52">
        <f t="shared" si="4"/>
        <v>172.83209850777419</v>
      </c>
      <c r="G23" s="62"/>
      <c r="H23" s="88">
        <v>2768</v>
      </c>
      <c r="I23" s="3">
        <v>10</v>
      </c>
      <c r="J23" s="33" t="s">
        <v>16</v>
      </c>
      <c r="K23" s="117">
        <f t="shared" si="1"/>
        <v>3</v>
      </c>
      <c r="L23" s="33" t="s">
        <v>10</v>
      </c>
      <c r="M23" s="371">
        <v>22544</v>
      </c>
      <c r="N23" s="89">
        <f t="shared" si="2"/>
        <v>18901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</v>
      </c>
      <c r="C24" s="202">
        <f t="shared" si="5"/>
        <v>31165</v>
      </c>
      <c r="D24" s="5">
        <f t="shared" si="6"/>
        <v>37184</v>
      </c>
      <c r="E24" s="52">
        <f t="shared" si="3"/>
        <v>112.66358180897981</v>
      </c>
      <c r="F24" s="52">
        <f t="shared" si="4"/>
        <v>83.812930292598963</v>
      </c>
      <c r="G24" s="62"/>
      <c r="H24" s="88">
        <v>1535</v>
      </c>
      <c r="I24" s="3">
        <v>37</v>
      </c>
      <c r="J24" s="33" t="s">
        <v>37</v>
      </c>
      <c r="K24" s="117">
        <f t="shared" si="1"/>
        <v>40</v>
      </c>
      <c r="L24" s="33" t="s">
        <v>2</v>
      </c>
      <c r="M24" s="371">
        <v>18174</v>
      </c>
      <c r="N24" s="89">
        <f t="shared" si="2"/>
        <v>17810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10</v>
      </c>
      <c r="C25" s="202">
        <f t="shared" si="5"/>
        <v>18901</v>
      </c>
      <c r="D25" s="5">
        <f t="shared" si="6"/>
        <v>21877</v>
      </c>
      <c r="E25" s="52">
        <f t="shared" si="3"/>
        <v>83.840489709013482</v>
      </c>
      <c r="F25" s="52">
        <f t="shared" si="4"/>
        <v>86.396672304246465</v>
      </c>
      <c r="G25" s="72"/>
      <c r="H25" s="88">
        <v>1057</v>
      </c>
      <c r="I25" s="3">
        <v>4</v>
      </c>
      <c r="J25" s="33" t="s">
        <v>11</v>
      </c>
      <c r="K25" s="117">
        <f t="shared" si="1"/>
        <v>13</v>
      </c>
      <c r="L25" s="33" t="s">
        <v>7</v>
      </c>
      <c r="M25" s="371">
        <v>15349</v>
      </c>
      <c r="N25" s="89">
        <f t="shared" si="2"/>
        <v>16386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2</v>
      </c>
      <c r="C26" s="202">
        <f t="shared" si="5"/>
        <v>17810</v>
      </c>
      <c r="D26" s="5">
        <f t="shared" si="6"/>
        <v>16470</v>
      </c>
      <c r="E26" s="52">
        <f t="shared" si="3"/>
        <v>97.997138769670954</v>
      </c>
      <c r="F26" s="52">
        <f t="shared" si="4"/>
        <v>108.13600485731634</v>
      </c>
      <c r="G26" s="62"/>
      <c r="H26" s="88">
        <v>981</v>
      </c>
      <c r="I26" s="3">
        <v>12</v>
      </c>
      <c r="J26" s="33" t="s">
        <v>18</v>
      </c>
      <c r="K26" s="117">
        <f t="shared" si="1"/>
        <v>16</v>
      </c>
      <c r="L26" s="33" t="s">
        <v>3</v>
      </c>
      <c r="M26" s="371">
        <v>16008</v>
      </c>
      <c r="N26" s="89">
        <f t="shared" si="2"/>
        <v>14623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7</v>
      </c>
      <c r="C27" s="202">
        <f t="shared" si="5"/>
        <v>16386</v>
      </c>
      <c r="D27" s="5">
        <f t="shared" si="6"/>
        <v>21037</v>
      </c>
      <c r="E27" s="52">
        <f t="shared" si="3"/>
        <v>106.75614046517687</v>
      </c>
      <c r="F27" s="52">
        <f t="shared" si="4"/>
        <v>77.891334315729438</v>
      </c>
      <c r="G27" s="62"/>
      <c r="H27" s="88">
        <v>587</v>
      </c>
      <c r="I27" s="3">
        <v>15</v>
      </c>
      <c r="J27" s="33" t="s">
        <v>20</v>
      </c>
      <c r="K27" s="117">
        <f t="shared" si="1"/>
        <v>33</v>
      </c>
      <c r="L27" s="33" t="s">
        <v>0</v>
      </c>
      <c r="M27" s="372">
        <v>15888</v>
      </c>
      <c r="N27" s="89">
        <f t="shared" si="2"/>
        <v>12709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3</v>
      </c>
      <c r="C28" s="202">
        <f t="shared" si="5"/>
        <v>14623</v>
      </c>
      <c r="D28" s="5">
        <f t="shared" si="6"/>
        <v>14368</v>
      </c>
      <c r="E28" s="52">
        <f t="shared" si="3"/>
        <v>91.348075962018996</v>
      </c>
      <c r="F28" s="52">
        <f t="shared" si="4"/>
        <v>101.77477728285078</v>
      </c>
      <c r="G28" s="73"/>
      <c r="H28" s="88">
        <v>536</v>
      </c>
      <c r="I28" s="3">
        <v>27</v>
      </c>
      <c r="J28" s="33" t="s">
        <v>31</v>
      </c>
      <c r="K28" s="181">
        <f t="shared" si="1"/>
        <v>26</v>
      </c>
      <c r="L28" s="77" t="s">
        <v>30</v>
      </c>
      <c r="M28" s="373">
        <v>11867</v>
      </c>
      <c r="N28" s="167">
        <f t="shared" si="2"/>
        <v>12509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0</v>
      </c>
      <c r="C29" s="202">
        <f t="shared" si="5"/>
        <v>12709</v>
      </c>
      <c r="D29" s="5">
        <f t="shared" si="6"/>
        <v>12363</v>
      </c>
      <c r="E29" s="52">
        <f t="shared" si="3"/>
        <v>79.991188318227586</v>
      </c>
      <c r="F29" s="52">
        <f t="shared" si="4"/>
        <v>102.79867346113403</v>
      </c>
      <c r="G29" s="72"/>
      <c r="H29" s="88">
        <v>529</v>
      </c>
      <c r="I29" s="3">
        <v>32</v>
      </c>
      <c r="J29" s="33" t="s">
        <v>35</v>
      </c>
      <c r="K29" s="115"/>
      <c r="L29" s="115" t="s">
        <v>55</v>
      </c>
      <c r="M29" s="374">
        <v>369731</v>
      </c>
      <c r="N29" s="172">
        <f>SUM(H44)</f>
        <v>373970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30</v>
      </c>
      <c r="C30" s="202">
        <f t="shared" si="5"/>
        <v>12509</v>
      </c>
      <c r="D30" s="5">
        <f t="shared" si="6"/>
        <v>11727</v>
      </c>
      <c r="E30" s="57">
        <f t="shared" si="3"/>
        <v>105.40996039437094</v>
      </c>
      <c r="F30" s="63">
        <f t="shared" si="4"/>
        <v>106.66837213268525</v>
      </c>
      <c r="G30" s="75"/>
      <c r="H30" s="88">
        <v>266</v>
      </c>
      <c r="I30" s="3">
        <v>39</v>
      </c>
      <c r="J30" s="33" t="s">
        <v>39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373970</v>
      </c>
      <c r="D31" s="67">
        <f>SUM(L14)</f>
        <v>407074</v>
      </c>
      <c r="E31" s="70">
        <f>SUM(N29/M29*100)</f>
        <v>101.14650921886452</v>
      </c>
      <c r="F31" s="63">
        <f t="shared" si="4"/>
        <v>91.867817644949085</v>
      </c>
      <c r="G31" s="83">
        <v>53.5</v>
      </c>
      <c r="H31" s="88">
        <v>264</v>
      </c>
      <c r="I31" s="3">
        <v>5</v>
      </c>
      <c r="J31" s="33" t="s">
        <v>12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258</v>
      </c>
      <c r="I32" s="3">
        <v>7</v>
      </c>
      <c r="J32" s="33" t="s">
        <v>14</v>
      </c>
      <c r="L32" s="4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292">
        <v>179</v>
      </c>
      <c r="I33" s="3">
        <v>20</v>
      </c>
      <c r="J33" s="33" t="s">
        <v>24</v>
      </c>
      <c r="L33" s="4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16</v>
      </c>
      <c r="I34" s="3">
        <v>18</v>
      </c>
      <c r="J34" s="33" t="s">
        <v>22</v>
      </c>
      <c r="L34" s="4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10</v>
      </c>
      <c r="I35" s="3">
        <v>23</v>
      </c>
      <c r="J35" s="33" t="s">
        <v>27</v>
      </c>
      <c r="L35" s="42"/>
      <c r="M35" s="26"/>
      <c r="N35" s="26"/>
      <c r="R35" s="48"/>
      <c r="S35" s="26"/>
      <c r="T35" s="26"/>
      <c r="U35" s="26"/>
      <c r="V35" s="26"/>
    </row>
    <row r="36" spans="3:30" x14ac:dyDescent="0.15">
      <c r="H36" s="410">
        <v>5</v>
      </c>
      <c r="I36" s="3">
        <v>30</v>
      </c>
      <c r="J36" s="33" t="s">
        <v>33</v>
      </c>
      <c r="N36" s="26"/>
      <c r="R36" s="48"/>
      <c r="S36" s="26"/>
      <c r="T36" s="26"/>
      <c r="U36" s="26"/>
      <c r="V36" s="26"/>
    </row>
    <row r="37" spans="3:30" x14ac:dyDescent="0.15">
      <c r="H37" s="88">
        <v>4</v>
      </c>
      <c r="I37" s="3">
        <v>19</v>
      </c>
      <c r="J37" s="33" t="s">
        <v>23</v>
      </c>
      <c r="L37" s="47"/>
      <c r="M37" s="390"/>
      <c r="N37" s="26"/>
      <c r="R37" s="48"/>
      <c r="S37" s="26"/>
      <c r="T37" s="26"/>
      <c r="U37" s="26"/>
      <c r="V37" s="26"/>
    </row>
    <row r="38" spans="3:30" x14ac:dyDescent="0.15">
      <c r="H38" s="88">
        <v>3</v>
      </c>
      <c r="I38" s="3">
        <v>29</v>
      </c>
      <c r="J38" s="33" t="s">
        <v>54</v>
      </c>
      <c r="N38" s="26"/>
      <c r="R38" s="48"/>
      <c r="S38" s="26"/>
      <c r="T38" s="26"/>
      <c r="U38" s="26"/>
      <c r="V38" s="26"/>
    </row>
    <row r="39" spans="3:30" x14ac:dyDescent="0.15">
      <c r="H39" s="88">
        <v>1</v>
      </c>
      <c r="I39" s="3">
        <v>35</v>
      </c>
      <c r="J39" s="33" t="s">
        <v>36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6</v>
      </c>
      <c r="J40" s="33" t="s">
        <v>13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8</v>
      </c>
      <c r="J41" s="33" t="s">
        <v>15</v>
      </c>
      <c r="N41" s="26"/>
      <c r="R41" s="48"/>
      <c r="S41" s="26"/>
      <c r="T41" s="26"/>
      <c r="U41" s="26"/>
      <c r="V41" s="26"/>
    </row>
    <row r="42" spans="3:30" x14ac:dyDescent="0.15">
      <c r="H42" s="292">
        <v>0</v>
      </c>
      <c r="I42" s="3">
        <v>22</v>
      </c>
      <c r="J42" s="33" t="s">
        <v>26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28</v>
      </c>
      <c r="J43" s="33" t="s">
        <v>32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373970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H47" s="387" t="s">
        <v>181</v>
      </c>
      <c r="L47" s="401" t="s">
        <v>178</v>
      </c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195</v>
      </c>
      <c r="I48" s="3"/>
      <c r="J48" s="190" t="s">
        <v>91</v>
      </c>
      <c r="K48" s="3"/>
      <c r="L48" s="329" t="s">
        <v>187</v>
      </c>
      <c r="M48" s="48"/>
      <c r="N48" s="26"/>
      <c r="R48" s="48"/>
      <c r="S48" s="26"/>
      <c r="T48" s="26"/>
      <c r="U48" s="26"/>
      <c r="V48" s="26"/>
    </row>
    <row r="49" spans="1:22" ht="13.5" customHeight="1" x14ac:dyDescent="0.15">
      <c r="H49" s="95" t="s">
        <v>99</v>
      </c>
      <c r="I49" s="3"/>
      <c r="J49" s="145" t="s">
        <v>9</v>
      </c>
      <c r="K49" s="3"/>
      <c r="L49" s="329" t="s">
        <v>99</v>
      </c>
      <c r="M49" s="402"/>
      <c r="R49" s="48"/>
      <c r="S49" s="26"/>
      <c r="T49" s="26"/>
      <c r="U49" s="26"/>
      <c r="V49" s="26"/>
    </row>
    <row r="50" spans="1:22" ht="13.5" customHeight="1" x14ac:dyDescent="0.15">
      <c r="H50" s="43">
        <v>15033</v>
      </c>
      <c r="I50" s="3">
        <v>16</v>
      </c>
      <c r="J50" s="33" t="s">
        <v>3</v>
      </c>
      <c r="K50" s="327">
        <f>SUM(I50)</f>
        <v>16</v>
      </c>
      <c r="L50" s="330">
        <v>12917</v>
      </c>
      <c r="M50" s="402"/>
      <c r="R50" s="48"/>
      <c r="S50" s="26"/>
      <c r="T50" s="26"/>
      <c r="U50" s="26"/>
      <c r="V50" s="26"/>
    </row>
    <row r="51" spans="1:22" ht="13.5" customHeight="1" x14ac:dyDescent="0.15">
      <c r="H51" s="88">
        <v>11247</v>
      </c>
      <c r="I51" s="3">
        <v>33</v>
      </c>
      <c r="J51" s="33" t="s">
        <v>0</v>
      </c>
      <c r="K51" s="327">
        <f t="shared" ref="K51:K59" si="7">SUM(I51)</f>
        <v>33</v>
      </c>
      <c r="L51" s="331">
        <v>12838</v>
      </c>
      <c r="M51" s="402"/>
      <c r="R51" s="48"/>
      <c r="S51" s="26"/>
      <c r="T51" s="26"/>
      <c r="U51" s="26"/>
      <c r="V51" s="26"/>
    </row>
    <row r="52" spans="1:22" ht="14.25" thickBot="1" x14ac:dyDescent="0.2">
      <c r="H52" s="44">
        <v>6469</v>
      </c>
      <c r="I52" s="3">
        <v>26</v>
      </c>
      <c r="J52" s="33" t="s">
        <v>30</v>
      </c>
      <c r="K52" s="327">
        <f t="shared" si="7"/>
        <v>26</v>
      </c>
      <c r="L52" s="331">
        <v>3078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195</v>
      </c>
      <c r="D53" s="59" t="s">
        <v>187</v>
      </c>
      <c r="E53" s="59" t="s">
        <v>41</v>
      </c>
      <c r="F53" s="59" t="s">
        <v>50</v>
      </c>
      <c r="G53" s="8" t="s">
        <v>176</v>
      </c>
      <c r="H53" s="44">
        <v>2144</v>
      </c>
      <c r="I53" s="3">
        <v>34</v>
      </c>
      <c r="J53" s="33" t="s">
        <v>1</v>
      </c>
      <c r="K53" s="327">
        <f t="shared" si="7"/>
        <v>34</v>
      </c>
      <c r="L53" s="331">
        <v>1546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15033</v>
      </c>
      <c r="D54" s="98">
        <f>SUM(L50)</f>
        <v>12917</v>
      </c>
      <c r="E54" s="52">
        <f t="shared" ref="E54:E63" si="8">SUM(N67/M67*100)</f>
        <v>100.44097013429545</v>
      </c>
      <c r="F54" s="52">
        <f t="shared" ref="F54:F61" si="9">SUM(C54/D54*100)</f>
        <v>116.38151273515523</v>
      </c>
      <c r="G54" s="62"/>
      <c r="H54" s="44">
        <v>1371</v>
      </c>
      <c r="I54" s="3">
        <v>22</v>
      </c>
      <c r="J54" s="33" t="s">
        <v>26</v>
      </c>
      <c r="K54" s="327">
        <f t="shared" si="7"/>
        <v>22</v>
      </c>
      <c r="L54" s="331">
        <v>1371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11247</v>
      </c>
      <c r="D55" s="98">
        <f t="shared" ref="D55:D63" si="11">SUM(L51)</f>
        <v>12838</v>
      </c>
      <c r="E55" s="52">
        <f t="shared" si="8"/>
        <v>105.61555075593954</v>
      </c>
      <c r="F55" s="52">
        <f t="shared" si="9"/>
        <v>87.607103910266389</v>
      </c>
      <c r="G55" s="62"/>
      <c r="H55" s="88">
        <v>1369</v>
      </c>
      <c r="I55" s="3">
        <v>40</v>
      </c>
      <c r="J55" s="33" t="s">
        <v>2</v>
      </c>
      <c r="K55" s="327">
        <f t="shared" si="7"/>
        <v>40</v>
      </c>
      <c r="L55" s="331">
        <v>2790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6469</v>
      </c>
      <c r="D56" s="98">
        <f t="shared" si="11"/>
        <v>3078</v>
      </c>
      <c r="E56" s="52">
        <f t="shared" si="8"/>
        <v>92.256132344552199</v>
      </c>
      <c r="F56" s="52">
        <f t="shared" si="9"/>
        <v>210.16894087069525</v>
      </c>
      <c r="G56" s="62"/>
      <c r="H56" s="44">
        <v>1307</v>
      </c>
      <c r="I56" s="3">
        <v>25</v>
      </c>
      <c r="J56" s="33" t="s">
        <v>29</v>
      </c>
      <c r="K56" s="327">
        <f t="shared" si="7"/>
        <v>25</v>
      </c>
      <c r="L56" s="331">
        <v>638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1</v>
      </c>
      <c r="C57" s="43">
        <f t="shared" si="10"/>
        <v>2144</v>
      </c>
      <c r="D57" s="98">
        <f t="shared" si="11"/>
        <v>1546</v>
      </c>
      <c r="E57" s="52">
        <f t="shared" si="8"/>
        <v>122.51428571428571</v>
      </c>
      <c r="F57" s="52">
        <f t="shared" si="9"/>
        <v>138.68046571798189</v>
      </c>
      <c r="G57" s="62"/>
      <c r="H57" s="44">
        <v>1279</v>
      </c>
      <c r="I57" s="3">
        <v>14</v>
      </c>
      <c r="J57" s="33" t="s">
        <v>19</v>
      </c>
      <c r="K57" s="327">
        <f t="shared" si="7"/>
        <v>14</v>
      </c>
      <c r="L57" s="331">
        <v>1251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26</v>
      </c>
      <c r="C58" s="43">
        <f t="shared" si="10"/>
        <v>1371</v>
      </c>
      <c r="D58" s="98">
        <f t="shared" si="11"/>
        <v>1371</v>
      </c>
      <c r="E58" s="52">
        <f t="shared" si="8"/>
        <v>100</v>
      </c>
      <c r="F58" s="52">
        <f t="shared" si="9"/>
        <v>100</v>
      </c>
      <c r="G58" s="72"/>
      <c r="H58" s="88">
        <v>1019</v>
      </c>
      <c r="I58" s="3">
        <v>31</v>
      </c>
      <c r="J58" s="33" t="s">
        <v>64</v>
      </c>
      <c r="K58" s="327">
        <f t="shared" si="7"/>
        <v>31</v>
      </c>
      <c r="L58" s="331">
        <v>1225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2</v>
      </c>
      <c r="C59" s="43">
        <f t="shared" si="10"/>
        <v>1369</v>
      </c>
      <c r="D59" s="98">
        <f t="shared" si="11"/>
        <v>2790</v>
      </c>
      <c r="E59" s="52">
        <f t="shared" si="8"/>
        <v>77.475947934352007</v>
      </c>
      <c r="F59" s="52">
        <f t="shared" si="9"/>
        <v>49.068100358422939</v>
      </c>
      <c r="G59" s="62"/>
      <c r="H59" s="379">
        <v>925</v>
      </c>
      <c r="I59" s="14">
        <v>38</v>
      </c>
      <c r="J59" s="77" t="s">
        <v>38</v>
      </c>
      <c r="K59" s="328">
        <f t="shared" si="7"/>
        <v>38</v>
      </c>
      <c r="L59" s="332">
        <v>1187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29</v>
      </c>
      <c r="C60" s="89">
        <f t="shared" si="10"/>
        <v>1307</v>
      </c>
      <c r="D60" s="98">
        <f t="shared" si="11"/>
        <v>638</v>
      </c>
      <c r="E60" s="52">
        <f t="shared" si="8"/>
        <v>108.46473029045643</v>
      </c>
      <c r="F60" s="52">
        <f t="shared" si="9"/>
        <v>204.858934169279</v>
      </c>
      <c r="G60" s="62"/>
      <c r="H60" s="419">
        <v>654</v>
      </c>
      <c r="I60" s="222">
        <v>1</v>
      </c>
      <c r="J60" s="382" t="s">
        <v>4</v>
      </c>
      <c r="K60" s="367" t="s">
        <v>8</v>
      </c>
      <c r="L60" s="376">
        <v>41320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19</v>
      </c>
      <c r="C61" s="43">
        <f t="shared" si="10"/>
        <v>1279</v>
      </c>
      <c r="D61" s="98">
        <f t="shared" si="11"/>
        <v>1251</v>
      </c>
      <c r="E61" s="52">
        <f t="shared" si="8"/>
        <v>109.59725792630677</v>
      </c>
      <c r="F61" s="52">
        <f t="shared" si="9"/>
        <v>102.23820943245403</v>
      </c>
      <c r="G61" s="73"/>
      <c r="H61" s="44">
        <v>616</v>
      </c>
      <c r="I61" s="3">
        <v>24</v>
      </c>
      <c r="J61" s="33" t="s">
        <v>28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64</v>
      </c>
      <c r="C62" s="43">
        <f t="shared" si="10"/>
        <v>1019</v>
      </c>
      <c r="D62" s="98">
        <f t="shared" si="11"/>
        <v>1225</v>
      </c>
      <c r="E62" s="52">
        <f t="shared" si="8"/>
        <v>116.99196326061998</v>
      </c>
      <c r="F62" s="52">
        <f>SUM(C62/D62*100)</f>
        <v>83.183673469387756</v>
      </c>
      <c r="G62" s="72"/>
      <c r="H62" s="44">
        <v>518</v>
      </c>
      <c r="I62" s="3">
        <v>11</v>
      </c>
      <c r="J62" s="33" t="s">
        <v>17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38</v>
      </c>
      <c r="C63" s="43">
        <f t="shared" si="10"/>
        <v>925</v>
      </c>
      <c r="D63" s="98">
        <f t="shared" si="11"/>
        <v>1187</v>
      </c>
      <c r="E63" s="57">
        <f t="shared" si="8"/>
        <v>111.31167268351383</v>
      </c>
      <c r="F63" s="52">
        <f>SUM(C63/D63*100)</f>
        <v>77.927548441449034</v>
      </c>
      <c r="G63" s="75"/>
      <c r="H63" s="44">
        <v>438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57</v>
      </c>
      <c r="C64" s="67">
        <f>SUM(H90)</f>
        <v>45413</v>
      </c>
      <c r="D64" s="67">
        <f>SUM(L60)</f>
        <v>41320</v>
      </c>
      <c r="E64" s="70">
        <f>SUM(N77/M77*100)</f>
        <v>101.58144320672839</v>
      </c>
      <c r="F64" s="70">
        <f>SUM(C64/D64*100)</f>
        <v>109.90561471442402</v>
      </c>
      <c r="G64" s="392">
        <v>167.7</v>
      </c>
      <c r="H64" s="123">
        <v>355</v>
      </c>
      <c r="I64" s="3">
        <v>36</v>
      </c>
      <c r="J64" s="33" t="s">
        <v>5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89">
        <v>250</v>
      </c>
      <c r="I65" s="3">
        <v>17</v>
      </c>
      <c r="J65" s="33" t="s">
        <v>21</v>
      </c>
      <c r="M65" s="401" t="s">
        <v>178</v>
      </c>
      <c r="N65" s="26"/>
      <c r="R65" s="48"/>
      <c r="S65" s="26"/>
      <c r="T65" s="26"/>
      <c r="U65" s="26"/>
      <c r="V65" s="26"/>
    </row>
    <row r="66" spans="3:22" x14ac:dyDescent="0.15">
      <c r="H66" s="44">
        <v>195</v>
      </c>
      <c r="I66" s="3">
        <v>37</v>
      </c>
      <c r="J66" s="33" t="s">
        <v>37</v>
      </c>
      <c r="L66" s="191" t="s">
        <v>91</v>
      </c>
      <c r="M66" s="343" t="s">
        <v>63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336">
        <v>152</v>
      </c>
      <c r="I67" s="3">
        <v>9</v>
      </c>
      <c r="J67" s="3" t="s">
        <v>164</v>
      </c>
      <c r="K67" s="3">
        <f>SUM(I50)</f>
        <v>16</v>
      </c>
      <c r="L67" s="33" t="s">
        <v>3</v>
      </c>
      <c r="M67" s="394">
        <v>14967</v>
      </c>
      <c r="N67" s="89">
        <f>SUM(H50)</f>
        <v>15033</v>
      </c>
      <c r="R67" s="48"/>
      <c r="S67" s="26"/>
      <c r="T67" s="26"/>
      <c r="U67" s="26"/>
      <c r="V67" s="26"/>
    </row>
    <row r="68" spans="3:22" x14ac:dyDescent="0.15">
      <c r="C68" s="26"/>
      <c r="H68" s="44">
        <v>41</v>
      </c>
      <c r="I68" s="3">
        <v>13</v>
      </c>
      <c r="J68" s="33" t="s">
        <v>7</v>
      </c>
      <c r="K68" s="3">
        <f t="shared" ref="K68:K76" si="12">SUM(I51)</f>
        <v>33</v>
      </c>
      <c r="L68" s="33" t="s">
        <v>0</v>
      </c>
      <c r="M68" s="395">
        <v>10649</v>
      </c>
      <c r="N68" s="89">
        <f t="shared" ref="N68:N76" si="13">SUM(H51)</f>
        <v>11247</v>
      </c>
      <c r="R68" s="48"/>
      <c r="S68" s="26"/>
      <c r="T68" s="26"/>
      <c r="U68" s="26"/>
      <c r="V68" s="26"/>
    </row>
    <row r="69" spans="3:22" x14ac:dyDescent="0.15">
      <c r="H69" s="44">
        <v>26</v>
      </c>
      <c r="I69" s="3">
        <v>19</v>
      </c>
      <c r="J69" s="33" t="s">
        <v>23</v>
      </c>
      <c r="K69" s="3">
        <f t="shared" si="12"/>
        <v>26</v>
      </c>
      <c r="L69" s="33" t="s">
        <v>30</v>
      </c>
      <c r="M69" s="395">
        <v>7012</v>
      </c>
      <c r="N69" s="89">
        <f t="shared" si="13"/>
        <v>6469</v>
      </c>
      <c r="R69" s="48"/>
      <c r="S69" s="26"/>
      <c r="T69" s="26"/>
      <c r="U69" s="26"/>
      <c r="V69" s="26"/>
    </row>
    <row r="70" spans="3:22" x14ac:dyDescent="0.15">
      <c r="H70" s="292">
        <v>4</v>
      </c>
      <c r="I70" s="3">
        <v>23</v>
      </c>
      <c r="J70" s="33" t="s">
        <v>27</v>
      </c>
      <c r="K70" s="3">
        <f t="shared" si="12"/>
        <v>34</v>
      </c>
      <c r="L70" s="33" t="s">
        <v>1</v>
      </c>
      <c r="M70" s="395">
        <v>1750</v>
      </c>
      <c r="N70" s="89">
        <f t="shared" si="13"/>
        <v>2144</v>
      </c>
      <c r="R70" s="48"/>
      <c r="S70" s="26"/>
      <c r="T70" s="26"/>
      <c r="U70" s="26"/>
      <c r="V70" s="26"/>
    </row>
    <row r="71" spans="3:22" x14ac:dyDescent="0.15">
      <c r="H71" s="44">
        <v>1</v>
      </c>
      <c r="I71" s="3">
        <v>28</v>
      </c>
      <c r="J71" s="33" t="s">
        <v>32</v>
      </c>
      <c r="K71" s="3">
        <f t="shared" si="12"/>
        <v>22</v>
      </c>
      <c r="L71" s="33" t="s">
        <v>26</v>
      </c>
      <c r="M71" s="395">
        <v>1371</v>
      </c>
      <c r="N71" s="89">
        <f t="shared" si="13"/>
        <v>1371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2</v>
      </c>
      <c r="J72" s="33" t="s">
        <v>6</v>
      </c>
      <c r="K72" s="3">
        <f t="shared" si="12"/>
        <v>40</v>
      </c>
      <c r="L72" s="33" t="s">
        <v>2</v>
      </c>
      <c r="M72" s="395">
        <v>1767</v>
      </c>
      <c r="N72" s="89">
        <f t="shared" si="13"/>
        <v>1369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3</v>
      </c>
      <c r="J73" s="33" t="s">
        <v>10</v>
      </c>
      <c r="K73" s="3">
        <f t="shared" si="12"/>
        <v>25</v>
      </c>
      <c r="L73" s="33" t="s">
        <v>29</v>
      </c>
      <c r="M73" s="395">
        <v>1205</v>
      </c>
      <c r="N73" s="89">
        <f t="shared" si="13"/>
        <v>1307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4</v>
      </c>
      <c r="J74" s="33" t="s">
        <v>11</v>
      </c>
      <c r="K74" s="3">
        <f t="shared" si="12"/>
        <v>14</v>
      </c>
      <c r="L74" s="33" t="s">
        <v>19</v>
      </c>
      <c r="M74" s="395">
        <v>1167</v>
      </c>
      <c r="N74" s="89">
        <f t="shared" si="13"/>
        <v>1279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5</v>
      </c>
      <c r="J75" s="33" t="s">
        <v>12</v>
      </c>
      <c r="K75" s="3">
        <f t="shared" si="12"/>
        <v>31</v>
      </c>
      <c r="L75" s="33" t="s">
        <v>64</v>
      </c>
      <c r="M75" s="395">
        <v>871</v>
      </c>
      <c r="N75" s="89">
        <f t="shared" si="13"/>
        <v>1019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6</v>
      </c>
      <c r="J76" s="33" t="s">
        <v>13</v>
      </c>
      <c r="K76" s="14">
        <f t="shared" si="12"/>
        <v>38</v>
      </c>
      <c r="L76" s="77" t="s">
        <v>38</v>
      </c>
      <c r="M76" s="396">
        <v>831</v>
      </c>
      <c r="N76" s="167">
        <f t="shared" si="13"/>
        <v>925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7</v>
      </c>
      <c r="J77" s="33" t="s">
        <v>14</v>
      </c>
      <c r="K77" s="3"/>
      <c r="L77" s="115" t="s">
        <v>56</v>
      </c>
      <c r="M77" s="297">
        <v>44706</v>
      </c>
      <c r="N77" s="172">
        <f>SUM(H90)</f>
        <v>45413</v>
      </c>
      <c r="R77" s="48"/>
      <c r="S77" s="26"/>
      <c r="T77" s="26"/>
      <c r="U77" s="26"/>
      <c r="V77" s="26"/>
    </row>
    <row r="78" spans="3:22" x14ac:dyDescent="0.15">
      <c r="H78" s="43">
        <v>0</v>
      </c>
      <c r="I78" s="3">
        <v>8</v>
      </c>
      <c r="J78" s="33" t="s">
        <v>15</v>
      </c>
      <c r="R78" s="48"/>
      <c r="S78" s="26"/>
      <c r="T78" s="26"/>
      <c r="U78" s="26"/>
      <c r="V78" s="26"/>
    </row>
    <row r="79" spans="3:22" x14ac:dyDescent="0.15">
      <c r="H79" s="88">
        <v>0</v>
      </c>
      <c r="I79" s="3">
        <v>10</v>
      </c>
      <c r="J79" s="33" t="s">
        <v>16</v>
      </c>
      <c r="R79" s="48"/>
      <c r="S79" s="26"/>
      <c r="T79" s="26"/>
      <c r="U79" s="26"/>
      <c r="V79" s="26"/>
    </row>
    <row r="80" spans="3:22" x14ac:dyDescent="0.15">
      <c r="H80" s="350">
        <v>0</v>
      </c>
      <c r="I80" s="3">
        <v>12</v>
      </c>
      <c r="J80" s="33" t="s">
        <v>18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18</v>
      </c>
      <c r="J81" s="33" t="s">
        <v>22</v>
      </c>
      <c r="R81" s="48"/>
      <c r="S81" s="26"/>
      <c r="T81" s="26"/>
      <c r="U81" s="26"/>
      <c r="V81" s="26"/>
    </row>
    <row r="82" spans="8:22" x14ac:dyDescent="0.15">
      <c r="H82" s="292">
        <v>0</v>
      </c>
      <c r="I82" s="3">
        <v>20</v>
      </c>
      <c r="J82" s="33" t="s">
        <v>24</v>
      </c>
      <c r="L82" s="42"/>
      <c r="M82" s="26"/>
      <c r="R82" s="48"/>
      <c r="S82" s="26"/>
      <c r="T82" s="26"/>
      <c r="U82" s="26"/>
      <c r="V82" s="26"/>
    </row>
    <row r="83" spans="8:22" x14ac:dyDescent="0.15">
      <c r="H83" s="88">
        <v>0</v>
      </c>
      <c r="I83" s="3">
        <v>21</v>
      </c>
      <c r="J83" s="33" t="s">
        <v>72</v>
      </c>
      <c r="L83" s="42"/>
      <c r="M83" s="26"/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27</v>
      </c>
      <c r="J84" s="33" t="s">
        <v>31</v>
      </c>
      <c r="L84" s="42"/>
      <c r="M84" s="26"/>
      <c r="R84" s="48"/>
      <c r="S84" s="26"/>
      <c r="T84" s="26"/>
      <c r="U84" s="26"/>
      <c r="V84" s="26"/>
    </row>
    <row r="85" spans="8:22" x14ac:dyDescent="0.15">
      <c r="H85" s="44">
        <v>0</v>
      </c>
      <c r="I85" s="3">
        <v>29</v>
      </c>
      <c r="J85" s="33" t="s">
        <v>54</v>
      </c>
      <c r="L85" s="42"/>
      <c r="M85" s="26"/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L87" s="47"/>
      <c r="M87" s="390"/>
      <c r="R87" s="48"/>
      <c r="S87" s="26"/>
      <c r="T87" s="26"/>
      <c r="U87" s="26"/>
      <c r="V87" s="26"/>
    </row>
    <row r="88" spans="8:22" x14ac:dyDescent="0.15">
      <c r="H88" s="88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88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45413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O86" sqref="O86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70</v>
      </c>
      <c r="I1" s="387"/>
      <c r="J1" s="46"/>
      <c r="L1" s="47"/>
      <c r="M1" s="399"/>
      <c r="N1" s="47"/>
      <c r="O1" s="48"/>
      <c r="R1" s="109"/>
    </row>
    <row r="2" spans="8:30" ht="13.5" customHeight="1" x14ac:dyDescent="0.15">
      <c r="H2" s="293" t="s">
        <v>202</v>
      </c>
      <c r="I2" s="3"/>
      <c r="J2" s="183" t="s">
        <v>70</v>
      </c>
      <c r="K2" s="81"/>
      <c r="L2" s="319" t="s">
        <v>190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99</v>
      </c>
      <c r="I3" s="3"/>
      <c r="J3" s="145" t="s">
        <v>9</v>
      </c>
      <c r="K3" s="81"/>
      <c r="L3" s="320" t="s">
        <v>99</v>
      </c>
      <c r="M3" s="403"/>
      <c r="N3" s="404"/>
      <c r="O3" s="1"/>
      <c r="R3" s="48"/>
      <c r="S3" s="26"/>
      <c r="T3" s="26"/>
      <c r="U3" s="26"/>
      <c r="V3" s="26"/>
    </row>
    <row r="4" spans="8:30" ht="13.5" customHeight="1" x14ac:dyDescent="0.15">
      <c r="H4" s="89">
        <v>30928</v>
      </c>
      <c r="I4" s="3">
        <v>33</v>
      </c>
      <c r="J4" s="161" t="s">
        <v>0</v>
      </c>
      <c r="K4" s="121">
        <f>SUM(I4)</f>
        <v>33</v>
      </c>
      <c r="L4" s="312">
        <v>24774</v>
      </c>
      <c r="M4" s="409"/>
      <c r="N4" s="40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16726</v>
      </c>
      <c r="I5" s="3">
        <v>9</v>
      </c>
      <c r="J5" s="3" t="s">
        <v>164</v>
      </c>
      <c r="K5" s="121">
        <f t="shared" ref="K5:K13" si="0">SUM(I5)</f>
        <v>9</v>
      </c>
      <c r="L5" s="313">
        <v>16749</v>
      </c>
      <c r="M5" s="403"/>
      <c r="N5" s="40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15280</v>
      </c>
      <c r="I6" s="3">
        <v>13</v>
      </c>
      <c r="J6" s="161" t="s">
        <v>7</v>
      </c>
      <c r="K6" s="121">
        <f t="shared" si="0"/>
        <v>13</v>
      </c>
      <c r="L6" s="313">
        <v>16544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10380</v>
      </c>
      <c r="I7" s="3">
        <v>34</v>
      </c>
      <c r="J7" s="161" t="s">
        <v>1</v>
      </c>
      <c r="K7" s="121">
        <f t="shared" si="0"/>
        <v>34</v>
      </c>
      <c r="L7" s="313">
        <v>8443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6731</v>
      </c>
      <c r="I8" s="3">
        <v>24</v>
      </c>
      <c r="J8" s="161" t="s">
        <v>28</v>
      </c>
      <c r="K8" s="121">
        <f t="shared" si="0"/>
        <v>24</v>
      </c>
      <c r="L8" s="313">
        <v>7629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4875</v>
      </c>
      <c r="I9" s="3">
        <v>25</v>
      </c>
      <c r="J9" s="161" t="s">
        <v>29</v>
      </c>
      <c r="K9" s="121">
        <f t="shared" si="0"/>
        <v>25</v>
      </c>
      <c r="L9" s="313">
        <v>4810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3262</v>
      </c>
      <c r="I10" s="3">
        <v>22</v>
      </c>
      <c r="J10" s="161" t="s">
        <v>26</v>
      </c>
      <c r="K10" s="121">
        <f t="shared" si="0"/>
        <v>22</v>
      </c>
      <c r="L10" s="313">
        <v>3497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3190</v>
      </c>
      <c r="I11" s="3">
        <v>17</v>
      </c>
      <c r="J11" s="161" t="s">
        <v>21</v>
      </c>
      <c r="K11" s="121">
        <f t="shared" si="0"/>
        <v>17</v>
      </c>
      <c r="L11" s="313">
        <v>3105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2084</v>
      </c>
      <c r="I12" s="3">
        <v>26</v>
      </c>
      <c r="J12" s="161" t="s">
        <v>30</v>
      </c>
      <c r="K12" s="121">
        <f t="shared" si="0"/>
        <v>26</v>
      </c>
      <c r="L12" s="313">
        <v>2634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428">
        <v>1712</v>
      </c>
      <c r="I13" s="14">
        <v>36</v>
      </c>
      <c r="J13" s="163" t="s">
        <v>5</v>
      </c>
      <c r="K13" s="182">
        <f t="shared" si="0"/>
        <v>36</v>
      </c>
      <c r="L13" s="321">
        <v>9298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1510</v>
      </c>
      <c r="I14" s="222">
        <v>1</v>
      </c>
      <c r="J14" s="223" t="s">
        <v>4</v>
      </c>
      <c r="K14" s="81" t="s">
        <v>8</v>
      </c>
      <c r="L14" s="322">
        <v>116836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1504</v>
      </c>
      <c r="I15" s="3">
        <v>16</v>
      </c>
      <c r="J15" s="161" t="s">
        <v>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1404</v>
      </c>
      <c r="I16" s="3">
        <v>20</v>
      </c>
      <c r="J16" s="161" t="s">
        <v>24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1215</v>
      </c>
      <c r="I17" s="3">
        <v>21</v>
      </c>
      <c r="J17" s="161" t="s">
        <v>25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1129</v>
      </c>
      <c r="I18" s="3">
        <v>6</v>
      </c>
      <c r="J18" s="161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410">
        <v>1072</v>
      </c>
      <c r="I19" s="3">
        <v>40</v>
      </c>
      <c r="J19" s="161" t="s">
        <v>2</v>
      </c>
      <c r="L19" s="422" t="s">
        <v>194</v>
      </c>
      <c r="M19" s="93" t="s">
        <v>193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963</v>
      </c>
      <c r="I20" s="3">
        <v>31</v>
      </c>
      <c r="J20" s="3" t="s">
        <v>64</v>
      </c>
      <c r="K20" s="121">
        <f>SUM(I4)</f>
        <v>33</v>
      </c>
      <c r="L20" s="161" t="s">
        <v>0</v>
      </c>
      <c r="M20" s="323">
        <v>31523</v>
      </c>
      <c r="N20" s="89">
        <f>SUM(H4)</f>
        <v>30928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195</v>
      </c>
      <c r="D21" s="59" t="s">
        <v>187</v>
      </c>
      <c r="E21" s="59" t="s">
        <v>41</v>
      </c>
      <c r="F21" s="59" t="s">
        <v>50</v>
      </c>
      <c r="G21" s="8" t="s">
        <v>176</v>
      </c>
      <c r="H21" s="88">
        <v>934</v>
      </c>
      <c r="I21" s="3">
        <v>15</v>
      </c>
      <c r="J21" s="161" t="s">
        <v>20</v>
      </c>
      <c r="K21" s="121">
        <f t="shared" ref="K21:K29" si="1">SUM(I5)</f>
        <v>9</v>
      </c>
      <c r="L21" s="3" t="s">
        <v>164</v>
      </c>
      <c r="M21" s="324">
        <v>15269</v>
      </c>
      <c r="N21" s="89">
        <f t="shared" ref="N21:N29" si="2">SUM(H5)</f>
        <v>16726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30928</v>
      </c>
      <c r="D22" s="98">
        <f>SUM(L4)</f>
        <v>24774</v>
      </c>
      <c r="E22" s="55">
        <f t="shared" ref="E22:E31" si="3">SUM(N20/M20*100)</f>
        <v>98.112489293531695</v>
      </c>
      <c r="F22" s="52">
        <f t="shared" ref="F22:F32" si="4">SUM(C22/D22*100)</f>
        <v>124.84055865019779</v>
      </c>
      <c r="G22" s="62"/>
      <c r="H22" s="88">
        <v>764</v>
      </c>
      <c r="I22" s="3">
        <v>2</v>
      </c>
      <c r="J22" s="161" t="s">
        <v>6</v>
      </c>
      <c r="K22" s="121">
        <f t="shared" si="1"/>
        <v>13</v>
      </c>
      <c r="L22" s="161" t="s">
        <v>7</v>
      </c>
      <c r="M22" s="324">
        <v>14360</v>
      </c>
      <c r="N22" s="89">
        <f t="shared" si="2"/>
        <v>15280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3" t="s">
        <v>164</v>
      </c>
      <c r="C23" s="43">
        <f t="shared" ref="C23:C31" si="5">SUM(H5)</f>
        <v>16726</v>
      </c>
      <c r="D23" s="98">
        <f t="shared" ref="D23:D31" si="6">SUM(L5)</f>
        <v>16749</v>
      </c>
      <c r="E23" s="55">
        <f t="shared" si="3"/>
        <v>109.54220970594012</v>
      </c>
      <c r="F23" s="52">
        <f t="shared" si="4"/>
        <v>99.862678368857843</v>
      </c>
      <c r="G23" s="62"/>
      <c r="H23" s="88">
        <v>632</v>
      </c>
      <c r="I23" s="3">
        <v>18</v>
      </c>
      <c r="J23" s="161" t="s">
        <v>22</v>
      </c>
      <c r="K23" s="121">
        <f t="shared" si="1"/>
        <v>34</v>
      </c>
      <c r="L23" s="161" t="s">
        <v>1</v>
      </c>
      <c r="M23" s="324">
        <v>9097</v>
      </c>
      <c r="N23" s="89">
        <f t="shared" si="2"/>
        <v>10380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7</v>
      </c>
      <c r="C24" s="43">
        <f t="shared" si="5"/>
        <v>15280</v>
      </c>
      <c r="D24" s="98">
        <f t="shared" si="6"/>
        <v>16544</v>
      </c>
      <c r="E24" s="55">
        <f t="shared" si="3"/>
        <v>106.40668523676879</v>
      </c>
      <c r="F24" s="52">
        <f t="shared" si="4"/>
        <v>92.359767891682793</v>
      </c>
      <c r="G24" s="62"/>
      <c r="H24" s="88">
        <v>487</v>
      </c>
      <c r="I24" s="3">
        <v>12</v>
      </c>
      <c r="J24" s="161" t="s">
        <v>18</v>
      </c>
      <c r="K24" s="121">
        <f t="shared" si="1"/>
        <v>24</v>
      </c>
      <c r="L24" s="161" t="s">
        <v>28</v>
      </c>
      <c r="M24" s="324">
        <v>6845</v>
      </c>
      <c r="N24" s="89">
        <f t="shared" si="2"/>
        <v>6731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10380</v>
      </c>
      <c r="D25" s="98">
        <f t="shared" si="6"/>
        <v>8443</v>
      </c>
      <c r="E25" s="55">
        <f t="shared" si="3"/>
        <v>114.10355062108388</v>
      </c>
      <c r="F25" s="52">
        <f t="shared" si="4"/>
        <v>122.94208219827077</v>
      </c>
      <c r="G25" s="62"/>
      <c r="H25" s="292">
        <v>474</v>
      </c>
      <c r="I25" s="3">
        <v>14</v>
      </c>
      <c r="J25" s="161" t="s">
        <v>19</v>
      </c>
      <c r="K25" s="121">
        <f t="shared" si="1"/>
        <v>25</v>
      </c>
      <c r="L25" s="161" t="s">
        <v>29</v>
      </c>
      <c r="M25" s="324">
        <v>5142</v>
      </c>
      <c r="N25" s="89">
        <f t="shared" si="2"/>
        <v>4875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6731</v>
      </c>
      <c r="D26" s="98">
        <f t="shared" si="6"/>
        <v>7629</v>
      </c>
      <c r="E26" s="55">
        <f t="shared" si="3"/>
        <v>98.334550766983199</v>
      </c>
      <c r="F26" s="52">
        <f t="shared" si="4"/>
        <v>88.229125704548437</v>
      </c>
      <c r="G26" s="72"/>
      <c r="H26" s="88">
        <v>436</v>
      </c>
      <c r="I26" s="3">
        <v>38</v>
      </c>
      <c r="J26" s="161" t="s">
        <v>38</v>
      </c>
      <c r="K26" s="121">
        <f t="shared" si="1"/>
        <v>22</v>
      </c>
      <c r="L26" s="161" t="s">
        <v>26</v>
      </c>
      <c r="M26" s="324">
        <v>3495</v>
      </c>
      <c r="N26" s="89">
        <f t="shared" si="2"/>
        <v>3262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4875</v>
      </c>
      <c r="D27" s="98">
        <f t="shared" si="6"/>
        <v>4810</v>
      </c>
      <c r="E27" s="55">
        <f t="shared" si="3"/>
        <v>94.807467911318554</v>
      </c>
      <c r="F27" s="52">
        <f t="shared" si="4"/>
        <v>101.35135135135135</v>
      </c>
      <c r="G27" s="76"/>
      <c r="H27" s="88">
        <v>169</v>
      </c>
      <c r="I27" s="3">
        <v>5</v>
      </c>
      <c r="J27" s="161" t="s">
        <v>12</v>
      </c>
      <c r="K27" s="121">
        <f t="shared" si="1"/>
        <v>17</v>
      </c>
      <c r="L27" s="161" t="s">
        <v>21</v>
      </c>
      <c r="M27" s="324">
        <v>3184</v>
      </c>
      <c r="N27" s="89">
        <f t="shared" si="2"/>
        <v>3190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26</v>
      </c>
      <c r="C28" s="43">
        <f t="shared" si="5"/>
        <v>3262</v>
      </c>
      <c r="D28" s="98">
        <f t="shared" si="6"/>
        <v>3497</v>
      </c>
      <c r="E28" s="55">
        <f t="shared" si="3"/>
        <v>93.333333333333329</v>
      </c>
      <c r="F28" s="52">
        <f t="shared" si="4"/>
        <v>93.279954246496999</v>
      </c>
      <c r="G28" s="62"/>
      <c r="H28" s="88">
        <v>164</v>
      </c>
      <c r="I28" s="3">
        <v>11</v>
      </c>
      <c r="J28" s="161" t="s">
        <v>17</v>
      </c>
      <c r="K28" s="121">
        <f t="shared" si="1"/>
        <v>26</v>
      </c>
      <c r="L28" s="161" t="s">
        <v>30</v>
      </c>
      <c r="M28" s="324">
        <v>1859</v>
      </c>
      <c r="N28" s="89">
        <f t="shared" si="2"/>
        <v>2084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21</v>
      </c>
      <c r="C29" s="43">
        <f t="shared" si="5"/>
        <v>3190</v>
      </c>
      <c r="D29" s="98">
        <f t="shared" si="6"/>
        <v>3105</v>
      </c>
      <c r="E29" s="55">
        <f t="shared" si="3"/>
        <v>100.18844221105527</v>
      </c>
      <c r="F29" s="52">
        <f t="shared" si="4"/>
        <v>102.73752012882447</v>
      </c>
      <c r="G29" s="73"/>
      <c r="H29" s="292">
        <v>66</v>
      </c>
      <c r="I29" s="3">
        <v>3</v>
      </c>
      <c r="J29" s="161" t="s">
        <v>10</v>
      </c>
      <c r="K29" s="182">
        <f t="shared" si="1"/>
        <v>36</v>
      </c>
      <c r="L29" s="163" t="s">
        <v>5</v>
      </c>
      <c r="M29" s="325">
        <v>1660</v>
      </c>
      <c r="N29" s="89">
        <f t="shared" si="2"/>
        <v>1712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30</v>
      </c>
      <c r="C30" s="43">
        <f t="shared" si="5"/>
        <v>2084</v>
      </c>
      <c r="D30" s="98">
        <f t="shared" si="6"/>
        <v>2634</v>
      </c>
      <c r="E30" s="55">
        <f t="shared" si="3"/>
        <v>112.10328133405056</v>
      </c>
      <c r="F30" s="52">
        <f t="shared" si="4"/>
        <v>79.119210326499626</v>
      </c>
      <c r="G30" s="72"/>
      <c r="H30" s="88">
        <v>44</v>
      </c>
      <c r="I30" s="3">
        <v>29</v>
      </c>
      <c r="J30" s="161" t="s">
        <v>54</v>
      </c>
      <c r="K30" s="115"/>
      <c r="L30" s="335" t="s">
        <v>107</v>
      </c>
      <c r="M30" s="326">
        <v>107301</v>
      </c>
      <c r="N30" s="89">
        <f>SUM(H44)</f>
        <v>108213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5</v>
      </c>
      <c r="C31" s="43">
        <f t="shared" si="5"/>
        <v>1712</v>
      </c>
      <c r="D31" s="98">
        <f t="shared" si="6"/>
        <v>9298</v>
      </c>
      <c r="E31" s="56">
        <f t="shared" si="3"/>
        <v>103.13253012048193</v>
      </c>
      <c r="F31" s="63">
        <f t="shared" si="4"/>
        <v>18.412561841256185</v>
      </c>
      <c r="G31" s="75"/>
      <c r="H31" s="88">
        <v>34</v>
      </c>
      <c r="I31" s="3">
        <v>4</v>
      </c>
      <c r="J31" s="161" t="s">
        <v>11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108213</v>
      </c>
      <c r="D32" s="67">
        <f>SUM(L14)</f>
        <v>116836</v>
      </c>
      <c r="E32" s="68">
        <f>SUM(N30/M30*100)</f>
        <v>100.84994548047081</v>
      </c>
      <c r="F32" s="63">
        <f t="shared" si="4"/>
        <v>92.619569310828851</v>
      </c>
      <c r="G32" s="83">
        <v>84.6</v>
      </c>
      <c r="H32" s="89">
        <v>23</v>
      </c>
      <c r="I32" s="3">
        <v>27</v>
      </c>
      <c r="J32" s="161" t="s">
        <v>31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20</v>
      </c>
      <c r="I33" s="3">
        <v>28</v>
      </c>
      <c r="J33" s="161" t="s">
        <v>32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1</v>
      </c>
      <c r="I34" s="3">
        <v>32</v>
      </c>
      <c r="J34" s="161" t="s">
        <v>35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7</v>
      </c>
      <c r="J35" s="161" t="s">
        <v>14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8</v>
      </c>
      <c r="J36" s="161" t="s">
        <v>15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 x14ac:dyDescent="0.15">
      <c r="H37" s="292">
        <v>0</v>
      </c>
      <c r="I37" s="3">
        <v>10</v>
      </c>
      <c r="J37" s="161" t="s">
        <v>16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19</v>
      </c>
      <c r="J38" s="161" t="s">
        <v>23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23</v>
      </c>
      <c r="J39" s="161" t="s">
        <v>27</v>
      </c>
      <c r="K39" s="45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30</v>
      </c>
      <c r="J40" s="161" t="s">
        <v>33</v>
      </c>
      <c r="K40" s="45"/>
      <c r="L40" s="47"/>
      <c r="M40" s="390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35</v>
      </c>
      <c r="J41" s="161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37</v>
      </c>
      <c r="J42" s="161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39</v>
      </c>
      <c r="J43" s="161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108213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179</v>
      </c>
      <c r="J47" s="46"/>
      <c r="L47" s="40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195</v>
      </c>
      <c r="I48" s="3"/>
      <c r="J48" s="179" t="s">
        <v>104</v>
      </c>
      <c r="K48" s="81"/>
      <c r="L48" s="299" t="s">
        <v>190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99</v>
      </c>
      <c r="I49" s="3"/>
      <c r="J49" s="145" t="s">
        <v>9</v>
      </c>
      <c r="K49" s="99"/>
      <c r="L49" s="95" t="s">
        <v>99</v>
      </c>
      <c r="M49" s="403"/>
      <c r="N49" s="404"/>
      <c r="R49" s="48"/>
      <c r="S49" s="26"/>
      <c r="T49" s="26"/>
      <c r="U49" s="26"/>
      <c r="V49" s="26"/>
    </row>
    <row r="50" spans="1:22" ht="13.5" customHeight="1" x14ac:dyDescent="0.15">
      <c r="H50" s="89">
        <v>347523</v>
      </c>
      <c r="I50" s="161">
        <v>17</v>
      </c>
      <c r="J50" s="161" t="s">
        <v>21</v>
      </c>
      <c r="K50" s="124">
        <f>SUM(I50)</f>
        <v>17</v>
      </c>
      <c r="L50" s="300">
        <v>298251</v>
      </c>
      <c r="M50" s="403"/>
      <c r="N50" s="404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107659</v>
      </c>
      <c r="I51" s="161">
        <v>36</v>
      </c>
      <c r="J51" s="161" t="s">
        <v>5</v>
      </c>
      <c r="K51" s="124">
        <f t="shared" ref="K51:K59" si="7">SUM(I51)</f>
        <v>36</v>
      </c>
      <c r="L51" s="300">
        <v>110395</v>
      </c>
      <c r="M51" s="403"/>
      <c r="N51" s="404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33548</v>
      </c>
      <c r="I52" s="161">
        <v>40</v>
      </c>
      <c r="J52" s="161" t="s">
        <v>2</v>
      </c>
      <c r="K52" s="124">
        <f t="shared" si="7"/>
        <v>40</v>
      </c>
      <c r="L52" s="300">
        <v>30949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29150</v>
      </c>
      <c r="I53" s="161">
        <v>38</v>
      </c>
      <c r="J53" s="161" t="s">
        <v>38</v>
      </c>
      <c r="K53" s="124">
        <f t="shared" si="7"/>
        <v>38</v>
      </c>
      <c r="L53" s="300">
        <v>29480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195</v>
      </c>
      <c r="D54" s="59" t="s">
        <v>187</v>
      </c>
      <c r="E54" s="59" t="s">
        <v>41</v>
      </c>
      <c r="F54" s="59" t="s">
        <v>50</v>
      </c>
      <c r="G54" s="8" t="s">
        <v>176</v>
      </c>
      <c r="H54" s="88">
        <v>23275</v>
      </c>
      <c r="I54" s="161">
        <v>16</v>
      </c>
      <c r="J54" s="161" t="s">
        <v>3</v>
      </c>
      <c r="K54" s="124">
        <f t="shared" si="7"/>
        <v>16</v>
      </c>
      <c r="L54" s="300">
        <v>29745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347523</v>
      </c>
      <c r="D55" s="5">
        <f t="shared" ref="D55:D64" si="8">SUM(L50)</f>
        <v>298251</v>
      </c>
      <c r="E55" s="52">
        <f>SUM(N66/M66*100)</f>
        <v>100.09072371604341</v>
      </c>
      <c r="F55" s="52">
        <f t="shared" ref="F55:F65" si="9">SUM(C55/D55*100)</f>
        <v>116.52031342728104</v>
      </c>
      <c r="G55" s="62"/>
      <c r="H55" s="88">
        <v>20400</v>
      </c>
      <c r="I55" s="161">
        <v>25</v>
      </c>
      <c r="J55" s="161" t="s">
        <v>29</v>
      </c>
      <c r="K55" s="124">
        <f t="shared" si="7"/>
        <v>25</v>
      </c>
      <c r="L55" s="300">
        <v>12643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107659</v>
      </c>
      <c r="D56" s="5">
        <f t="shared" si="8"/>
        <v>110395</v>
      </c>
      <c r="E56" s="52">
        <f t="shared" ref="E56:E65" si="11">SUM(N67/M67*100)</f>
        <v>104.40369285672723</v>
      </c>
      <c r="F56" s="52">
        <f t="shared" si="9"/>
        <v>97.521626885275609</v>
      </c>
      <c r="G56" s="62"/>
      <c r="H56" s="88">
        <v>19240</v>
      </c>
      <c r="I56" s="161">
        <v>24</v>
      </c>
      <c r="J56" s="161" t="s">
        <v>28</v>
      </c>
      <c r="K56" s="124">
        <f t="shared" si="7"/>
        <v>24</v>
      </c>
      <c r="L56" s="300">
        <v>21111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2</v>
      </c>
      <c r="C57" s="43">
        <f t="shared" si="10"/>
        <v>33548</v>
      </c>
      <c r="D57" s="5">
        <f t="shared" si="8"/>
        <v>30949</v>
      </c>
      <c r="E57" s="52">
        <f t="shared" si="11"/>
        <v>98.107910513232937</v>
      </c>
      <c r="F57" s="52">
        <f t="shared" si="9"/>
        <v>108.39768651652719</v>
      </c>
      <c r="G57" s="62"/>
      <c r="H57" s="88">
        <v>18245</v>
      </c>
      <c r="I57" s="161">
        <v>26</v>
      </c>
      <c r="J57" s="161" t="s">
        <v>30</v>
      </c>
      <c r="K57" s="124">
        <f t="shared" si="7"/>
        <v>26</v>
      </c>
      <c r="L57" s="300">
        <v>13779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38</v>
      </c>
      <c r="C58" s="43">
        <f t="shared" si="10"/>
        <v>29150</v>
      </c>
      <c r="D58" s="5">
        <f t="shared" si="8"/>
        <v>29480</v>
      </c>
      <c r="E58" s="52">
        <f t="shared" si="11"/>
        <v>96.612753546334346</v>
      </c>
      <c r="F58" s="52">
        <f t="shared" si="9"/>
        <v>98.880597014925371</v>
      </c>
      <c r="G58" s="62"/>
      <c r="H58" s="435">
        <v>12816</v>
      </c>
      <c r="I58" s="163">
        <v>37</v>
      </c>
      <c r="J58" s="163" t="s">
        <v>37</v>
      </c>
      <c r="K58" s="124">
        <f t="shared" si="7"/>
        <v>37</v>
      </c>
      <c r="L58" s="298">
        <v>12344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</v>
      </c>
      <c r="C59" s="43">
        <f t="shared" si="10"/>
        <v>23275</v>
      </c>
      <c r="D59" s="5">
        <f t="shared" si="8"/>
        <v>29745</v>
      </c>
      <c r="E59" s="52">
        <f t="shared" si="11"/>
        <v>95.256609642301711</v>
      </c>
      <c r="F59" s="52">
        <f t="shared" si="9"/>
        <v>78.24844511682636</v>
      </c>
      <c r="G59" s="72"/>
      <c r="H59" s="379">
        <v>11881</v>
      </c>
      <c r="I59" s="163">
        <v>33</v>
      </c>
      <c r="J59" s="163" t="s">
        <v>0</v>
      </c>
      <c r="K59" s="124">
        <f t="shared" si="7"/>
        <v>33</v>
      </c>
      <c r="L59" s="298">
        <v>10186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29</v>
      </c>
      <c r="C60" s="43">
        <f t="shared" si="10"/>
        <v>20400</v>
      </c>
      <c r="D60" s="5">
        <f t="shared" si="8"/>
        <v>12643</v>
      </c>
      <c r="E60" s="52">
        <f t="shared" si="11"/>
        <v>101.57339175463056</v>
      </c>
      <c r="F60" s="52">
        <f t="shared" si="9"/>
        <v>161.35410899311873</v>
      </c>
      <c r="G60" s="62"/>
      <c r="H60" s="386">
        <v>7364</v>
      </c>
      <c r="I60" s="223">
        <v>30</v>
      </c>
      <c r="J60" s="223" t="s">
        <v>98</v>
      </c>
      <c r="K60" s="81" t="s">
        <v>8</v>
      </c>
      <c r="L60" s="302">
        <v>613586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28</v>
      </c>
      <c r="C61" s="43">
        <f t="shared" si="10"/>
        <v>19240</v>
      </c>
      <c r="D61" s="5">
        <f t="shared" si="8"/>
        <v>21111</v>
      </c>
      <c r="E61" s="52">
        <f t="shared" si="11"/>
        <v>86.984040869840413</v>
      </c>
      <c r="F61" s="52">
        <f t="shared" si="9"/>
        <v>91.137321775377771</v>
      </c>
      <c r="G61" s="62"/>
      <c r="H61" s="88">
        <v>7320</v>
      </c>
      <c r="I61" s="161">
        <v>34</v>
      </c>
      <c r="J61" s="161" t="s">
        <v>1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30</v>
      </c>
      <c r="C62" s="43">
        <f t="shared" si="10"/>
        <v>18245</v>
      </c>
      <c r="D62" s="5">
        <f t="shared" si="8"/>
        <v>13779</v>
      </c>
      <c r="E62" s="52">
        <f t="shared" si="11"/>
        <v>103.06162797266001</v>
      </c>
      <c r="F62" s="52">
        <f t="shared" si="9"/>
        <v>132.41164090282314</v>
      </c>
      <c r="G62" s="73"/>
      <c r="H62" s="88">
        <v>6822</v>
      </c>
      <c r="I62" s="161">
        <v>35</v>
      </c>
      <c r="J62" s="161" t="s">
        <v>36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37</v>
      </c>
      <c r="C63" s="43">
        <f t="shared" si="10"/>
        <v>12816</v>
      </c>
      <c r="D63" s="5">
        <f t="shared" si="8"/>
        <v>12344</v>
      </c>
      <c r="E63" s="52">
        <f t="shared" si="11"/>
        <v>100.58075655313137</v>
      </c>
      <c r="F63" s="52">
        <f t="shared" si="9"/>
        <v>103.82372002592352</v>
      </c>
      <c r="G63" s="72"/>
      <c r="H63" s="88">
        <v>4864</v>
      </c>
      <c r="I63" s="161">
        <v>29</v>
      </c>
      <c r="J63" s="161" t="s">
        <v>54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0</v>
      </c>
      <c r="C64" s="43">
        <f t="shared" si="10"/>
        <v>11881</v>
      </c>
      <c r="D64" s="5">
        <f t="shared" si="8"/>
        <v>10186</v>
      </c>
      <c r="E64" s="57">
        <f t="shared" si="11"/>
        <v>91.745173745173744</v>
      </c>
      <c r="F64" s="52">
        <f t="shared" si="9"/>
        <v>116.64048694286275</v>
      </c>
      <c r="G64" s="75"/>
      <c r="H64" s="123">
        <v>4776</v>
      </c>
      <c r="I64" s="161">
        <v>14</v>
      </c>
      <c r="J64" s="161" t="s">
        <v>19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671466</v>
      </c>
      <c r="D65" s="67">
        <f>SUM(L60)</f>
        <v>613586</v>
      </c>
      <c r="E65" s="70">
        <f t="shared" si="11"/>
        <v>98.831041141699842</v>
      </c>
      <c r="F65" s="70">
        <f t="shared" si="9"/>
        <v>109.43307050682382</v>
      </c>
      <c r="G65" s="83">
        <v>83.6</v>
      </c>
      <c r="H65" s="89">
        <v>4103</v>
      </c>
      <c r="I65" s="161">
        <v>15</v>
      </c>
      <c r="J65" s="161" t="s">
        <v>20</v>
      </c>
      <c r="L65" s="192" t="s">
        <v>104</v>
      </c>
      <c r="M65" s="142" t="s">
        <v>184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4004</v>
      </c>
      <c r="I66" s="161">
        <v>1</v>
      </c>
      <c r="J66" s="161" t="s">
        <v>4</v>
      </c>
      <c r="K66" s="117">
        <f>SUM(I50)</f>
        <v>17</v>
      </c>
      <c r="L66" s="161" t="s">
        <v>21</v>
      </c>
      <c r="M66" s="311">
        <v>347208</v>
      </c>
      <c r="N66" s="89">
        <f>SUM(H50)</f>
        <v>347523</v>
      </c>
      <c r="R66" s="48"/>
      <c r="S66" s="26"/>
      <c r="T66" s="26"/>
      <c r="U66" s="26"/>
      <c r="V66" s="26"/>
    </row>
    <row r="67" spans="1:22" ht="13.5" customHeight="1" x14ac:dyDescent="0.15">
      <c r="H67" s="88">
        <v>2753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09">
        <v>103118</v>
      </c>
      <c r="N67" s="89">
        <f t="shared" ref="N67:N75" si="13">SUM(H51)</f>
        <v>107659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1536</v>
      </c>
      <c r="I68" s="161">
        <v>39</v>
      </c>
      <c r="J68" s="161" t="s">
        <v>39</v>
      </c>
      <c r="K68" s="117">
        <f t="shared" si="12"/>
        <v>40</v>
      </c>
      <c r="L68" s="161" t="s">
        <v>2</v>
      </c>
      <c r="M68" s="309">
        <v>34195</v>
      </c>
      <c r="N68" s="89">
        <f t="shared" si="13"/>
        <v>33548</v>
      </c>
      <c r="R68" s="48"/>
      <c r="S68" s="26"/>
      <c r="T68" s="26"/>
      <c r="U68" s="26"/>
      <c r="V68" s="26"/>
    </row>
    <row r="69" spans="1:22" ht="13.5" customHeight="1" x14ac:dyDescent="0.15">
      <c r="H69" s="292">
        <v>1102</v>
      </c>
      <c r="I69" s="161">
        <v>13</v>
      </c>
      <c r="J69" s="161" t="s">
        <v>7</v>
      </c>
      <c r="K69" s="117">
        <f t="shared" si="12"/>
        <v>38</v>
      </c>
      <c r="L69" s="161" t="s">
        <v>38</v>
      </c>
      <c r="M69" s="309">
        <v>30172</v>
      </c>
      <c r="N69" s="89">
        <f t="shared" si="13"/>
        <v>29150</v>
      </c>
      <c r="R69" s="48"/>
      <c r="S69" s="26"/>
      <c r="T69" s="26"/>
      <c r="U69" s="26"/>
      <c r="V69" s="26"/>
    </row>
    <row r="70" spans="1:22" ht="13.5" customHeight="1" x14ac:dyDescent="0.15">
      <c r="H70" s="88">
        <v>1002</v>
      </c>
      <c r="I70" s="161">
        <v>2</v>
      </c>
      <c r="J70" s="161" t="s">
        <v>6</v>
      </c>
      <c r="K70" s="117">
        <f t="shared" si="12"/>
        <v>16</v>
      </c>
      <c r="L70" s="161" t="s">
        <v>3</v>
      </c>
      <c r="M70" s="309">
        <v>24434</v>
      </c>
      <c r="N70" s="89">
        <f t="shared" si="13"/>
        <v>23275</v>
      </c>
      <c r="R70" s="48"/>
      <c r="S70" s="26"/>
      <c r="T70" s="26"/>
      <c r="U70" s="26"/>
      <c r="V70" s="26"/>
    </row>
    <row r="71" spans="1:22" ht="13.5" customHeight="1" x14ac:dyDescent="0.15">
      <c r="H71" s="292">
        <v>623</v>
      </c>
      <c r="I71" s="161">
        <v>9</v>
      </c>
      <c r="J71" s="3" t="s">
        <v>164</v>
      </c>
      <c r="K71" s="117">
        <f t="shared" si="12"/>
        <v>25</v>
      </c>
      <c r="L71" s="161" t="s">
        <v>29</v>
      </c>
      <c r="M71" s="309">
        <v>20084</v>
      </c>
      <c r="N71" s="89">
        <f t="shared" si="13"/>
        <v>20400</v>
      </c>
      <c r="R71" s="48"/>
      <c r="S71" s="26"/>
      <c r="T71" s="26"/>
      <c r="U71" s="26"/>
      <c r="V71" s="26"/>
    </row>
    <row r="72" spans="1:22" ht="13.5" customHeight="1" x14ac:dyDescent="0.15">
      <c r="H72" s="292">
        <v>352</v>
      </c>
      <c r="I72" s="161">
        <v>27</v>
      </c>
      <c r="J72" s="161" t="s">
        <v>31</v>
      </c>
      <c r="K72" s="117">
        <f t="shared" si="12"/>
        <v>24</v>
      </c>
      <c r="L72" s="161" t="s">
        <v>28</v>
      </c>
      <c r="M72" s="309">
        <v>22119</v>
      </c>
      <c r="N72" s="89">
        <f t="shared" si="13"/>
        <v>19240</v>
      </c>
      <c r="R72" s="48"/>
      <c r="S72" s="26"/>
      <c r="T72" s="26"/>
      <c r="U72" s="26"/>
      <c r="V72" s="26"/>
    </row>
    <row r="73" spans="1:22" ht="13.5" customHeight="1" x14ac:dyDescent="0.15">
      <c r="H73" s="88">
        <v>323</v>
      </c>
      <c r="I73" s="161">
        <v>11</v>
      </c>
      <c r="J73" s="161" t="s">
        <v>17</v>
      </c>
      <c r="K73" s="117">
        <f t="shared" si="12"/>
        <v>26</v>
      </c>
      <c r="L73" s="161" t="s">
        <v>30</v>
      </c>
      <c r="M73" s="309">
        <v>17703</v>
      </c>
      <c r="N73" s="89">
        <f t="shared" si="13"/>
        <v>18245</v>
      </c>
      <c r="R73" s="48"/>
      <c r="S73" s="26"/>
      <c r="T73" s="26"/>
      <c r="U73" s="26"/>
      <c r="V73" s="26"/>
    </row>
    <row r="74" spans="1:22" ht="13.5" customHeight="1" x14ac:dyDescent="0.15">
      <c r="H74" s="88">
        <v>300</v>
      </c>
      <c r="I74" s="161">
        <v>22</v>
      </c>
      <c r="J74" s="161" t="s">
        <v>26</v>
      </c>
      <c r="K74" s="117">
        <f t="shared" si="12"/>
        <v>37</v>
      </c>
      <c r="L74" s="163" t="s">
        <v>37</v>
      </c>
      <c r="M74" s="310">
        <v>12742</v>
      </c>
      <c r="N74" s="89">
        <f t="shared" si="13"/>
        <v>12816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193</v>
      </c>
      <c r="I75" s="161">
        <v>28</v>
      </c>
      <c r="J75" s="161" t="s">
        <v>32</v>
      </c>
      <c r="K75" s="117">
        <f t="shared" si="12"/>
        <v>33</v>
      </c>
      <c r="L75" s="163" t="s">
        <v>0</v>
      </c>
      <c r="M75" s="310">
        <v>12950</v>
      </c>
      <c r="N75" s="167">
        <f t="shared" si="13"/>
        <v>11881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145</v>
      </c>
      <c r="I76" s="161">
        <v>23</v>
      </c>
      <c r="J76" s="161" t="s">
        <v>27</v>
      </c>
      <c r="K76" s="3"/>
      <c r="L76" s="335" t="s">
        <v>107</v>
      </c>
      <c r="M76" s="340">
        <v>679408</v>
      </c>
      <c r="N76" s="172">
        <f>SUM(H90)</f>
        <v>671466</v>
      </c>
      <c r="R76" s="48"/>
      <c r="S76" s="26"/>
      <c r="T76" s="26"/>
      <c r="U76" s="26"/>
      <c r="V76" s="26"/>
    </row>
    <row r="77" spans="1:22" ht="13.5" customHeight="1" x14ac:dyDescent="0.15">
      <c r="H77" s="292">
        <v>105</v>
      </c>
      <c r="I77" s="161">
        <v>4</v>
      </c>
      <c r="J77" s="161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98">
        <v>38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4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42"/>
      <c r="M81" s="26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42"/>
      <c r="M82" s="26"/>
      <c r="R82" s="48"/>
      <c r="S82" s="26"/>
      <c r="T82" s="26"/>
      <c r="U82" s="26"/>
      <c r="V82" s="26"/>
    </row>
    <row r="83" spans="8:22" ht="13.5" customHeight="1" x14ac:dyDescent="0.15">
      <c r="H83" s="292">
        <v>0</v>
      </c>
      <c r="I83" s="161">
        <v>8</v>
      </c>
      <c r="J83" s="161" t="s">
        <v>15</v>
      </c>
      <c r="K83" s="45"/>
      <c r="L83" s="42"/>
      <c r="M83" s="26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10</v>
      </c>
      <c r="J84" s="161" t="s">
        <v>16</v>
      </c>
      <c r="K84" s="45"/>
      <c r="L84" s="42"/>
      <c r="M84" s="26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47"/>
      <c r="M86" s="390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292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671466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G71" sqref="G71"/>
    </sheetView>
  </sheetViews>
  <sheetFormatPr defaultRowHeight="13.5" x14ac:dyDescent="0.1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50" customWidth="1"/>
    <col min="18" max="18" width="12.5" customWidth="1"/>
    <col min="19" max="26" width="7.625" customWidth="1"/>
  </cols>
  <sheetData>
    <row r="10" spans="1:15" x14ac:dyDescent="0.15">
      <c r="O10" s="18"/>
    </row>
    <row r="15" spans="1:15" ht="12.75" customHeight="1" x14ac:dyDescent="0.15"/>
    <row r="16" spans="1:15" ht="11.1" customHeight="1" x14ac:dyDescent="0.15">
      <c r="A16" s="12"/>
      <c r="B16" s="149" t="s">
        <v>88</v>
      </c>
      <c r="C16" s="149" t="s">
        <v>89</v>
      </c>
      <c r="D16" s="149" t="s">
        <v>90</v>
      </c>
      <c r="E16" s="149" t="s">
        <v>79</v>
      </c>
      <c r="F16" s="149" t="s">
        <v>80</v>
      </c>
      <c r="G16" s="149" t="s">
        <v>81</v>
      </c>
      <c r="H16" s="149" t="s">
        <v>82</v>
      </c>
      <c r="I16" s="149" t="s">
        <v>83</v>
      </c>
      <c r="J16" s="149" t="s">
        <v>84</v>
      </c>
      <c r="K16" s="149" t="s">
        <v>85</v>
      </c>
      <c r="L16" s="149" t="s">
        <v>86</v>
      </c>
      <c r="M16" s="204" t="s">
        <v>87</v>
      </c>
      <c r="N16" s="206" t="s">
        <v>121</v>
      </c>
      <c r="O16" s="149" t="s">
        <v>123</v>
      </c>
    </row>
    <row r="17" spans="1:25" ht="11.1" customHeight="1" x14ac:dyDescent="0.15">
      <c r="A17" s="6" t="s">
        <v>173</v>
      </c>
      <c r="B17" s="146">
        <v>67.599999999999994</v>
      </c>
      <c r="C17" s="146">
        <v>77.900000000000006</v>
      </c>
      <c r="D17" s="146">
        <v>84.6</v>
      </c>
      <c r="E17" s="146">
        <v>82.2</v>
      </c>
      <c r="F17" s="146">
        <v>73.400000000000006</v>
      </c>
      <c r="G17" s="146">
        <v>80.5</v>
      </c>
      <c r="H17" s="148">
        <v>83.7</v>
      </c>
      <c r="I17" s="146">
        <v>78.400000000000006</v>
      </c>
      <c r="J17" s="146">
        <v>74.3</v>
      </c>
      <c r="K17" s="146">
        <v>69.400000000000006</v>
      </c>
      <c r="L17" s="146">
        <v>69.599999999999994</v>
      </c>
      <c r="M17" s="147">
        <v>68.099999999999994</v>
      </c>
      <c r="N17" s="208">
        <f>SUM(B17:M17)</f>
        <v>909.7</v>
      </c>
      <c r="O17" s="207">
        <v>97.4</v>
      </c>
      <c r="P17" s="143"/>
      <c r="Q17" s="209"/>
      <c r="R17" s="210"/>
      <c r="S17" s="210"/>
      <c r="T17" s="143"/>
      <c r="U17" s="143"/>
      <c r="V17" s="143"/>
      <c r="W17" s="143"/>
      <c r="X17" s="143"/>
      <c r="Y17" s="143"/>
    </row>
    <row r="18" spans="1:25" ht="11.1" customHeight="1" x14ac:dyDescent="0.15">
      <c r="A18" s="6" t="s">
        <v>172</v>
      </c>
      <c r="B18" s="146">
        <v>60.4</v>
      </c>
      <c r="C18" s="146">
        <v>67.900000000000006</v>
      </c>
      <c r="D18" s="146">
        <v>64.7</v>
      </c>
      <c r="E18" s="146">
        <v>74.900000000000006</v>
      </c>
      <c r="F18" s="146">
        <v>58.4</v>
      </c>
      <c r="G18" s="146">
        <v>62.5</v>
      </c>
      <c r="H18" s="148">
        <v>65.5</v>
      </c>
      <c r="I18" s="146">
        <v>60</v>
      </c>
      <c r="J18" s="146">
        <v>66</v>
      </c>
      <c r="K18" s="146">
        <v>71.8</v>
      </c>
      <c r="L18" s="146">
        <v>82.7</v>
      </c>
      <c r="M18" s="147">
        <v>78.5</v>
      </c>
      <c r="N18" s="208">
        <f>SUM(B18:M18)</f>
        <v>813.3</v>
      </c>
      <c r="O18" s="207">
        <f t="shared" ref="O18:O20" si="0">ROUND(N18/N17*100,1)</f>
        <v>89.4</v>
      </c>
      <c r="P18" s="143"/>
      <c r="Q18" s="210"/>
      <c r="R18" s="210"/>
      <c r="S18" s="210"/>
      <c r="T18" s="143"/>
      <c r="U18" s="143"/>
      <c r="V18" s="143"/>
      <c r="W18" s="143"/>
      <c r="X18" s="143"/>
      <c r="Y18" s="143"/>
    </row>
    <row r="19" spans="1:25" ht="11.1" customHeight="1" x14ac:dyDescent="0.15">
      <c r="A19" s="6" t="s">
        <v>175</v>
      </c>
      <c r="B19" s="146">
        <v>73.8</v>
      </c>
      <c r="C19" s="146">
        <v>75.2</v>
      </c>
      <c r="D19" s="146">
        <v>80.7</v>
      </c>
      <c r="E19" s="146">
        <v>84</v>
      </c>
      <c r="F19" s="146">
        <v>76.400000000000006</v>
      </c>
      <c r="G19" s="146">
        <v>85.7</v>
      </c>
      <c r="H19" s="148">
        <v>93.5</v>
      </c>
      <c r="I19" s="146">
        <v>83.6</v>
      </c>
      <c r="J19" s="146">
        <v>90.4</v>
      </c>
      <c r="K19" s="146">
        <v>78.8</v>
      </c>
      <c r="L19" s="146">
        <v>76.900000000000006</v>
      </c>
      <c r="M19" s="147">
        <v>79.7</v>
      </c>
      <c r="N19" s="208">
        <f>SUM(B19:M19)</f>
        <v>978.69999999999993</v>
      </c>
      <c r="O19" s="207">
        <f t="shared" si="0"/>
        <v>120.3</v>
      </c>
      <c r="P19" s="143"/>
      <c r="Q19" s="159"/>
      <c r="R19" s="210"/>
      <c r="S19" s="210"/>
      <c r="T19" s="143"/>
      <c r="U19" s="143"/>
      <c r="V19" s="143"/>
      <c r="W19" s="143"/>
      <c r="X19" s="143"/>
      <c r="Y19" s="143"/>
    </row>
    <row r="20" spans="1:25" ht="11.1" customHeight="1" x14ac:dyDescent="0.15">
      <c r="A20" s="6" t="s">
        <v>187</v>
      </c>
      <c r="B20" s="146">
        <v>73</v>
      </c>
      <c r="C20" s="146">
        <v>75.900000000000006</v>
      </c>
      <c r="D20" s="146">
        <v>71.5</v>
      </c>
      <c r="E20" s="146">
        <v>77.5</v>
      </c>
      <c r="F20" s="146">
        <v>69.5</v>
      </c>
      <c r="G20" s="146">
        <v>72.900000000000006</v>
      </c>
      <c r="H20" s="148">
        <v>77.8</v>
      </c>
      <c r="I20" s="146">
        <v>69.599999999999994</v>
      </c>
      <c r="J20" s="146">
        <v>69.099999999999994</v>
      </c>
      <c r="K20" s="146">
        <v>65.3</v>
      </c>
      <c r="L20" s="146">
        <v>61.2</v>
      </c>
      <c r="M20" s="147">
        <v>67.400000000000006</v>
      </c>
      <c r="N20" s="208">
        <f>SUM(B20:M20)</f>
        <v>850.69999999999993</v>
      </c>
      <c r="O20" s="207">
        <f t="shared" si="0"/>
        <v>86.9</v>
      </c>
      <c r="P20" s="143"/>
      <c r="Q20" s="159"/>
      <c r="R20" s="210"/>
      <c r="S20" s="210"/>
      <c r="T20" s="143"/>
      <c r="U20" s="143"/>
      <c r="V20" s="143"/>
      <c r="W20" s="143"/>
      <c r="X20" s="143"/>
      <c r="Y20" s="143"/>
    </row>
    <row r="21" spans="1:25" ht="11.1" customHeight="1" x14ac:dyDescent="0.15">
      <c r="A21" s="6" t="s">
        <v>195</v>
      </c>
      <c r="B21" s="146">
        <v>54.8</v>
      </c>
      <c r="C21" s="146">
        <v>61.9</v>
      </c>
      <c r="D21" s="146">
        <v>55.5</v>
      </c>
      <c r="E21" s="146">
        <v>67.3</v>
      </c>
      <c r="F21" s="146">
        <v>60.7</v>
      </c>
      <c r="G21" s="146">
        <v>76</v>
      </c>
      <c r="H21" s="148"/>
      <c r="I21" s="146"/>
      <c r="J21" s="146"/>
      <c r="K21" s="146"/>
      <c r="L21" s="146"/>
      <c r="M21" s="147"/>
      <c r="N21" s="208"/>
      <c r="O21" s="207"/>
      <c r="P21" s="143"/>
      <c r="Q21" s="159"/>
      <c r="R21" s="143"/>
      <c r="S21" s="143"/>
      <c r="T21" s="143"/>
      <c r="U21" s="143"/>
      <c r="V21" s="143"/>
      <c r="W21" s="143"/>
      <c r="X21" s="143"/>
      <c r="Y21" s="143"/>
    </row>
    <row r="22" spans="1:25" ht="12.75" customHeight="1" x14ac:dyDescent="0.1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3"/>
      <c r="O22" s="143"/>
      <c r="P22" s="143"/>
      <c r="Q22" s="159"/>
      <c r="R22" s="143"/>
      <c r="S22" s="143"/>
      <c r="T22" s="143"/>
      <c r="U22" s="143"/>
      <c r="V22" s="143"/>
      <c r="W22" s="143"/>
      <c r="X22" s="143"/>
      <c r="Y22" s="143"/>
    </row>
    <row r="23" spans="1:25" ht="9.9499999999999993" customHeight="1" x14ac:dyDescent="0.15">
      <c r="N23" s="143"/>
      <c r="O23" s="143"/>
      <c r="P23" s="143"/>
      <c r="Q23" s="159"/>
      <c r="R23" s="143"/>
      <c r="S23" s="143"/>
      <c r="T23" s="143"/>
      <c r="U23" s="143"/>
      <c r="V23" s="143"/>
      <c r="W23" s="143"/>
      <c r="X23" s="143"/>
      <c r="Y23" s="143"/>
    </row>
    <row r="24" spans="1:25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 x14ac:dyDescent="0.15">
      <c r="O28" s="152"/>
    </row>
    <row r="33" spans="1:26" x14ac:dyDescent="0.15">
      <c r="M33" s="42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6"/>
      <c r="B41" s="149" t="s">
        <v>88</v>
      </c>
      <c r="C41" s="149" t="s">
        <v>89</v>
      </c>
      <c r="D41" s="149" t="s">
        <v>90</v>
      </c>
      <c r="E41" s="149" t="s">
        <v>79</v>
      </c>
      <c r="F41" s="149" t="s">
        <v>80</v>
      </c>
      <c r="G41" s="149" t="s">
        <v>81</v>
      </c>
      <c r="H41" s="149" t="s">
        <v>82</v>
      </c>
      <c r="I41" s="149" t="s">
        <v>83</v>
      </c>
      <c r="J41" s="149" t="s">
        <v>84</v>
      </c>
      <c r="K41" s="149" t="s">
        <v>85</v>
      </c>
      <c r="L41" s="149" t="s">
        <v>86</v>
      </c>
      <c r="M41" s="204" t="s">
        <v>87</v>
      </c>
      <c r="N41" s="206" t="s">
        <v>122</v>
      </c>
      <c r="O41" s="149" t="s">
        <v>123</v>
      </c>
    </row>
    <row r="42" spans="1:26" ht="11.1" customHeight="1" x14ac:dyDescent="0.15">
      <c r="A42" s="6" t="s">
        <v>173</v>
      </c>
      <c r="B42" s="153">
        <v>80.8</v>
      </c>
      <c r="C42" s="153">
        <v>86.3</v>
      </c>
      <c r="D42" s="153">
        <v>91.5</v>
      </c>
      <c r="E42" s="153">
        <v>87</v>
      </c>
      <c r="F42" s="153">
        <v>86.6</v>
      </c>
      <c r="G42" s="153">
        <v>91.7</v>
      </c>
      <c r="H42" s="153">
        <v>91.2</v>
      </c>
      <c r="I42" s="153">
        <v>93.3</v>
      </c>
      <c r="J42" s="153">
        <v>88.1</v>
      </c>
      <c r="K42" s="153">
        <v>94.4</v>
      </c>
      <c r="L42" s="153">
        <v>79.5</v>
      </c>
      <c r="M42" s="205">
        <v>80.2</v>
      </c>
      <c r="N42" s="212">
        <f>SUM(B42:M42)/12</f>
        <v>87.550000000000011</v>
      </c>
      <c r="O42" s="207">
        <v>101.6</v>
      </c>
      <c r="P42" s="143"/>
      <c r="Q42" s="284"/>
      <c r="R42" s="284"/>
      <c r="S42" s="143"/>
      <c r="T42" s="143"/>
      <c r="U42" s="143"/>
      <c r="V42" s="143"/>
      <c r="W42" s="143"/>
      <c r="X42" s="143"/>
      <c r="Y42" s="143"/>
      <c r="Z42" s="143"/>
    </row>
    <row r="43" spans="1:26" ht="11.1" customHeight="1" x14ac:dyDescent="0.15">
      <c r="A43" s="6" t="s">
        <v>172</v>
      </c>
      <c r="B43" s="153">
        <v>83.7</v>
      </c>
      <c r="C43" s="153">
        <v>85.3</v>
      </c>
      <c r="D43" s="153">
        <v>80</v>
      </c>
      <c r="E43" s="153">
        <v>85.9</v>
      </c>
      <c r="F43" s="153">
        <v>87.6</v>
      </c>
      <c r="G43" s="153">
        <v>86.2</v>
      </c>
      <c r="H43" s="153">
        <v>83.1</v>
      </c>
      <c r="I43" s="153">
        <v>74.900000000000006</v>
      </c>
      <c r="J43" s="153">
        <v>72.900000000000006</v>
      </c>
      <c r="K43" s="153">
        <v>81.5</v>
      </c>
      <c r="L43" s="153">
        <v>93.4</v>
      </c>
      <c r="M43" s="205">
        <v>92.9</v>
      </c>
      <c r="N43" s="212">
        <f>SUM(B43:M43)/12</f>
        <v>83.949999999999989</v>
      </c>
      <c r="O43" s="207">
        <f t="shared" ref="O43:O45" si="1">ROUND(N43/N42*100,1)</f>
        <v>95.9</v>
      </c>
      <c r="P43" s="143"/>
      <c r="Q43" s="284"/>
      <c r="R43" s="284"/>
      <c r="S43" s="143"/>
      <c r="T43" s="143"/>
      <c r="U43" s="143"/>
      <c r="V43" s="143"/>
      <c r="W43" s="143"/>
      <c r="X43" s="143"/>
      <c r="Y43" s="143"/>
      <c r="Z43" s="143"/>
    </row>
    <row r="44" spans="1:26" ht="11.1" customHeight="1" x14ac:dyDescent="0.15">
      <c r="A44" s="6" t="s">
        <v>175</v>
      </c>
      <c r="B44" s="153">
        <v>96.4</v>
      </c>
      <c r="C44" s="153">
        <v>97.8</v>
      </c>
      <c r="D44" s="153">
        <v>95.2</v>
      </c>
      <c r="E44" s="153">
        <v>99.2</v>
      </c>
      <c r="F44" s="153">
        <v>97.6</v>
      </c>
      <c r="G44" s="153">
        <v>99</v>
      </c>
      <c r="H44" s="153">
        <v>101.3</v>
      </c>
      <c r="I44" s="153">
        <v>107</v>
      </c>
      <c r="J44" s="153">
        <v>105.1</v>
      </c>
      <c r="K44" s="153">
        <v>105.3</v>
      </c>
      <c r="L44" s="153">
        <v>100.4</v>
      </c>
      <c r="M44" s="205">
        <v>100.3</v>
      </c>
      <c r="N44" s="212">
        <f>SUM(B44:M44)/12</f>
        <v>100.38333333333333</v>
      </c>
      <c r="O44" s="207">
        <f t="shared" si="1"/>
        <v>119.6</v>
      </c>
      <c r="P44" s="143"/>
      <c r="Q44" s="284"/>
      <c r="R44" s="284"/>
      <c r="S44" s="143"/>
      <c r="T44" s="143"/>
      <c r="U44" s="143"/>
      <c r="V44" s="143"/>
      <c r="W44" s="143"/>
      <c r="X44" s="143"/>
      <c r="Y44" s="143"/>
      <c r="Z44" s="143"/>
    </row>
    <row r="45" spans="1:26" ht="11.1" customHeight="1" x14ac:dyDescent="0.15">
      <c r="A45" s="6" t="s">
        <v>187</v>
      </c>
      <c r="B45" s="153">
        <v>105.8</v>
      </c>
      <c r="C45" s="153">
        <v>103.9</v>
      </c>
      <c r="D45" s="153">
        <v>96.7</v>
      </c>
      <c r="E45" s="153">
        <v>93.3</v>
      </c>
      <c r="F45" s="153">
        <v>100.2</v>
      </c>
      <c r="G45" s="153">
        <v>97.8</v>
      </c>
      <c r="H45" s="153">
        <v>101.8</v>
      </c>
      <c r="I45" s="153">
        <v>102.7</v>
      </c>
      <c r="J45" s="153">
        <v>99.6</v>
      </c>
      <c r="K45" s="153">
        <v>98.3</v>
      </c>
      <c r="L45" s="153">
        <v>92.6</v>
      </c>
      <c r="M45" s="205">
        <v>89</v>
      </c>
      <c r="N45" s="212">
        <f>SUM(B45:M45)/12</f>
        <v>98.47499999999998</v>
      </c>
      <c r="O45" s="207">
        <f t="shared" si="1"/>
        <v>98.1</v>
      </c>
      <c r="P45" s="143"/>
      <c r="Q45" s="284"/>
      <c r="R45" s="284"/>
      <c r="S45" s="143"/>
      <c r="T45" s="143"/>
      <c r="U45" s="143"/>
      <c r="V45" s="143"/>
      <c r="W45" s="143"/>
      <c r="X45" s="143"/>
      <c r="Y45" s="143"/>
      <c r="Z45" s="143"/>
    </row>
    <row r="46" spans="1:26" ht="11.1" customHeight="1" x14ac:dyDescent="0.15">
      <c r="A46" s="6" t="s">
        <v>195</v>
      </c>
      <c r="B46" s="153">
        <v>92.4</v>
      </c>
      <c r="C46" s="153">
        <v>95.3</v>
      </c>
      <c r="D46" s="153">
        <v>92.5</v>
      </c>
      <c r="E46" s="153">
        <v>93.4</v>
      </c>
      <c r="F46" s="153">
        <v>95.2</v>
      </c>
      <c r="G46" s="153">
        <v>99.5</v>
      </c>
      <c r="H46" s="153"/>
      <c r="I46" s="153"/>
      <c r="J46" s="153"/>
      <c r="K46" s="153"/>
      <c r="L46" s="153"/>
      <c r="M46" s="205"/>
      <c r="N46" s="212"/>
      <c r="O46" s="207"/>
      <c r="P46" s="143"/>
      <c r="Q46" s="284"/>
      <c r="R46" s="284"/>
      <c r="S46" s="143"/>
      <c r="T46" s="143"/>
      <c r="U46" s="143"/>
      <c r="V46" s="143"/>
      <c r="W46" s="143"/>
      <c r="X46" s="143"/>
      <c r="Y46" s="143"/>
      <c r="Z46" s="143"/>
    </row>
    <row r="47" spans="1:26" ht="11.1" customHeight="1" x14ac:dyDescent="0.15">
      <c r="N47" s="18"/>
      <c r="O47" s="143"/>
      <c r="P47" s="143"/>
      <c r="Q47" s="159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11.1" customHeight="1" x14ac:dyDescent="0.15">
      <c r="N48" s="18"/>
      <c r="O48" s="143"/>
      <c r="P48" s="143"/>
      <c r="Q48" s="159"/>
      <c r="R48" s="143"/>
      <c r="S48" s="143"/>
      <c r="T48" s="143"/>
      <c r="U48" s="143"/>
      <c r="V48" s="143"/>
      <c r="W48" s="143"/>
      <c r="X48" s="143"/>
      <c r="Y48" s="143"/>
      <c r="Z48" s="143"/>
    </row>
    <row r="64" ht="9.75" customHeight="1" x14ac:dyDescent="0.15"/>
    <row r="65" spans="1:26" ht="9.9499999999999993" customHeight="1" x14ac:dyDescent="0.15">
      <c r="A65" s="6"/>
      <c r="B65" s="149" t="s">
        <v>88</v>
      </c>
      <c r="C65" s="149" t="s">
        <v>89</v>
      </c>
      <c r="D65" s="149" t="s">
        <v>90</v>
      </c>
      <c r="E65" s="149" t="s">
        <v>79</v>
      </c>
      <c r="F65" s="149" t="s">
        <v>80</v>
      </c>
      <c r="G65" s="149" t="s">
        <v>81</v>
      </c>
      <c r="H65" s="149" t="s">
        <v>82</v>
      </c>
      <c r="I65" s="149" t="s">
        <v>83</v>
      </c>
      <c r="J65" s="149" t="s">
        <v>84</v>
      </c>
      <c r="K65" s="149" t="s">
        <v>85</v>
      </c>
      <c r="L65" s="149" t="s">
        <v>86</v>
      </c>
      <c r="M65" s="204" t="s">
        <v>87</v>
      </c>
      <c r="N65" s="206" t="s">
        <v>122</v>
      </c>
      <c r="O65" s="286" t="s">
        <v>123</v>
      </c>
    </row>
    <row r="66" spans="1:26" ht="11.1" customHeight="1" x14ac:dyDescent="0.15">
      <c r="A66" s="6" t="s">
        <v>173</v>
      </c>
      <c r="B66" s="146">
        <v>83.3</v>
      </c>
      <c r="C66" s="146">
        <v>89.9</v>
      </c>
      <c r="D66" s="146">
        <v>92.2</v>
      </c>
      <c r="E66" s="146">
        <v>94.6</v>
      </c>
      <c r="F66" s="146">
        <v>84.8</v>
      </c>
      <c r="G66" s="146">
        <v>87.4</v>
      </c>
      <c r="H66" s="146">
        <v>91.8</v>
      </c>
      <c r="I66" s="146">
        <v>83.9</v>
      </c>
      <c r="J66" s="146">
        <v>84.7</v>
      </c>
      <c r="K66" s="146">
        <v>72.599999999999994</v>
      </c>
      <c r="L66" s="146">
        <v>88.6</v>
      </c>
      <c r="M66" s="147">
        <v>84.9</v>
      </c>
      <c r="N66" s="211">
        <f>SUM(B66:M66)/12</f>
        <v>86.558333333333337</v>
      </c>
      <c r="O66" s="207">
        <v>95.9</v>
      </c>
      <c r="P66" s="18"/>
      <c r="Q66" s="214"/>
      <c r="R66" s="214"/>
      <c r="S66" s="18"/>
      <c r="T66" s="18"/>
      <c r="U66" s="18"/>
      <c r="V66" s="18"/>
      <c r="W66" s="18"/>
      <c r="X66" s="18"/>
      <c r="Y66" s="18"/>
      <c r="Z66" s="18"/>
    </row>
    <row r="67" spans="1:26" ht="11.1" customHeight="1" x14ac:dyDescent="0.15">
      <c r="A67" s="6" t="s">
        <v>172</v>
      </c>
      <c r="B67" s="146">
        <v>71.5</v>
      </c>
      <c r="C67" s="146">
        <v>79.400000000000006</v>
      </c>
      <c r="D67" s="146">
        <v>81.5</v>
      </c>
      <c r="E67" s="146">
        <v>86.7</v>
      </c>
      <c r="F67" s="146">
        <v>66.3</v>
      </c>
      <c r="G67" s="146">
        <v>72.8</v>
      </c>
      <c r="H67" s="146">
        <v>79.2</v>
      </c>
      <c r="I67" s="146">
        <v>81.2</v>
      </c>
      <c r="J67" s="146">
        <v>90.7</v>
      </c>
      <c r="K67" s="146">
        <v>87.4</v>
      </c>
      <c r="L67" s="146">
        <v>87.8</v>
      </c>
      <c r="M67" s="147">
        <v>84.6</v>
      </c>
      <c r="N67" s="211">
        <f>SUM(B67:M67)/12</f>
        <v>80.75833333333334</v>
      </c>
      <c r="O67" s="207">
        <f t="shared" ref="O67:O69" si="2">ROUND(N67/N66*100,1)</f>
        <v>93.3</v>
      </c>
      <c r="P67" s="18"/>
      <c r="Q67" s="351"/>
      <c r="R67" s="351"/>
      <c r="S67" s="18"/>
      <c r="T67" s="18"/>
      <c r="U67" s="18"/>
      <c r="V67" s="18"/>
      <c r="W67" s="18"/>
      <c r="X67" s="18"/>
      <c r="Y67" s="18"/>
      <c r="Z67" s="18"/>
    </row>
    <row r="68" spans="1:26" ht="11.1" customHeight="1" x14ac:dyDescent="0.15">
      <c r="A68" s="6" t="s">
        <v>175</v>
      </c>
      <c r="B68" s="146">
        <v>76.2</v>
      </c>
      <c r="C68" s="146">
        <v>76.7</v>
      </c>
      <c r="D68" s="146">
        <v>85</v>
      </c>
      <c r="E68" s="146">
        <v>84.4</v>
      </c>
      <c r="F68" s="146">
        <v>78.400000000000006</v>
      </c>
      <c r="G68" s="146">
        <v>86.5</v>
      </c>
      <c r="H68" s="146">
        <v>92.3</v>
      </c>
      <c r="I68" s="146">
        <v>77.5</v>
      </c>
      <c r="J68" s="146">
        <v>86.1</v>
      </c>
      <c r="K68" s="146">
        <v>74.8</v>
      </c>
      <c r="L68" s="146">
        <v>77.099999999999994</v>
      </c>
      <c r="M68" s="147">
        <v>79.400000000000006</v>
      </c>
      <c r="N68" s="211">
        <f>SUM(B68:M68)/12</f>
        <v>81.2</v>
      </c>
      <c r="O68" s="207">
        <f t="shared" si="2"/>
        <v>100.5</v>
      </c>
      <c r="P68" s="18"/>
      <c r="Q68" s="351"/>
      <c r="R68" s="351"/>
      <c r="S68" s="18"/>
      <c r="T68" s="18"/>
      <c r="U68" s="18"/>
      <c r="V68" s="18"/>
      <c r="W68" s="18"/>
      <c r="X68" s="18"/>
      <c r="Y68" s="18"/>
      <c r="Z68" s="18"/>
    </row>
    <row r="69" spans="1:26" ht="11.1" customHeight="1" x14ac:dyDescent="0.15">
      <c r="A69" s="6" t="s">
        <v>187</v>
      </c>
      <c r="B69" s="146">
        <v>68.099999999999994</v>
      </c>
      <c r="C69" s="146">
        <v>73.3</v>
      </c>
      <c r="D69" s="146">
        <v>74.900000000000006</v>
      </c>
      <c r="E69" s="146">
        <v>83.4</v>
      </c>
      <c r="F69" s="146">
        <v>68.3</v>
      </c>
      <c r="G69" s="146">
        <v>74.900000000000006</v>
      </c>
      <c r="H69" s="146">
        <v>76</v>
      </c>
      <c r="I69" s="146">
        <v>67.599999999999994</v>
      </c>
      <c r="J69" s="146">
        <v>69.8</v>
      </c>
      <c r="K69" s="146">
        <v>66.599999999999994</v>
      </c>
      <c r="L69" s="146">
        <v>67.099999999999994</v>
      </c>
      <c r="M69" s="147">
        <v>76.3</v>
      </c>
      <c r="N69" s="211">
        <f>SUM(B69:M69)/12</f>
        <v>72.191666666666663</v>
      </c>
      <c r="O69" s="207">
        <f t="shared" si="2"/>
        <v>88.9</v>
      </c>
      <c r="P69" s="18"/>
      <c r="Q69" s="351"/>
      <c r="R69" s="351"/>
      <c r="S69" s="18"/>
      <c r="T69" s="18"/>
      <c r="U69" s="18"/>
      <c r="V69" s="18"/>
      <c r="W69" s="18"/>
      <c r="X69" s="18"/>
      <c r="Y69" s="18"/>
      <c r="Z69" s="18"/>
    </row>
    <row r="70" spans="1:26" ht="11.1" customHeight="1" x14ac:dyDescent="0.15">
      <c r="A70" s="6" t="s">
        <v>195</v>
      </c>
      <c r="B70" s="146">
        <v>58.5</v>
      </c>
      <c r="C70" s="146">
        <v>64.400000000000006</v>
      </c>
      <c r="D70" s="146">
        <v>60.6</v>
      </c>
      <c r="E70" s="146">
        <v>71.900000000000006</v>
      </c>
      <c r="F70" s="146">
        <v>63.4</v>
      </c>
      <c r="G70" s="146">
        <v>75.900000000000006</v>
      </c>
      <c r="H70" s="146"/>
      <c r="I70" s="146"/>
      <c r="J70" s="146"/>
      <c r="K70" s="146"/>
      <c r="L70" s="146"/>
      <c r="M70" s="147"/>
      <c r="N70" s="211"/>
      <c r="O70" s="207"/>
      <c r="P70" s="18"/>
      <c r="Q70" s="158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 x14ac:dyDescent="0.15"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 x14ac:dyDescent="0.15">
      <c r="B72" s="150"/>
      <c r="C72" s="150"/>
      <c r="D72" s="150"/>
      <c r="E72" s="150"/>
      <c r="F72" s="150"/>
      <c r="G72" s="154"/>
      <c r="H72" s="150"/>
      <c r="I72" s="150"/>
      <c r="J72" s="150"/>
      <c r="K72" s="150"/>
      <c r="L72" s="150"/>
      <c r="M72" s="150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15"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G76" sqref="G76"/>
    </sheetView>
  </sheetViews>
  <sheetFormatPr defaultRowHeight="13.5" x14ac:dyDescent="0.1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 x14ac:dyDescent="0.15">
      <c r="A1" s="18"/>
      <c r="B1" s="143"/>
      <c r="C1" s="143"/>
      <c r="D1" s="143"/>
      <c r="E1" s="143"/>
      <c r="F1" s="143"/>
      <c r="G1" s="143"/>
      <c r="H1" s="143"/>
      <c r="I1" s="143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18"/>
      <c r="B2" s="143"/>
      <c r="C2" s="143"/>
      <c r="D2" s="143"/>
      <c r="E2" s="143"/>
      <c r="F2" s="143"/>
      <c r="G2" s="143"/>
      <c r="H2" s="143"/>
      <c r="I2" s="143"/>
      <c r="L2" s="48"/>
      <c r="M2" s="155"/>
      <c r="N2" s="48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x14ac:dyDescent="0.15">
      <c r="A3" s="18"/>
      <c r="B3" s="143"/>
      <c r="C3" s="143"/>
      <c r="D3" s="143"/>
      <c r="E3" s="143"/>
      <c r="F3" s="143"/>
      <c r="G3" s="143"/>
      <c r="H3" s="143"/>
      <c r="I3" s="143"/>
      <c r="L3" s="48"/>
      <c r="M3" s="155"/>
      <c r="N3" s="48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15">
      <c r="A4" s="18"/>
      <c r="B4" s="143"/>
      <c r="C4" s="143"/>
      <c r="D4" s="143"/>
      <c r="E4" s="143"/>
      <c r="F4" s="143"/>
      <c r="G4" s="143"/>
      <c r="H4" s="143"/>
      <c r="I4" s="143"/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:26" x14ac:dyDescent="0.15">
      <c r="A5" s="18"/>
      <c r="B5" s="143"/>
      <c r="C5" s="143"/>
      <c r="D5" s="143"/>
      <c r="E5" s="143"/>
      <c r="F5" s="143"/>
      <c r="G5" s="143"/>
      <c r="H5" s="143"/>
      <c r="I5" s="143"/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:26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26" x14ac:dyDescent="0.15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 x14ac:dyDescent="0.15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6" t="s">
        <v>121</v>
      </c>
      <c r="O18" s="206" t="s">
        <v>123</v>
      </c>
    </row>
    <row r="19" spans="1:18" ht="11.1" customHeight="1" x14ac:dyDescent="0.15">
      <c r="A19" s="6" t="s">
        <v>173</v>
      </c>
      <c r="B19" s="153">
        <v>14.9</v>
      </c>
      <c r="C19" s="153">
        <v>13.1</v>
      </c>
      <c r="D19" s="153">
        <v>14.8</v>
      </c>
      <c r="E19" s="153">
        <v>13.9</v>
      </c>
      <c r="F19" s="153">
        <v>14.1</v>
      </c>
      <c r="G19" s="153">
        <v>13.1</v>
      </c>
      <c r="H19" s="153">
        <v>15.5</v>
      </c>
      <c r="I19" s="153">
        <v>12.9</v>
      </c>
      <c r="J19" s="153">
        <v>12.4</v>
      </c>
      <c r="K19" s="153">
        <v>15.2</v>
      </c>
      <c r="L19" s="153">
        <v>13.1</v>
      </c>
      <c r="M19" s="153">
        <v>14.2</v>
      </c>
      <c r="N19" s="212">
        <f>SUM(B19:M19)</f>
        <v>167.2</v>
      </c>
      <c r="O19" s="212">
        <v>97</v>
      </c>
      <c r="Q19" s="214"/>
      <c r="R19" s="214"/>
    </row>
    <row r="20" spans="1:18" ht="11.1" customHeight="1" x14ac:dyDescent="0.15">
      <c r="A20" s="6" t="s">
        <v>172</v>
      </c>
      <c r="B20" s="153">
        <v>11.4</v>
      </c>
      <c r="C20" s="153">
        <v>13.5</v>
      </c>
      <c r="D20" s="153">
        <v>13.7</v>
      </c>
      <c r="E20" s="153">
        <v>13.4</v>
      </c>
      <c r="F20" s="153">
        <v>13.1</v>
      </c>
      <c r="G20" s="153">
        <v>12.4</v>
      </c>
      <c r="H20" s="153">
        <v>11.1</v>
      </c>
      <c r="I20" s="153">
        <v>12</v>
      </c>
      <c r="J20" s="153">
        <v>12.5</v>
      </c>
      <c r="K20" s="153">
        <v>11.2</v>
      </c>
      <c r="L20" s="153">
        <v>11.7</v>
      </c>
      <c r="M20" s="153">
        <v>13.4</v>
      </c>
      <c r="N20" s="212">
        <f>SUM(B20:M20)</f>
        <v>149.4</v>
      </c>
      <c r="O20" s="212">
        <f t="shared" ref="O20:O22" si="0">ROUND(N20/N19*100,1)</f>
        <v>89.4</v>
      </c>
      <c r="Q20" s="214"/>
      <c r="R20" s="214"/>
    </row>
    <row r="21" spans="1:18" ht="11.1" customHeight="1" x14ac:dyDescent="0.15">
      <c r="A21" s="6" t="s">
        <v>175</v>
      </c>
      <c r="B21" s="153">
        <v>9.4</v>
      </c>
      <c r="C21" s="153">
        <v>10.3</v>
      </c>
      <c r="D21" s="153">
        <v>13.4</v>
      </c>
      <c r="E21" s="153">
        <v>13.5</v>
      </c>
      <c r="F21" s="153">
        <v>11.3</v>
      </c>
      <c r="G21" s="153">
        <v>12.2</v>
      </c>
      <c r="H21" s="153">
        <v>10.9</v>
      </c>
      <c r="I21" s="153">
        <v>11.2</v>
      </c>
      <c r="J21" s="153">
        <v>12.1</v>
      </c>
      <c r="K21" s="153">
        <v>10.7</v>
      </c>
      <c r="L21" s="153">
        <v>11.3</v>
      </c>
      <c r="M21" s="153">
        <v>11.8</v>
      </c>
      <c r="N21" s="212">
        <f>SUM(B21:M21)</f>
        <v>138.10000000000002</v>
      </c>
      <c r="O21" s="212">
        <f t="shared" si="0"/>
        <v>92.4</v>
      </c>
      <c r="Q21" s="214"/>
      <c r="R21" s="214"/>
    </row>
    <row r="22" spans="1:18" ht="11.1" customHeight="1" x14ac:dyDescent="0.15">
      <c r="A22" s="6" t="s">
        <v>187</v>
      </c>
      <c r="B22" s="153">
        <v>11.1</v>
      </c>
      <c r="C22" s="153">
        <v>11.5</v>
      </c>
      <c r="D22" s="153">
        <v>12.1</v>
      </c>
      <c r="E22" s="153">
        <v>12.3</v>
      </c>
      <c r="F22" s="153">
        <v>10.6</v>
      </c>
      <c r="G22" s="153">
        <v>11.7</v>
      </c>
      <c r="H22" s="153">
        <v>10.9</v>
      </c>
      <c r="I22" s="153">
        <v>12.4</v>
      </c>
      <c r="J22" s="153">
        <v>11.6</v>
      </c>
      <c r="K22" s="153">
        <v>11.3</v>
      </c>
      <c r="L22" s="153">
        <v>12.4</v>
      </c>
      <c r="M22" s="153">
        <v>11.7</v>
      </c>
      <c r="N22" s="212">
        <f>SUM(B22:M22)</f>
        <v>139.6</v>
      </c>
      <c r="O22" s="212">
        <f t="shared" si="0"/>
        <v>101.1</v>
      </c>
      <c r="Q22" s="214"/>
      <c r="R22" s="214"/>
    </row>
    <row r="23" spans="1:18" ht="11.1" customHeight="1" x14ac:dyDescent="0.15">
      <c r="A23" s="6" t="s">
        <v>195</v>
      </c>
      <c r="B23" s="153">
        <v>11.5</v>
      </c>
      <c r="C23" s="153">
        <v>11.2</v>
      </c>
      <c r="D23" s="153">
        <v>11.8</v>
      </c>
      <c r="E23" s="153">
        <v>12.5</v>
      </c>
      <c r="F23" s="153">
        <v>9.6999999999999993</v>
      </c>
      <c r="G23" s="153">
        <v>12.4</v>
      </c>
      <c r="H23" s="153"/>
      <c r="I23" s="153"/>
      <c r="J23" s="153"/>
      <c r="K23" s="153"/>
      <c r="L23" s="153"/>
      <c r="M23" s="153"/>
      <c r="N23" s="212"/>
      <c r="O23" s="212"/>
    </row>
    <row r="24" spans="1:18" ht="9.75" customHeight="1" x14ac:dyDescent="0.15">
      <c r="J24" s="337"/>
    </row>
    <row r="35" spans="1:26" ht="9" customHeight="1" x14ac:dyDescent="0.15"/>
    <row r="36" spans="1:26" ht="9" customHeight="1" x14ac:dyDescent="0.15"/>
    <row r="37" spans="1:26" ht="9" customHeight="1" x14ac:dyDescent="0.15"/>
    <row r="38" spans="1:26" ht="9" customHeight="1" x14ac:dyDescent="0.15"/>
    <row r="39" spans="1:26" ht="9" customHeight="1" x14ac:dyDescent="0.15"/>
    <row r="40" spans="1:26" ht="9" customHeight="1" x14ac:dyDescent="0.15"/>
    <row r="41" spans="1:26" ht="20.25" customHeight="1" x14ac:dyDescent="0.15"/>
    <row r="42" spans="1:26" ht="11.1" customHeight="1" x14ac:dyDescent="0.15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6" t="s">
        <v>122</v>
      </c>
      <c r="O42" s="206" t="s">
        <v>123</v>
      </c>
    </row>
    <row r="43" spans="1:26" ht="11.1" customHeight="1" x14ac:dyDescent="0.15">
      <c r="A43" s="6" t="s">
        <v>173</v>
      </c>
      <c r="B43" s="153">
        <v>23.9</v>
      </c>
      <c r="C43" s="153">
        <v>23.5</v>
      </c>
      <c r="D43" s="153">
        <v>24.5</v>
      </c>
      <c r="E43" s="153">
        <v>24.1</v>
      </c>
      <c r="F43" s="153">
        <v>25.4</v>
      </c>
      <c r="G43" s="153">
        <v>25</v>
      </c>
      <c r="H43" s="153">
        <v>26.2</v>
      </c>
      <c r="I43" s="153">
        <v>25.1</v>
      </c>
      <c r="J43" s="153">
        <v>24.1</v>
      </c>
      <c r="K43" s="153">
        <v>24.5</v>
      </c>
      <c r="L43" s="153">
        <v>23.8</v>
      </c>
      <c r="M43" s="153">
        <v>23.8</v>
      </c>
      <c r="N43" s="212">
        <f>SUM(B43:M43)/12</f>
        <v>24.491666666666664</v>
      </c>
      <c r="O43" s="212">
        <v>103.4</v>
      </c>
      <c r="P43" s="155"/>
      <c r="Q43" s="215"/>
      <c r="R43" s="215"/>
      <c r="S43" s="155"/>
      <c r="T43" s="155"/>
      <c r="U43" s="155"/>
      <c r="V43" s="155"/>
      <c r="W43" s="155"/>
      <c r="X43" s="155"/>
      <c r="Y43" s="155"/>
      <c r="Z43" s="155"/>
    </row>
    <row r="44" spans="1:26" ht="11.1" customHeight="1" x14ac:dyDescent="0.15">
      <c r="A44" s="6" t="s">
        <v>172</v>
      </c>
      <c r="B44" s="153">
        <v>22.9</v>
      </c>
      <c r="C44" s="153">
        <v>22.7</v>
      </c>
      <c r="D44" s="153">
        <v>23</v>
      </c>
      <c r="E44" s="153">
        <v>23.1</v>
      </c>
      <c r="F44" s="153">
        <v>24.7</v>
      </c>
      <c r="G44" s="153">
        <v>24.6</v>
      </c>
      <c r="H44" s="153">
        <v>23.1</v>
      </c>
      <c r="I44" s="153">
        <v>23.2</v>
      </c>
      <c r="J44" s="153">
        <v>22.3</v>
      </c>
      <c r="K44" s="153">
        <v>20.8</v>
      </c>
      <c r="L44" s="153">
        <v>19.5</v>
      </c>
      <c r="M44" s="153">
        <v>20.100000000000001</v>
      </c>
      <c r="N44" s="212">
        <f>SUM(B44:M44)/12</f>
        <v>22.5</v>
      </c>
      <c r="O44" s="212">
        <f t="shared" ref="O44:O46" si="1">ROUND(N44/N43*100,1)</f>
        <v>91.9</v>
      </c>
      <c r="P44" s="155"/>
      <c r="Q44" s="215"/>
      <c r="R44" s="215"/>
      <c r="S44" s="155"/>
      <c r="T44" s="155"/>
      <c r="U44" s="155"/>
      <c r="V44" s="155"/>
      <c r="W44" s="155"/>
      <c r="X44" s="155"/>
      <c r="Y44" s="155"/>
      <c r="Z44" s="155"/>
    </row>
    <row r="45" spans="1:26" ht="11.1" customHeight="1" x14ac:dyDescent="0.15">
      <c r="A45" s="6" t="s">
        <v>175</v>
      </c>
      <c r="B45" s="153">
        <v>18.8</v>
      </c>
      <c r="C45" s="153">
        <v>18.100000000000001</v>
      </c>
      <c r="D45" s="153">
        <v>19.5</v>
      </c>
      <c r="E45" s="153">
        <v>19.100000000000001</v>
      </c>
      <c r="F45" s="153">
        <v>19.2</v>
      </c>
      <c r="G45" s="153">
        <v>18.7</v>
      </c>
      <c r="H45" s="153">
        <v>18.2</v>
      </c>
      <c r="I45" s="153">
        <v>19</v>
      </c>
      <c r="J45" s="153">
        <v>18.7</v>
      </c>
      <c r="K45" s="153">
        <v>18.399999999999999</v>
      </c>
      <c r="L45" s="153">
        <v>18.7</v>
      </c>
      <c r="M45" s="153">
        <v>19.7</v>
      </c>
      <c r="N45" s="212">
        <f>SUM(B45:M45)/12</f>
        <v>18.841666666666665</v>
      </c>
      <c r="O45" s="212">
        <f t="shared" si="1"/>
        <v>83.7</v>
      </c>
      <c r="P45" s="155"/>
      <c r="Q45" s="215"/>
      <c r="R45" s="215"/>
      <c r="S45" s="155"/>
      <c r="T45" s="155"/>
      <c r="U45" s="155"/>
      <c r="V45" s="155"/>
      <c r="W45" s="155"/>
      <c r="X45" s="155"/>
      <c r="Y45" s="155"/>
      <c r="Z45" s="155"/>
    </row>
    <row r="46" spans="1:26" ht="11.1" customHeight="1" x14ac:dyDescent="0.15">
      <c r="A46" s="6" t="s">
        <v>187</v>
      </c>
      <c r="B46" s="153">
        <v>19.8</v>
      </c>
      <c r="C46" s="153">
        <v>20.3</v>
      </c>
      <c r="D46" s="153">
        <v>19.8</v>
      </c>
      <c r="E46" s="153">
        <v>19.100000000000001</v>
      </c>
      <c r="F46" s="153">
        <v>18.600000000000001</v>
      </c>
      <c r="G46" s="153">
        <v>18.600000000000001</v>
      </c>
      <c r="H46" s="153">
        <v>17.899999999999999</v>
      </c>
      <c r="I46" s="153">
        <v>18.2</v>
      </c>
      <c r="J46" s="153">
        <v>18.2</v>
      </c>
      <c r="K46" s="153">
        <v>18.100000000000001</v>
      </c>
      <c r="L46" s="153">
        <v>18.100000000000001</v>
      </c>
      <c r="M46" s="153">
        <v>18.2</v>
      </c>
      <c r="N46" s="212">
        <f>SUM(B46:M46)/12</f>
        <v>18.741666666666664</v>
      </c>
      <c r="O46" s="212">
        <f t="shared" si="1"/>
        <v>99.5</v>
      </c>
      <c r="P46" s="155"/>
      <c r="Q46" s="215"/>
      <c r="R46" s="215"/>
      <c r="S46" s="155"/>
      <c r="T46" s="155"/>
      <c r="U46" s="155"/>
      <c r="V46" s="155"/>
      <c r="W46" s="155"/>
      <c r="X46" s="155"/>
      <c r="Y46" s="155"/>
      <c r="Z46" s="155"/>
    </row>
    <row r="47" spans="1:26" ht="11.1" customHeight="1" x14ac:dyDescent="0.15">
      <c r="A47" s="6" t="s">
        <v>195</v>
      </c>
      <c r="B47" s="153">
        <v>19.399999999999999</v>
      </c>
      <c r="C47" s="153">
        <v>19.3</v>
      </c>
      <c r="D47" s="153">
        <v>19</v>
      </c>
      <c r="E47" s="153">
        <v>19.100000000000001</v>
      </c>
      <c r="F47" s="153">
        <v>18.8</v>
      </c>
      <c r="G47" s="153">
        <v>19.100000000000001</v>
      </c>
      <c r="H47" s="153"/>
      <c r="I47" s="153"/>
      <c r="J47" s="153"/>
      <c r="K47" s="153"/>
      <c r="L47" s="153"/>
      <c r="M47" s="153"/>
      <c r="N47" s="212"/>
      <c r="O47" s="212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</row>
    <row r="48" spans="1:26" ht="6.75" customHeight="1" x14ac:dyDescent="0.15">
      <c r="N48" s="4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</row>
    <row r="49" spans="14:26" ht="9" hidden="1" customHeight="1" x14ac:dyDescent="0.15">
      <c r="N49" s="4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</row>
    <row r="61" spans="14:26" ht="9" customHeight="1" x14ac:dyDescent="0.15"/>
    <row r="62" spans="14:26" ht="9" customHeight="1" x14ac:dyDescent="0.15"/>
    <row r="63" spans="14:26" ht="9" customHeight="1" x14ac:dyDescent="0.15"/>
    <row r="64" spans="14:26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 x14ac:dyDescent="0.15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6" t="s">
        <v>122</v>
      </c>
      <c r="O70" s="206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 x14ac:dyDescent="0.15">
      <c r="A71" s="6" t="s">
        <v>173</v>
      </c>
      <c r="B71" s="146">
        <v>63.7</v>
      </c>
      <c r="C71" s="146">
        <v>56.1</v>
      </c>
      <c r="D71" s="146">
        <v>59.3</v>
      </c>
      <c r="E71" s="146">
        <v>58.2</v>
      </c>
      <c r="F71" s="146">
        <v>54.4</v>
      </c>
      <c r="G71" s="146">
        <v>52.5</v>
      </c>
      <c r="H71" s="146">
        <v>58.1</v>
      </c>
      <c r="I71" s="146">
        <v>52.2</v>
      </c>
      <c r="J71" s="146">
        <v>52.7</v>
      </c>
      <c r="K71" s="146">
        <v>61.5</v>
      </c>
      <c r="L71" s="146">
        <v>55.5</v>
      </c>
      <c r="M71" s="146">
        <v>59.8</v>
      </c>
      <c r="N71" s="211">
        <f>SUM(B71:M71)/12</f>
        <v>57</v>
      </c>
      <c r="O71" s="212">
        <v>94.2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 x14ac:dyDescent="0.15">
      <c r="A72" s="6" t="s">
        <v>172</v>
      </c>
      <c r="B72" s="146">
        <v>50.6</v>
      </c>
      <c r="C72" s="146">
        <v>59.7</v>
      </c>
      <c r="D72" s="146">
        <v>59.2</v>
      </c>
      <c r="E72" s="146">
        <v>58</v>
      </c>
      <c r="F72" s="146">
        <v>51.7</v>
      </c>
      <c r="G72" s="146">
        <v>50.6</v>
      </c>
      <c r="H72" s="146">
        <v>49.6</v>
      </c>
      <c r="I72" s="146">
        <v>51.4</v>
      </c>
      <c r="J72" s="146">
        <v>56.8</v>
      </c>
      <c r="K72" s="146">
        <v>55.7</v>
      </c>
      <c r="L72" s="146">
        <v>61.1</v>
      </c>
      <c r="M72" s="146">
        <v>66.099999999999994</v>
      </c>
      <c r="N72" s="211">
        <f>SUM(B72:M72)/12</f>
        <v>55.875000000000007</v>
      </c>
      <c r="O72" s="212">
        <f t="shared" ref="O72:O74" si="2">ROUND(N72/N71*100,1)</f>
        <v>98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 x14ac:dyDescent="0.15">
      <c r="A73" s="6" t="s">
        <v>175</v>
      </c>
      <c r="B73" s="146">
        <v>51.9</v>
      </c>
      <c r="C73" s="146">
        <v>57.5</v>
      </c>
      <c r="D73" s="146">
        <v>67.900000000000006</v>
      </c>
      <c r="E73" s="146">
        <v>70.8</v>
      </c>
      <c r="F73" s="146">
        <v>59.1</v>
      </c>
      <c r="G73" s="146">
        <v>65.8</v>
      </c>
      <c r="H73" s="146">
        <v>60.1</v>
      </c>
      <c r="I73" s="146">
        <v>57.8</v>
      </c>
      <c r="J73" s="146">
        <v>64.7</v>
      </c>
      <c r="K73" s="146">
        <v>58.7</v>
      </c>
      <c r="L73" s="146">
        <v>59.8</v>
      </c>
      <c r="M73" s="146">
        <v>58.8</v>
      </c>
      <c r="N73" s="211">
        <f>SUM(B73:M73)/12</f>
        <v>61.07500000000001</v>
      </c>
      <c r="O73" s="212">
        <f t="shared" si="2"/>
        <v>109.3</v>
      </c>
      <c r="Q73" s="17"/>
      <c r="R73" s="17"/>
    </row>
    <row r="74" spans="1:26" ht="11.1" customHeight="1" x14ac:dyDescent="0.15">
      <c r="A74" s="6" t="s">
        <v>187</v>
      </c>
      <c r="B74" s="146">
        <v>56</v>
      </c>
      <c r="C74" s="146">
        <v>56.2</v>
      </c>
      <c r="D74" s="146">
        <v>61.6</v>
      </c>
      <c r="E74" s="146">
        <v>64.7</v>
      </c>
      <c r="F74" s="146">
        <v>57.9</v>
      </c>
      <c r="G74" s="146">
        <v>62.6</v>
      </c>
      <c r="H74" s="146">
        <v>61.9</v>
      </c>
      <c r="I74" s="146">
        <v>67.599999999999994</v>
      </c>
      <c r="J74" s="146">
        <v>63.8</v>
      </c>
      <c r="K74" s="146">
        <v>62.6</v>
      </c>
      <c r="L74" s="146">
        <v>68.7</v>
      </c>
      <c r="M74" s="146">
        <v>64.3</v>
      </c>
      <c r="N74" s="211">
        <f>SUM(B74:M74)/12</f>
        <v>62.324999999999996</v>
      </c>
      <c r="O74" s="212">
        <f t="shared" si="2"/>
        <v>102</v>
      </c>
      <c r="Q74" s="17"/>
      <c r="R74" s="17"/>
    </row>
    <row r="75" spans="1:26" ht="11.1" customHeight="1" x14ac:dyDescent="0.15">
      <c r="A75" s="6" t="s">
        <v>195</v>
      </c>
      <c r="B75" s="146">
        <v>58</v>
      </c>
      <c r="C75" s="146">
        <v>58.6</v>
      </c>
      <c r="D75" s="146">
        <v>62.1</v>
      </c>
      <c r="E75" s="146">
        <v>65.5</v>
      </c>
      <c r="F75" s="146">
        <v>52.1</v>
      </c>
      <c r="G75" s="146">
        <v>64.7</v>
      </c>
      <c r="H75" s="146"/>
      <c r="I75" s="146"/>
      <c r="J75" s="146"/>
      <c r="K75" s="146"/>
      <c r="L75" s="146"/>
      <c r="M75" s="146"/>
      <c r="N75" s="211"/>
      <c r="O75" s="212"/>
    </row>
    <row r="76" spans="1:26" ht="9.9499999999999993" customHeight="1" x14ac:dyDescent="0.15"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R64" sqref="R64"/>
    </sheetView>
  </sheetViews>
  <sheetFormatPr defaultColWidth="7.625" defaultRowHeight="9.9499999999999993" customHeight="1" x14ac:dyDescent="0.15"/>
  <cols>
    <col min="1" max="1" width="7.625" customWidth="1"/>
    <col min="2" max="13" width="6.125" customWidth="1"/>
  </cols>
  <sheetData>
    <row r="3" spans="12:26" ht="9.9499999999999993" customHeight="1" x14ac:dyDescent="0.15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 x14ac:dyDescent="0.15"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2:26" ht="9.9499999999999993" customHeight="1" x14ac:dyDescent="0.15"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2:26" ht="9.9499999999999993" customHeight="1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2:26" ht="9.9499999999999993" customHeight="1" x14ac:dyDescent="0.15">
      <c r="L7" s="48"/>
      <c r="M7" s="155"/>
      <c r="N7" s="48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2:26" ht="9.9499999999999993" customHeight="1" x14ac:dyDescent="0.15">
      <c r="L8" s="48"/>
      <c r="M8" s="155"/>
      <c r="N8" s="48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</row>
    <row r="9" spans="12:26" ht="9.9499999999999993" customHeight="1" x14ac:dyDescent="0.15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 x14ac:dyDescent="0.15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 x14ac:dyDescent="0.15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 x14ac:dyDescent="0.15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 x14ac:dyDescent="0.15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 x14ac:dyDescent="0.15">
      <c r="L14" s="48"/>
      <c r="M14" s="47"/>
    </row>
    <row r="15" spans="12:26" ht="9.9499999999999993" customHeight="1" x14ac:dyDescent="0.15">
      <c r="L15" s="48"/>
      <c r="M15" s="155"/>
    </row>
    <row r="16" spans="12:26" ht="9.9499999999999993" customHeight="1" x14ac:dyDescent="0.15">
      <c r="L16" s="48"/>
      <c r="M16" s="155"/>
    </row>
    <row r="17" spans="1:24" ht="9.9499999999999993" customHeight="1" x14ac:dyDescent="0.15">
      <c r="L17" s="48"/>
      <c r="M17" s="155"/>
    </row>
    <row r="18" spans="1:24" ht="9.9499999999999993" customHeight="1" x14ac:dyDescent="0.15">
      <c r="L18" s="48"/>
      <c r="M18" s="155"/>
    </row>
    <row r="19" spans="1:24" ht="9.9499999999999993" customHeight="1" x14ac:dyDescent="0.15">
      <c r="L19" s="48"/>
      <c r="M19" s="155"/>
    </row>
    <row r="20" spans="1:24" ht="9.9499999999999993" customHeight="1" x14ac:dyDescent="0.15">
      <c r="L20" s="48"/>
      <c r="M20" s="48"/>
    </row>
    <row r="21" spans="1:24" ht="9.9499999999999993" customHeight="1" x14ac:dyDescent="0.15">
      <c r="L21" s="48"/>
      <c r="M21" s="48"/>
    </row>
    <row r="22" spans="1:24" ht="9.9499999999999993" customHeight="1" x14ac:dyDescent="0.15">
      <c r="L22" s="48"/>
      <c r="M22" s="48"/>
    </row>
    <row r="23" spans="1:24" ht="3" customHeight="1" x14ac:dyDescent="0.15"/>
    <row r="24" spans="1:24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2" t="s">
        <v>123</v>
      </c>
    </row>
    <row r="25" spans="1:24" ht="11.1" customHeight="1" x14ac:dyDescent="0.15">
      <c r="A25" s="6" t="s">
        <v>173</v>
      </c>
      <c r="B25" s="153">
        <v>18.600000000000001</v>
      </c>
      <c r="C25" s="153">
        <v>19.100000000000001</v>
      </c>
      <c r="D25" s="153">
        <v>19.899999999999999</v>
      </c>
      <c r="E25" s="153">
        <v>18.5</v>
      </c>
      <c r="F25" s="153">
        <v>19.8</v>
      </c>
      <c r="G25" s="153">
        <v>18</v>
      </c>
      <c r="H25" s="153">
        <v>20.6</v>
      </c>
      <c r="I25" s="153">
        <v>17.5</v>
      </c>
      <c r="J25" s="153">
        <v>17.100000000000001</v>
      </c>
      <c r="K25" s="153">
        <v>21.2</v>
      </c>
      <c r="L25" s="153">
        <v>19</v>
      </c>
      <c r="M25" s="153">
        <v>18.2</v>
      </c>
      <c r="N25" s="212">
        <f>SUM(B25:M25)</f>
        <v>227.49999999999997</v>
      </c>
      <c r="O25" s="148">
        <v>94.9</v>
      </c>
      <c r="Q25" s="17"/>
      <c r="R25" s="17"/>
    </row>
    <row r="26" spans="1:24" ht="11.1" customHeight="1" x14ac:dyDescent="0.15">
      <c r="A26" s="6" t="s">
        <v>172</v>
      </c>
      <c r="B26" s="153">
        <v>18</v>
      </c>
      <c r="C26" s="153">
        <v>21.8</v>
      </c>
      <c r="D26" s="153">
        <v>22.1</v>
      </c>
      <c r="E26" s="153">
        <v>19</v>
      </c>
      <c r="F26" s="153">
        <v>19.3</v>
      </c>
      <c r="G26" s="153">
        <v>17.8</v>
      </c>
      <c r="H26" s="153">
        <v>20.3</v>
      </c>
      <c r="I26" s="153">
        <v>18.899999999999999</v>
      </c>
      <c r="J26" s="153">
        <v>18.600000000000001</v>
      </c>
      <c r="K26" s="153">
        <v>20.100000000000001</v>
      </c>
      <c r="L26" s="153">
        <v>17.3</v>
      </c>
      <c r="M26" s="153">
        <v>19.2</v>
      </c>
      <c r="N26" s="212">
        <f>SUM(B26:M26)</f>
        <v>232.4</v>
      </c>
      <c r="O26" s="148">
        <f t="shared" ref="O26:O28" si="0">ROUND(N26/N25*100,1)</f>
        <v>102.2</v>
      </c>
      <c r="Q26" s="17"/>
      <c r="R26" s="17"/>
    </row>
    <row r="27" spans="1:24" ht="11.1" customHeight="1" x14ac:dyDescent="0.15">
      <c r="A27" s="6" t="s">
        <v>175</v>
      </c>
      <c r="B27" s="153">
        <v>16.7</v>
      </c>
      <c r="C27" s="153">
        <v>20</v>
      </c>
      <c r="D27" s="153">
        <v>21.5</v>
      </c>
      <c r="E27" s="153">
        <v>20.7</v>
      </c>
      <c r="F27" s="153">
        <v>21.3</v>
      </c>
      <c r="G27" s="153">
        <v>24.4</v>
      </c>
      <c r="H27" s="153">
        <v>20.2</v>
      </c>
      <c r="I27" s="153">
        <v>20.7</v>
      </c>
      <c r="J27" s="153">
        <v>19.7</v>
      </c>
      <c r="K27" s="153">
        <v>18.8</v>
      </c>
      <c r="L27" s="153">
        <v>19</v>
      </c>
      <c r="M27" s="153">
        <v>21.1</v>
      </c>
      <c r="N27" s="212">
        <f>SUM(B27:M27)</f>
        <v>244.09999999999997</v>
      </c>
      <c r="O27" s="148">
        <f t="shared" si="0"/>
        <v>105</v>
      </c>
      <c r="Q27" s="17"/>
      <c r="R27" s="17"/>
    </row>
    <row r="28" spans="1:24" ht="11.1" customHeight="1" x14ac:dyDescent="0.15">
      <c r="A28" s="6" t="s">
        <v>187</v>
      </c>
      <c r="B28" s="153">
        <v>19.399999999999999</v>
      </c>
      <c r="C28" s="153">
        <v>17.7</v>
      </c>
      <c r="D28" s="153">
        <v>21.9</v>
      </c>
      <c r="E28" s="153">
        <v>20</v>
      </c>
      <c r="F28" s="153">
        <v>18.100000000000001</v>
      </c>
      <c r="G28" s="153">
        <v>26.3</v>
      </c>
      <c r="H28" s="153">
        <v>22.3</v>
      </c>
      <c r="I28" s="153">
        <v>19.2</v>
      </c>
      <c r="J28" s="153">
        <v>19.7</v>
      </c>
      <c r="K28" s="153">
        <v>21.1</v>
      </c>
      <c r="L28" s="153">
        <v>20.5</v>
      </c>
      <c r="M28" s="153">
        <v>18.2</v>
      </c>
      <c r="N28" s="212">
        <f>SUM(B28:M28)</f>
        <v>244.39999999999995</v>
      </c>
      <c r="O28" s="148">
        <f t="shared" si="0"/>
        <v>100.1</v>
      </c>
      <c r="Q28" s="17"/>
      <c r="R28" s="17"/>
    </row>
    <row r="29" spans="1:24" ht="11.1" customHeight="1" x14ac:dyDescent="0.15">
      <c r="A29" s="6" t="s">
        <v>195</v>
      </c>
      <c r="B29" s="153">
        <v>17.100000000000001</v>
      </c>
      <c r="C29" s="153">
        <v>17.8</v>
      </c>
      <c r="D29" s="153">
        <v>19</v>
      </c>
      <c r="E29" s="153">
        <v>21.4</v>
      </c>
      <c r="F29" s="153">
        <v>19</v>
      </c>
      <c r="G29" s="153">
        <v>20.100000000000001</v>
      </c>
      <c r="H29" s="153"/>
      <c r="I29" s="153"/>
      <c r="J29" s="153"/>
      <c r="K29" s="153"/>
      <c r="L29" s="153"/>
      <c r="M29" s="153"/>
      <c r="N29" s="212"/>
      <c r="O29" s="148"/>
    </row>
    <row r="30" spans="1:24" ht="9.9499999999999993" customHeight="1" x14ac:dyDescent="0.15">
      <c r="N30" s="150"/>
      <c r="O30" s="150"/>
    </row>
    <row r="31" spans="1:24" ht="9.9499999999999993" customHeight="1" x14ac:dyDescent="0.15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 x14ac:dyDescent="0.15">
      <c r="O51" s="48"/>
    </row>
    <row r="52" spans="1:26" ht="7.5" customHeight="1" x14ac:dyDescent="0.15"/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6" t="s">
        <v>122</v>
      </c>
      <c r="O53" s="149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3">
        <v>40.9</v>
      </c>
      <c r="C54" s="153">
        <v>42.3</v>
      </c>
      <c r="D54" s="153">
        <v>42.1</v>
      </c>
      <c r="E54" s="153">
        <v>37.9</v>
      </c>
      <c r="F54" s="153">
        <v>39.700000000000003</v>
      </c>
      <c r="G54" s="153">
        <v>38.4</v>
      </c>
      <c r="H54" s="153">
        <v>39.6</v>
      </c>
      <c r="I54" s="153">
        <v>39.299999999999997</v>
      </c>
      <c r="J54" s="153">
        <v>38.1</v>
      </c>
      <c r="K54" s="153">
        <v>40.4</v>
      </c>
      <c r="L54" s="153">
        <v>41.1</v>
      </c>
      <c r="M54" s="153">
        <v>39</v>
      </c>
      <c r="N54" s="212">
        <f t="shared" ref="N54" si="1">SUM(B54:M54)/12</f>
        <v>39.9</v>
      </c>
      <c r="O54" s="289">
        <v>101.9</v>
      </c>
      <c r="P54" s="155"/>
      <c r="Q54" s="287"/>
      <c r="R54" s="287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172</v>
      </c>
      <c r="B55" s="153">
        <v>40.5</v>
      </c>
      <c r="C55" s="153">
        <v>42.5</v>
      </c>
      <c r="D55" s="153">
        <v>41.8</v>
      </c>
      <c r="E55" s="153">
        <v>40.1</v>
      </c>
      <c r="F55" s="153">
        <v>43</v>
      </c>
      <c r="G55" s="153">
        <v>42.8</v>
      </c>
      <c r="H55" s="153">
        <v>42.7</v>
      </c>
      <c r="I55" s="153">
        <v>42.3</v>
      </c>
      <c r="J55" s="153">
        <v>41</v>
      </c>
      <c r="K55" s="153">
        <v>40.700000000000003</v>
      </c>
      <c r="L55" s="153">
        <v>38</v>
      </c>
      <c r="M55" s="153">
        <v>36.4</v>
      </c>
      <c r="N55" s="212">
        <f>SUM(B55:M55)/12</f>
        <v>40.983333333333327</v>
      </c>
      <c r="O55" s="289">
        <f t="shared" ref="O55:O57" si="2">ROUND(N55/N54*100,1)</f>
        <v>102.7</v>
      </c>
      <c r="P55" s="155"/>
      <c r="Q55" s="287"/>
      <c r="R55" s="287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175</v>
      </c>
      <c r="B56" s="153">
        <v>36.9</v>
      </c>
      <c r="C56" s="153">
        <v>38.200000000000003</v>
      </c>
      <c r="D56" s="153">
        <v>38.200000000000003</v>
      </c>
      <c r="E56" s="153">
        <v>36.4</v>
      </c>
      <c r="F56" s="153">
        <v>37.700000000000003</v>
      </c>
      <c r="G56" s="153">
        <v>38.799999999999997</v>
      </c>
      <c r="H56" s="153">
        <v>38.299999999999997</v>
      </c>
      <c r="I56" s="153">
        <v>40</v>
      </c>
      <c r="J56" s="153">
        <v>40.700000000000003</v>
      </c>
      <c r="K56" s="153">
        <v>40.200000000000003</v>
      </c>
      <c r="L56" s="153">
        <v>40.1</v>
      </c>
      <c r="M56" s="153">
        <v>39.200000000000003</v>
      </c>
      <c r="N56" s="212">
        <f>SUM(B56:M56)/12</f>
        <v>38.725000000000001</v>
      </c>
      <c r="O56" s="289">
        <f t="shared" si="2"/>
        <v>94.5</v>
      </c>
      <c r="P56" s="155"/>
      <c r="Q56" s="287"/>
      <c r="R56" s="287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187</v>
      </c>
      <c r="B57" s="153">
        <v>38.6</v>
      </c>
      <c r="C57" s="153">
        <v>36.700000000000003</v>
      </c>
      <c r="D57" s="153">
        <v>37.4</v>
      </c>
      <c r="E57" s="153">
        <v>36.6</v>
      </c>
      <c r="F57" s="153">
        <v>37.4</v>
      </c>
      <c r="G57" s="153">
        <v>40.700000000000003</v>
      </c>
      <c r="H57" s="153">
        <v>37</v>
      </c>
      <c r="I57" s="153">
        <v>35.700000000000003</v>
      </c>
      <c r="J57" s="153">
        <v>34.6</v>
      </c>
      <c r="K57" s="153">
        <v>35.299999999999997</v>
      </c>
      <c r="L57" s="153">
        <v>36.700000000000003</v>
      </c>
      <c r="M57" s="153">
        <v>36.1</v>
      </c>
      <c r="N57" s="212">
        <f>SUM(B57:M57)/12</f>
        <v>36.900000000000006</v>
      </c>
      <c r="O57" s="289">
        <f t="shared" si="2"/>
        <v>95.3</v>
      </c>
      <c r="P57" s="155"/>
      <c r="Q57" s="287"/>
      <c r="R57" s="287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195</v>
      </c>
      <c r="B58" s="153">
        <v>36</v>
      </c>
      <c r="C58" s="153">
        <v>35.9</v>
      </c>
      <c r="D58" s="153">
        <v>35.4</v>
      </c>
      <c r="E58" s="153">
        <v>35.6</v>
      </c>
      <c r="F58" s="153">
        <v>37</v>
      </c>
      <c r="G58" s="153">
        <v>37.4</v>
      </c>
      <c r="H58" s="153"/>
      <c r="I58" s="153"/>
      <c r="J58" s="153"/>
      <c r="K58" s="153"/>
      <c r="L58" s="153"/>
      <c r="M58" s="153"/>
      <c r="N58" s="212"/>
      <c r="O58" s="289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6" customHeight="1" x14ac:dyDescent="0.15">
      <c r="N59" s="48"/>
      <c r="O59" s="213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 x14ac:dyDescent="0.15">
      <c r="O60" s="214"/>
    </row>
    <row r="65" spans="7:26" ht="9.9499999999999993" customHeight="1" x14ac:dyDescent="0.15">
      <c r="G65" s="156"/>
    </row>
    <row r="66" spans="7:26" ht="9.9499999999999993" customHeight="1" x14ac:dyDescent="0.15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 x14ac:dyDescent="0.15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 x14ac:dyDescent="0.15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 x14ac:dyDescent="0.15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 x14ac:dyDescent="0.15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 x14ac:dyDescent="0.15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 x14ac:dyDescent="0.15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 x14ac:dyDescent="0.15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 x14ac:dyDescent="0.15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 x14ac:dyDescent="0.15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 x14ac:dyDescent="0.15"/>
    <row r="83" spans="1:18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6" t="s">
        <v>122</v>
      </c>
      <c r="O83" s="149" t="s">
        <v>124</v>
      </c>
    </row>
    <row r="84" spans="1:18" s="150" customFormat="1" ht="11.1" customHeight="1" x14ac:dyDescent="0.15">
      <c r="A84" s="6" t="s">
        <v>173</v>
      </c>
      <c r="B84" s="146">
        <v>44.7</v>
      </c>
      <c r="C84" s="146">
        <v>44.2</v>
      </c>
      <c r="D84" s="146">
        <v>47.2</v>
      </c>
      <c r="E84" s="146">
        <v>51.4</v>
      </c>
      <c r="F84" s="146">
        <v>48.7</v>
      </c>
      <c r="G84" s="146">
        <v>47.7</v>
      </c>
      <c r="H84" s="148">
        <v>51.2</v>
      </c>
      <c r="I84" s="146">
        <v>44.5</v>
      </c>
      <c r="J84" s="146">
        <v>45.6</v>
      </c>
      <c r="K84" s="146">
        <v>51.2</v>
      </c>
      <c r="L84" s="146">
        <v>45.8</v>
      </c>
      <c r="M84" s="146">
        <v>48.1</v>
      </c>
      <c r="N84" s="211">
        <f t="shared" ref="N84:N87" si="3">SUM(B84:M84)/12</f>
        <v>47.525000000000006</v>
      </c>
      <c r="O84" s="289">
        <v>93.4</v>
      </c>
      <c r="Q84" s="288"/>
      <c r="R84" s="288"/>
    </row>
    <row r="85" spans="1:18" s="150" customFormat="1" ht="11.1" customHeight="1" x14ac:dyDescent="0.15">
      <c r="A85" s="6" t="s">
        <v>172</v>
      </c>
      <c r="B85" s="146">
        <v>43.5</v>
      </c>
      <c r="C85" s="148">
        <v>50</v>
      </c>
      <c r="D85" s="146">
        <v>53.2</v>
      </c>
      <c r="E85" s="146">
        <v>48.5</v>
      </c>
      <c r="F85" s="146">
        <v>42.9</v>
      </c>
      <c r="G85" s="146">
        <v>41.7</v>
      </c>
      <c r="H85" s="148">
        <v>47.4</v>
      </c>
      <c r="I85" s="146">
        <v>45</v>
      </c>
      <c r="J85" s="146">
        <v>46.3</v>
      </c>
      <c r="K85" s="146">
        <v>49.6</v>
      </c>
      <c r="L85" s="146">
        <v>47.6</v>
      </c>
      <c r="M85" s="146">
        <v>53.7</v>
      </c>
      <c r="N85" s="211">
        <f t="shared" si="3"/>
        <v>47.45000000000001</v>
      </c>
      <c r="O85" s="289">
        <v>100</v>
      </c>
      <c r="Q85" s="288"/>
      <c r="R85" s="288"/>
    </row>
    <row r="86" spans="1:18" s="150" customFormat="1" ht="11.1" customHeight="1" x14ac:dyDescent="0.15">
      <c r="A86" s="6" t="s">
        <v>175</v>
      </c>
      <c r="B86" s="146">
        <v>44.8</v>
      </c>
      <c r="C86" s="148">
        <v>51.5</v>
      </c>
      <c r="D86" s="146">
        <v>56.2</v>
      </c>
      <c r="E86" s="146">
        <v>57.8</v>
      </c>
      <c r="F86" s="146">
        <v>55.6</v>
      </c>
      <c r="G86" s="146">
        <v>62.4</v>
      </c>
      <c r="H86" s="148">
        <v>53</v>
      </c>
      <c r="I86" s="146">
        <v>50.6</v>
      </c>
      <c r="J86" s="146">
        <v>48</v>
      </c>
      <c r="K86" s="146">
        <v>47.1</v>
      </c>
      <c r="L86" s="146">
        <v>47.3</v>
      </c>
      <c r="M86" s="146">
        <v>54.3</v>
      </c>
      <c r="N86" s="211">
        <f t="shared" si="3"/>
        <v>52.383333333333326</v>
      </c>
      <c r="O86" s="289">
        <f t="shared" ref="O86:O87" si="4">ROUND(N86/N85*100,1)</f>
        <v>110.4</v>
      </c>
      <c r="Q86" s="288"/>
      <c r="R86" s="288"/>
    </row>
    <row r="87" spans="1:18" s="150" customFormat="1" ht="11.1" customHeight="1" x14ac:dyDescent="0.15">
      <c r="A87" s="6" t="s">
        <v>187</v>
      </c>
      <c r="B87" s="146">
        <v>50.7</v>
      </c>
      <c r="C87" s="148">
        <v>49.7</v>
      </c>
      <c r="D87" s="146">
        <v>58.3</v>
      </c>
      <c r="E87" s="146">
        <v>55.1</v>
      </c>
      <c r="F87" s="146">
        <v>47.9</v>
      </c>
      <c r="G87" s="146">
        <v>63.1</v>
      </c>
      <c r="H87" s="148">
        <v>62.3</v>
      </c>
      <c r="I87" s="146">
        <v>54.5</v>
      </c>
      <c r="J87" s="146">
        <v>57.7</v>
      </c>
      <c r="K87" s="146">
        <v>59.4</v>
      </c>
      <c r="L87" s="146">
        <v>55.1</v>
      </c>
      <c r="M87" s="146">
        <v>50.9</v>
      </c>
      <c r="N87" s="211">
        <f t="shared" si="3"/>
        <v>55.391666666666673</v>
      </c>
      <c r="O87" s="289">
        <f t="shared" si="4"/>
        <v>105.7</v>
      </c>
      <c r="Q87" s="288"/>
      <c r="R87" s="288"/>
    </row>
    <row r="88" spans="1:18" ht="11.1" customHeight="1" x14ac:dyDescent="0.15">
      <c r="A88" s="6" t="s">
        <v>195</v>
      </c>
      <c r="B88" s="146">
        <v>47.5</v>
      </c>
      <c r="C88" s="148">
        <v>49.6</v>
      </c>
      <c r="D88" s="146">
        <v>53.9</v>
      </c>
      <c r="E88" s="146">
        <v>60.2</v>
      </c>
      <c r="F88" s="146">
        <v>50.4</v>
      </c>
      <c r="G88" s="146">
        <v>53.5</v>
      </c>
      <c r="H88" s="148"/>
      <c r="I88" s="146"/>
      <c r="J88" s="146"/>
      <c r="K88" s="146"/>
      <c r="L88" s="146"/>
      <c r="M88" s="146"/>
      <c r="N88" s="211"/>
      <c r="O88" s="289"/>
      <c r="Q88" s="17"/>
    </row>
    <row r="89" spans="1:18" ht="9.9499999999999993" customHeight="1" x14ac:dyDescent="0.15">
      <c r="F89" s="381"/>
      <c r="O89" s="158"/>
    </row>
    <row r="90" spans="1:18" ht="9.9499999999999993" customHeight="1" x14ac:dyDescent="0.15">
      <c r="G90" s="158"/>
    </row>
    <row r="93" spans="1:18" ht="30" customHeight="1" x14ac:dyDescent="0.15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G89" sqref="G8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 x14ac:dyDescent="0.15"/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49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157">
        <v>46.8</v>
      </c>
      <c r="C25" s="157">
        <v>51.9</v>
      </c>
      <c r="D25" s="157">
        <v>48.4</v>
      </c>
      <c r="E25" s="157">
        <v>60.2</v>
      </c>
      <c r="F25" s="157">
        <v>52.3</v>
      </c>
      <c r="G25" s="157">
        <v>59.3</v>
      </c>
      <c r="H25" s="157">
        <v>66.7</v>
      </c>
      <c r="I25" s="157">
        <v>43.7</v>
      </c>
      <c r="J25" s="157">
        <v>73.5</v>
      </c>
      <c r="K25" s="157">
        <v>62.6</v>
      </c>
      <c r="L25" s="157">
        <v>59.5</v>
      </c>
      <c r="M25" s="157">
        <v>53.9</v>
      </c>
      <c r="N25" s="304">
        <f>SUM(B25:M25)</f>
        <v>678.8</v>
      </c>
      <c r="O25" s="207">
        <v>122.6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172</v>
      </c>
      <c r="B26" s="157">
        <v>47.8</v>
      </c>
      <c r="C26" s="157">
        <v>44.8</v>
      </c>
      <c r="D26" s="157">
        <v>52.1</v>
      </c>
      <c r="E26" s="157">
        <v>55.6</v>
      </c>
      <c r="F26" s="157">
        <v>47.6</v>
      </c>
      <c r="G26" s="157">
        <v>72.400000000000006</v>
      </c>
      <c r="H26" s="157">
        <v>64.7</v>
      </c>
      <c r="I26" s="157">
        <v>42.3</v>
      </c>
      <c r="J26" s="157">
        <v>49.9</v>
      </c>
      <c r="K26" s="157">
        <v>47.9</v>
      </c>
      <c r="L26" s="157">
        <v>46.1</v>
      </c>
      <c r="M26" s="157">
        <v>44.3</v>
      </c>
      <c r="N26" s="304">
        <f>SUM(B26:M26)</f>
        <v>615.49999999999989</v>
      </c>
      <c r="O26" s="207">
        <f t="shared" ref="O26:O28" si="0">ROUND(N26/N25*100,1)</f>
        <v>90.7</v>
      </c>
      <c r="P26" s="155"/>
      <c r="Q26" s="287"/>
      <c r="R26" s="287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175</v>
      </c>
      <c r="B27" s="157">
        <v>44.4</v>
      </c>
      <c r="C27" s="157">
        <v>43.2</v>
      </c>
      <c r="D27" s="157">
        <v>58.3</v>
      </c>
      <c r="E27" s="157">
        <v>82.3</v>
      </c>
      <c r="F27" s="157">
        <v>75.599999999999994</v>
      </c>
      <c r="G27" s="157">
        <v>80.5</v>
      </c>
      <c r="H27" s="157">
        <v>62.3</v>
      </c>
      <c r="I27" s="157">
        <v>50.4</v>
      </c>
      <c r="J27" s="157">
        <v>48.5</v>
      </c>
      <c r="K27" s="157">
        <v>53.2</v>
      </c>
      <c r="L27" s="157">
        <v>47.2</v>
      </c>
      <c r="M27" s="157">
        <v>49</v>
      </c>
      <c r="N27" s="304">
        <f>SUM(B27:M27)</f>
        <v>694.90000000000009</v>
      </c>
      <c r="O27" s="207">
        <f t="shared" si="0"/>
        <v>112.9</v>
      </c>
      <c r="P27" s="155"/>
      <c r="Q27" s="287"/>
      <c r="R27" s="287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187</v>
      </c>
      <c r="B28" s="157">
        <v>55.9</v>
      </c>
      <c r="C28" s="157">
        <v>45.3</v>
      </c>
      <c r="D28" s="157">
        <v>66.8</v>
      </c>
      <c r="E28" s="157">
        <v>60.7</v>
      </c>
      <c r="F28" s="157">
        <v>50.5</v>
      </c>
      <c r="G28" s="157">
        <v>71.599999999999994</v>
      </c>
      <c r="H28" s="157">
        <v>77</v>
      </c>
      <c r="I28" s="157">
        <v>59.3</v>
      </c>
      <c r="J28" s="157">
        <v>70.2</v>
      </c>
      <c r="K28" s="157">
        <v>61.2</v>
      </c>
      <c r="L28" s="157">
        <v>59</v>
      </c>
      <c r="M28" s="157">
        <v>56.5</v>
      </c>
      <c r="N28" s="304">
        <f>SUM(B28:M28)</f>
        <v>734</v>
      </c>
      <c r="O28" s="207">
        <f t="shared" si="0"/>
        <v>105.6</v>
      </c>
      <c r="P28" s="155"/>
      <c r="Q28" s="287"/>
      <c r="R28" s="287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195</v>
      </c>
      <c r="B29" s="157">
        <v>51.7</v>
      </c>
      <c r="C29" s="157">
        <v>54.7</v>
      </c>
      <c r="D29" s="157">
        <v>64.900000000000006</v>
      </c>
      <c r="E29" s="157">
        <v>78.400000000000006</v>
      </c>
      <c r="F29" s="157">
        <v>75.5</v>
      </c>
      <c r="G29" s="157">
        <v>75.900000000000006</v>
      </c>
      <c r="H29" s="157"/>
      <c r="I29" s="157"/>
      <c r="J29" s="157"/>
      <c r="K29" s="157"/>
      <c r="L29" s="157"/>
      <c r="M29" s="157"/>
      <c r="N29" s="304"/>
      <c r="O29" s="207"/>
      <c r="P29" s="155"/>
      <c r="S29" s="155"/>
      <c r="T29" s="155"/>
      <c r="U29" s="155"/>
      <c r="V29" s="155"/>
      <c r="W29" s="155"/>
      <c r="X29" s="155"/>
      <c r="Y29" s="155"/>
      <c r="Z29" s="155"/>
    </row>
    <row r="30" spans="1:26" ht="9.75" customHeight="1" x14ac:dyDescent="0.15"/>
    <row r="51" spans="1:26" ht="9.9499999999999993" customHeight="1" x14ac:dyDescent="0.15">
      <c r="D51" s="17"/>
    </row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6" t="s">
        <v>122</v>
      </c>
      <c r="O53" s="149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7">
        <v>54.8</v>
      </c>
      <c r="C54" s="157">
        <v>59.3</v>
      </c>
      <c r="D54" s="157">
        <v>58.7</v>
      </c>
      <c r="E54" s="157">
        <v>64.3</v>
      </c>
      <c r="F54" s="157">
        <v>57.2</v>
      </c>
      <c r="G54" s="157">
        <v>59.5</v>
      </c>
      <c r="H54" s="157">
        <v>57.8</v>
      </c>
      <c r="I54" s="157">
        <v>57.5</v>
      </c>
      <c r="J54" s="157">
        <v>57.6</v>
      </c>
      <c r="K54" s="157">
        <v>61</v>
      </c>
      <c r="L54" s="157">
        <v>58.2</v>
      </c>
      <c r="M54" s="157">
        <v>62.9</v>
      </c>
      <c r="N54" s="212">
        <f>SUM(B54:M54)/12</f>
        <v>59.06666666666667</v>
      </c>
      <c r="O54" s="207">
        <v>122.6</v>
      </c>
      <c r="P54" s="155"/>
      <c r="Q54" s="290"/>
      <c r="R54" s="290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172</v>
      </c>
      <c r="B55" s="157">
        <v>65.900000000000006</v>
      </c>
      <c r="C55" s="157">
        <v>65.900000000000006</v>
      </c>
      <c r="D55" s="157">
        <v>60.8</v>
      </c>
      <c r="E55" s="157">
        <v>61</v>
      </c>
      <c r="F55" s="157">
        <v>64.599999999999994</v>
      </c>
      <c r="G55" s="157">
        <v>55.6</v>
      </c>
      <c r="H55" s="157">
        <v>43</v>
      </c>
      <c r="I55" s="157">
        <v>47.8</v>
      </c>
      <c r="J55" s="157">
        <v>53.1</v>
      </c>
      <c r="K55" s="157">
        <v>53.4</v>
      </c>
      <c r="L55" s="157">
        <v>34</v>
      </c>
      <c r="M55" s="157">
        <v>32.1</v>
      </c>
      <c r="N55" s="212">
        <f>SUM(B55:M55)/12</f>
        <v>53.1</v>
      </c>
      <c r="O55" s="207">
        <f t="shared" ref="O55:O57" si="1">ROUND(N55/N54*100,1)</f>
        <v>89.9</v>
      </c>
      <c r="P55" s="155"/>
      <c r="Q55" s="290"/>
      <c r="R55" s="290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175</v>
      </c>
      <c r="B56" s="157">
        <v>32.1</v>
      </c>
      <c r="C56" s="157">
        <v>30.1</v>
      </c>
      <c r="D56" s="157">
        <v>28.9</v>
      </c>
      <c r="E56" s="157">
        <v>38</v>
      </c>
      <c r="F56" s="157">
        <v>43.4</v>
      </c>
      <c r="G56" s="157">
        <v>45.9</v>
      </c>
      <c r="H56" s="157">
        <v>40.200000000000003</v>
      </c>
      <c r="I56" s="157">
        <v>40.5</v>
      </c>
      <c r="J56" s="157">
        <v>41.7</v>
      </c>
      <c r="K56" s="157">
        <v>40.799999999999997</v>
      </c>
      <c r="L56" s="157">
        <v>40.1</v>
      </c>
      <c r="M56" s="157">
        <v>39.6</v>
      </c>
      <c r="N56" s="212">
        <f>SUM(B56:M56)/12</f>
        <v>38.44166666666667</v>
      </c>
      <c r="O56" s="207">
        <f t="shared" si="1"/>
        <v>72.400000000000006</v>
      </c>
      <c r="P56" s="155"/>
      <c r="Q56" s="290"/>
      <c r="R56" s="290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187</v>
      </c>
      <c r="B57" s="157">
        <v>40.9</v>
      </c>
      <c r="C57" s="157">
        <v>41</v>
      </c>
      <c r="D57" s="157">
        <v>39.5</v>
      </c>
      <c r="E57" s="157">
        <v>39.4</v>
      </c>
      <c r="F57" s="157">
        <v>37.9</v>
      </c>
      <c r="G57" s="157">
        <v>41.3</v>
      </c>
      <c r="H57" s="157">
        <v>37.5</v>
      </c>
      <c r="I57" s="157">
        <v>38.6</v>
      </c>
      <c r="J57" s="157">
        <v>37.9</v>
      </c>
      <c r="K57" s="157">
        <v>39.700000000000003</v>
      </c>
      <c r="L57" s="157">
        <v>43.1</v>
      </c>
      <c r="M57" s="157">
        <v>40.299999999999997</v>
      </c>
      <c r="N57" s="212">
        <f>SUM(B57:M57)/12</f>
        <v>39.758333333333333</v>
      </c>
      <c r="O57" s="207">
        <f t="shared" si="1"/>
        <v>103.4</v>
      </c>
      <c r="P57" s="155"/>
      <c r="Q57" s="290"/>
      <c r="R57" s="290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195</v>
      </c>
      <c r="B58" s="157">
        <v>43.2</v>
      </c>
      <c r="C58" s="157">
        <v>43.6</v>
      </c>
      <c r="D58" s="157">
        <v>42.1</v>
      </c>
      <c r="E58" s="157">
        <v>42.7</v>
      </c>
      <c r="F58" s="157">
        <v>44.7</v>
      </c>
      <c r="G58" s="157">
        <v>45.4</v>
      </c>
      <c r="H58" s="157"/>
      <c r="I58" s="157"/>
      <c r="J58" s="157"/>
      <c r="K58" s="157"/>
      <c r="L58" s="157"/>
      <c r="M58" s="157"/>
      <c r="N58" s="212"/>
      <c r="O58" s="207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9.9499999999999993" customHeight="1" x14ac:dyDescent="0.15">
      <c r="Q59" s="219"/>
    </row>
    <row r="82" spans="1:26" ht="6" customHeight="1" x14ac:dyDescent="0.15"/>
    <row r="83" spans="1:26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6" t="s">
        <v>122</v>
      </c>
      <c r="O83" s="149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173</v>
      </c>
      <c r="B84" s="11">
        <v>85.7</v>
      </c>
      <c r="C84" s="11">
        <v>87</v>
      </c>
      <c r="D84" s="11">
        <v>82.4</v>
      </c>
      <c r="E84" s="11">
        <v>93.3</v>
      </c>
      <c r="F84" s="11">
        <v>92</v>
      </c>
      <c r="G84" s="11">
        <v>99.6</v>
      </c>
      <c r="H84" s="11">
        <v>115.3</v>
      </c>
      <c r="I84" s="11">
        <v>76.099999999999994</v>
      </c>
      <c r="J84" s="11">
        <v>127.5</v>
      </c>
      <c r="K84" s="11">
        <v>102.6</v>
      </c>
      <c r="L84" s="11">
        <v>102.2</v>
      </c>
      <c r="M84" s="11">
        <v>85.1</v>
      </c>
      <c r="N84" s="211">
        <f>SUM(B84:M84)/12</f>
        <v>95.733333333333334</v>
      </c>
      <c r="O84" s="148">
        <v>99.7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172</v>
      </c>
      <c r="B85" s="11">
        <v>71.8</v>
      </c>
      <c r="C85" s="11">
        <v>67.900000000000006</v>
      </c>
      <c r="D85" s="11">
        <v>86.3</v>
      </c>
      <c r="E85" s="11">
        <v>91.1</v>
      </c>
      <c r="F85" s="11">
        <v>72.900000000000006</v>
      </c>
      <c r="G85" s="11">
        <v>127.8</v>
      </c>
      <c r="H85" s="11">
        <v>144</v>
      </c>
      <c r="I85" s="11">
        <v>88.1</v>
      </c>
      <c r="J85" s="11">
        <v>93.5</v>
      </c>
      <c r="K85" s="11">
        <v>89.7</v>
      </c>
      <c r="L85" s="11">
        <v>127.8</v>
      </c>
      <c r="M85" s="11">
        <v>136.69999999999999</v>
      </c>
      <c r="N85" s="211">
        <f>SUM(B85:M85)/12</f>
        <v>99.800000000000011</v>
      </c>
      <c r="O85" s="148">
        <f t="shared" ref="O85:O87" si="2">ROUND(N85/N84*100,1)</f>
        <v>104.2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175</v>
      </c>
      <c r="B86" s="11">
        <v>138.19999999999999</v>
      </c>
      <c r="C86" s="11">
        <v>142.4</v>
      </c>
      <c r="D86" s="11">
        <v>199.9</v>
      </c>
      <c r="E86" s="11">
        <v>232.5</v>
      </c>
      <c r="F86" s="11">
        <v>179</v>
      </c>
      <c r="G86" s="11">
        <v>177.6</v>
      </c>
      <c r="H86" s="11">
        <v>151.19999999999999</v>
      </c>
      <c r="I86" s="11">
        <v>124.5</v>
      </c>
      <c r="J86" s="11">
        <v>116.7</v>
      </c>
      <c r="K86" s="11">
        <v>129.9</v>
      </c>
      <c r="L86" s="11">
        <v>117.4</v>
      </c>
      <c r="M86" s="11">
        <v>123.6</v>
      </c>
      <c r="N86" s="211">
        <f>SUM(B86:M86)/12</f>
        <v>152.74166666666667</v>
      </c>
      <c r="O86" s="148">
        <f t="shared" si="2"/>
        <v>153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187</v>
      </c>
      <c r="B87" s="11">
        <v>137.30000000000001</v>
      </c>
      <c r="C87" s="11">
        <v>110.5</v>
      </c>
      <c r="D87" s="11">
        <v>167.7</v>
      </c>
      <c r="E87" s="11">
        <v>153.9</v>
      </c>
      <c r="F87" s="11">
        <v>132.6</v>
      </c>
      <c r="G87" s="11">
        <v>176.4</v>
      </c>
      <c r="H87" s="11">
        <v>200.3</v>
      </c>
      <c r="I87" s="11">
        <v>154.69999999999999</v>
      </c>
      <c r="J87" s="11">
        <v>184.4</v>
      </c>
      <c r="K87" s="11">
        <v>155.5</v>
      </c>
      <c r="L87" s="11">
        <v>138.4</v>
      </c>
      <c r="M87" s="11">
        <v>138.80000000000001</v>
      </c>
      <c r="N87" s="211">
        <f>SUM(B87:M87)/12</f>
        <v>154.20833333333334</v>
      </c>
      <c r="O87" s="148">
        <f t="shared" si="2"/>
        <v>101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195</v>
      </c>
      <c r="B88" s="11">
        <v>120.5</v>
      </c>
      <c r="C88" s="11">
        <v>125.7</v>
      </c>
      <c r="D88" s="11">
        <v>153</v>
      </c>
      <c r="E88" s="11">
        <v>184.3</v>
      </c>
      <c r="F88" s="11">
        <v>170.6</v>
      </c>
      <c r="G88" s="11">
        <v>167.7</v>
      </c>
      <c r="H88" s="11"/>
      <c r="I88" s="11"/>
      <c r="J88" s="11"/>
      <c r="K88" s="11"/>
      <c r="L88" s="11"/>
      <c r="M88" s="11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C89" s="368"/>
      <c r="D89" s="150"/>
    </row>
    <row r="90" spans="1:26" ht="9.9499999999999993" customHeight="1" x14ac:dyDescent="0.15">
      <c r="D90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G89" sqref="G89"/>
    </sheetView>
  </sheetViews>
  <sheetFormatPr defaultRowHeight="9.9499999999999993" customHeight="1" x14ac:dyDescent="0.15"/>
  <cols>
    <col min="1" max="1" width="8" customWidth="1"/>
    <col min="2" max="13" width="6.125" customWidth="1"/>
    <col min="14" max="26" width="7.625" customWidth="1"/>
  </cols>
  <sheetData>
    <row r="8" spans="1:26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49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355">
        <v>96.4</v>
      </c>
      <c r="C25" s="355">
        <v>100.8</v>
      </c>
      <c r="D25" s="355">
        <v>119.9</v>
      </c>
      <c r="E25" s="355">
        <v>122</v>
      </c>
      <c r="F25" s="355">
        <v>123.5</v>
      </c>
      <c r="G25" s="355">
        <v>126.2</v>
      </c>
      <c r="H25" s="355">
        <v>126.9</v>
      </c>
      <c r="I25" s="355">
        <v>97.5</v>
      </c>
      <c r="J25" s="355">
        <v>114.1</v>
      </c>
      <c r="K25" s="355">
        <v>104.1</v>
      </c>
      <c r="L25" s="355">
        <v>95.1</v>
      </c>
      <c r="M25" s="355">
        <v>110</v>
      </c>
      <c r="N25" s="212">
        <f>SUM(B25:M25)</f>
        <v>1336.4999999999998</v>
      </c>
      <c r="O25" s="356">
        <v>94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172</v>
      </c>
      <c r="B26" s="355">
        <v>84.4</v>
      </c>
      <c r="C26" s="355">
        <v>90.2</v>
      </c>
      <c r="D26" s="355">
        <v>113.2</v>
      </c>
      <c r="E26" s="355">
        <v>112.9</v>
      </c>
      <c r="F26" s="355">
        <v>92.8</v>
      </c>
      <c r="G26" s="355">
        <v>100.2</v>
      </c>
      <c r="H26" s="355">
        <v>103</v>
      </c>
      <c r="I26" s="355">
        <v>90.2</v>
      </c>
      <c r="J26" s="355">
        <v>95.8</v>
      </c>
      <c r="K26" s="355">
        <v>131.9</v>
      </c>
      <c r="L26" s="355">
        <v>84.5</v>
      </c>
      <c r="M26" s="355">
        <v>78.599999999999994</v>
      </c>
      <c r="N26" s="212">
        <f>SUM(B26:M26)</f>
        <v>1177.6999999999998</v>
      </c>
      <c r="O26" s="356">
        <f t="shared" ref="O26:O28" si="0">ROUND(N26/N25*100,1)</f>
        <v>88.1</v>
      </c>
      <c r="P26" s="359"/>
      <c r="Q26" s="360"/>
      <c r="R26" s="360"/>
      <c r="S26" s="359"/>
      <c r="T26" s="359"/>
      <c r="U26" s="359"/>
      <c r="V26" s="359"/>
      <c r="W26" s="359"/>
      <c r="X26" s="359"/>
      <c r="Y26" s="359"/>
      <c r="Z26" s="359"/>
    </row>
    <row r="27" spans="1:26" ht="11.1" customHeight="1" x14ac:dyDescent="0.15">
      <c r="A27" s="6" t="s">
        <v>175</v>
      </c>
      <c r="B27" s="355">
        <v>75.7</v>
      </c>
      <c r="C27" s="355">
        <v>92.3</v>
      </c>
      <c r="D27" s="355">
        <v>105</v>
      </c>
      <c r="E27" s="355">
        <v>103.6</v>
      </c>
      <c r="F27" s="355">
        <v>94.9</v>
      </c>
      <c r="G27" s="355">
        <v>106.3</v>
      </c>
      <c r="H27" s="355">
        <v>100.1</v>
      </c>
      <c r="I27" s="355">
        <v>100.9</v>
      </c>
      <c r="J27" s="355">
        <v>91.8</v>
      </c>
      <c r="K27" s="355">
        <v>87.4</v>
      </c>
      <c r="L27" s="355">
        <v>90</v>
      </c>
      <c r="M27" s="355">
        <v>78.099999999999994</v>
      </c>
      <c r="N27" s="212">
        <f>SUM(B27:M27)</f>
        <v>1126.0999999999999</v>
      </c>
      <c r="O27" s="356">
        <f t="shared" si="0"/>
        <v>95.6</v>
      </c>
      <c r="P27" s="359"/>
      <c r="Q27" s="360"/>
      <c r="R27" s="360"/>
      <c r="S27" s="359"/>
      <c r="T27" s="359"/>
      <c r="U27" s="359"/>
      <c r="V27" s="359"/>
      <c r="W27" s="359"/>
      <c r="X27" s="359"/>
      <c r="Y27" s="359"/>
      <c r="Z27" s="359"/>
    </row>
    <row r="28" spans="1:26" ht="11.1" customHeight="1" x14ac:dyDescent="0.15">
      <c r="A28" s="6" t="s">
        <v>187</v>
      </c>
      <c r="B28" s="355">
        <v>68.900000000000006</v>
      </c>
      <c r="C28" s="355">
        <v>75.7</v>
      </c>
      <c r="D28" s="355">
        <v>96.3</v>
      </c>
      <c r="E28" s="355">
        <v>98.9</v>
      </c>
      <c r="F28" s="355">
        <v>89.3</v>
      </c>
      <c r="G28" s="355">
        <v>96</v>
      </c>
      <c r="H28" s="355">
        <v>90.2</v>
      </c>
      <c r="I28" s="355">
        <v>87.2</v>
      </c>
      <c r="J28" s="355">
        <v>85.7</v>
      </c>
      <c r="K28" s="355">
        <v>93.5</v>
      </c>
      <c r="L28" s="355">
        <v>82.1</v>
      </c>
      <c r="M28" s="355">
        <v>87</v>
      </c>
      <c r="N28" s="212">
        <f>SUM(B28:M28)</f>
        <v>1050.8000000000002</v>
      </c>
      <c r="O28" s="356">
        <f t="shared" si="0"/>
        <v>93.3</v>
      </c>
      <c r="P28" s="359"/>
      <c r="Q28" s="360"/>
      <c r="R28" s="360"/>
      <c r="S28" s="359"/>
      <c r="T28" s="359"/>
      <c r="U28" s="359"/>
      <c r="V28" s="359"/>
      <c r="W28" s="359"/>
      <c r="X28" s="359"/>
      <c r="Y28" s="359"/>
      <c r="Z28" s="359"/>
    </row>
    <row r="29" spans="1:26" ht="11.1" customHeight="1" x14ac:dyDescent="0.15">
      <c r="A29" s="6" t="s">
        <v>195</v>
      </c>
      <c r="B29" s="355">
        <v>72.7</v>
      </c>
      <c r="C29" s="355">
        <v>83.2</v>
      </c>
      <c r="D29" s="355">
        <v>89.9</v>
      </c>
      <c r="E29" s="355">
        <v>103.8</v>
      </c>
      <c r="F29" s="355">
        <v>94.4</v>
      </c>
      <c r="G29" s="355">
        <v>91.6</v>
      </c>
      <c r="H29" s="355"/>
      <c r="I29" s="355"/>
      <c r="J29" s="355"/>
      <c r="K29" s="355"/>
      <c r="L29" s="355"/>
      <c r="M29" s="355"/>
      <c r="N29" s="212"/>
      <c r="O29" s="356"/>
      <c r="P29" s="359"/>
      <c r="Q29" s="361"/>
      <c r="R29" s="361"/>
      <c r="S29" s="359"/>
      <c r="T29" s="359"/>
      <c r="U29" s="359"/>
      <c r="V29" s="359"/>
      <c r="W29" s="359"/>
      <c r="X29" s="359"/>
      <c r="Y29" s="359"/>
      <c r="Z29" s="359"/>
    </row>
    <row r="30" spans="1:26" ht="9.9499999999999993" customHeight="1" x14ac:dyDescent="0.15">
      <c r="H30" s="194"/>
    </row>
    <row r="53" spans="1:26" s="150" customFormat="1" ht="11.1" customHeight="1" x14ac:dyDescent="0.15">
      <c r="A53" s="11"/>
      <c r="B53" s="146" t="s">
        <v>76</v>
      </c>
      <c r="C53" s="146" t="s">
        <v>77</v>
      </c>
      <c r="D53" s="146" t="s">
        <v>78</v>
      </c>
      <c r="E53" s="146" t="s">
        <v>79</v>
      </c>
      <c r="F53" s="146" t="s">
        <v>80</v>
      </c>
      <c r="G53" s="146" t="s">
        <v>81</v>
      </c>
      <c r="H53" s="146" t="s">
        <v>82</v>
      </c>
      <c r="I53" s="146" t="s">
        <v>83</v>
      </c>
      <c r="J53" s="146" t="s">
        <v>84</v>
      </c>
      <c r="K53" s="146" t="s">
        <v>85</v>
      </c>
      <c r="L53" s="146" t="s">
        <v>86</v>
      </c>
      <c r="M53" s="146" t="s">
        <v>87</v>
      </c>
      <c r="N53" s="206" t="s">
        <v>122</v>
      </c>
      <c r="O53" s="149" t="s">
        <v>124</v>
      </c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</row>
    <row r="54" spans="1:26" s="150" customFormat="1" ht="11.1" customHeight="1" x14ac:dyDescent="0.15">
      <c r="A54" s="6" t="s">
        <v>173</v>
      </c>
      <c r="B54" s="153">
        <v>114.1</v>
      </c>
      <c r="C54" s="153">
        <v>119.1</v>
      </c>
      <c r="D54" s="153">
        <v>126.2</v>
      </c>
      <c r="E54" s="153">
        <v>117.7</v>
      </c>
      <c r="F54" s="153">
        <v>126</v>
      </c>
      <c r="G54" s="153">
        <v>138.9</v>
      </c>
      <c r="H54" s="153">
        <v>146.19999999999999</v>
      </c>
      <c r="I54" s="153">
        <v>134.4</v>
      </c>
      <c r="J54" s="153">
        <v>134.19999999999999</v>
      </c>
      <c r="K54" s="153">
        <v>122.9</v>
      </c>
      <c r="L54" s="153">
        <v>124.3</v>
      </c>
      <c r="M54" s="153">
        <v>122.1</v>
      </c>
      <c r="N54" s="212">
        <f>SUM(B54:M54)/12</f>
        <v>127.17499999999997</v>
      </c>
      <c r="O54" s="356">
        <v>99.4</v>
      </c>
      <c r="P54" s="357"/>
      <c r="Q54" s="358"/>
      <c r="R54" s="358"/>
      <c r="S54" s="357"/>
      <c r="T54" s="357"/>
      <c r="U54" s="357"/>
      <c r="V54" s="357"/>
      <c r="W54" s="357"/>
      <c r="X54" s="357"/>
      <c r="Y54" s="357"/>
      <c r="Z54" s="357"/>
    </row>
    <row r="55" spans="1:26" s="150" customFormat="1" ht="11.1" customHeight="1" x14ac:dyDescent="0.15">
      <c r="A55" s="6" t="s">
        <v>172</v>
      </c>
      <c r="B55" s="153">
        <v>119.6</v>
      </c>
      <c r="C55" s="153">
        <v>116.2</v>
      </c>
      <c r="D55" s="153">
        <v>120.4</v>
      </c>
      <c r="E55" s="153">
        <v>120.3</v>
      </c>
      <c r="F55" s="153">
        <v>123.1</v>
      </c>
      <c r="G55" s="153">
        <v>116.5</v>
      </c>
      <c r="H55" s="153">
        <v>114.8</v>
      </c>
      <c r="I55" s="153">
        <v>111.8</v>
      </c>
      <c r="J55" s="153">
        <v>114</v>
      </c>
      <c r="K55" s="153">
        <v>141.30000000000001</v>
      </c>
      <c r="L55" s="153">
        <v>114</v>
      </c>
      <c r="M55" s="153">
        <v>101.3</v>
      </c>
      <c r="N55" s="212">
        <f>SUM(B55:M55)/12</f>
        <v>117.77499999999998</v>
      </c>
      <c r="O55" s="356">
        <f t="shared" ref="O55:O57" si="1">ROUND(N55/N54*100,1)</f>
        <v>92.6</v>
      </c>
      <c r="P55" s="357"/>
      <c r="Q55" s="358"/>
      <c r="R55" s="358"/>
      <c r="S55" s="357"/>
      <c r="T55" s="357"/>
      <c r="U55" s="357"/>
      <c r="V55" s="357"/>
      <c r="W55" s="357"/>
      <c r="X55" s="357"/>
      <c r="Y55" s="357"/>
      <c r="Z55" s="357"/>
    </row>
    <row r="56" spans="1:26" s="150" customFormat="1" ht="11.1" customHeight="1" x14ac:dyDescent="0.15">
      <c r="A56" s="6" t="s">
        <v>175</v>
      </c>
      <c r="B56" s="153">
        <v>99.7</v>
      </c>
      <c r="C56" s="153">
        <v>109.5</v>
      </c>
      <c r="D56" s="153">
        <v>111.4</v>
      </c>
      <c r="E56" s="153">
        <v>102.9</v>
      </c>
      <c r="F56" s="153">
        <v>113.3</v>
      </c>
      <c r="G56" s="153">
        <v>123.3</v>
      </c>
      <c r="H56" s="153">
        <v>120.8</v>
      </c>
      <c r="I56" s="153">
        <v>138.19999999999999</v>
      </c>
      <c r="J56" s="153">
        <v>132.1</v>
      </c>
      <c r="K56" s="153">
        <v>128.30000000000001</v>
      </c>
      <c r="L56" s="153">
        <v>125.1</v>
      </c>
      <c r="M56" s="153">
        <v>109.6</v>
      </c>
      <c r="N56" s="212">
        <f>SUM(B56:M56)/12</f>
        <v>117.84999999999997</v>
      </c>
      <c r="O56" s="356">
        <f t="shared" si="1"/>
        <v>100.1</v>
      </c>
      <c r="P56" s="357"/>
      <c r="Q56" s="358"/>
      <c r="R56" s="358"/>
      <c r="S56" s="357"/>
      <c r="T56" s="357"/>
      <c r="U56" s="357"/>
      <c r="V56" s="357"/>
      <c r="W56" s="357"/>
      <c r="X56" s="357"/>
      <c r="Y56" s="357"/>
      <c r="Z56" s="357"/>
    </row>
    <row r="57" spans="1:26" s="150" customFormat="1" ht="11.1" customHeight="1" x14ac:dyDescent="0.15">
      <c r="A57" s="6" t="s">
        <v>187</v>
      </c>
      <c r="B57" s="153">
        <v>110.3</v>
      </c>
      <c r="C57" s="153">
        <v>109</v>
      </c>
      <c r="D57" s="153">
        <v>108.2</v>
      </c>
      <c r="E57" s="153">
        <v>113.1</v>
      </c>
      <c r="F57" s="153">
        <v>122.4</v>
      </c>
      <c r="G57" s="153">
        <v>116.8</v>
      </c>
      <c r="H57" s="153">
        <v>108.9</v>
      </c>
      <c r="I57" s="153">
        <v>107</v>
      </c>
      <c r="J57" s="153">
        <v>101.1</v>
      </c>
      <c r="K57" s="153">
        <v>109.4</v>
      </c>
      <c r="L57" s="153">
        <v>99.1</v>
      </c>
      <c r="M57" s="153">
        <v>97.9</v>
      </c>
      <c r="N57" s="212">
        <f>SUM(B57:M57)/12</f>
        <v>108.60000000000001</v>
      </c>
      <c r="O57" s="356">
        <f t="shared" si="1"/>
        <v>92.2</v>
      </c>
      <c r="P57" s="357"/>
      <c r="Q57" s="358"/>
      <c r="R57" s="358"/>
      <c r="S57" s="357"/>
      <c r="T57" s="357"/>
      <c r="U57" s="357"/>
      <c r="V57" s="357"/>
      <c r="W57" s="357"/>
      <c r="X57" s="357"/>
      <c r="Y57" s="357"/>
      <c r="Z57" s="357"/>
    </row>
    <row r="58" spans="1:26" s="150" customFormat="1" ht="11.1" customHeight="1" x14ac:dyDescent="0.15">
      <c r="A58" s="6" t="s">
        <v>195</v>
      </c>
      <c r="B58" s="153">
        <v>97.3</v>
      </c>
      <c r="C58" s="153">
        <v>99.8</v>
      </c>
      <c r="D58" s="153">
        <v>97.4</v>
      </c>
      <c r="E58" s="153">
        <v>100.8</v>
      </c>
      <c r="F58" s="153">
        <v>107.3</v>
      </c>
      <c r="G58" s="153">
        <v>108.2</v>
      </c>
      <c r="H58" s="153"/>
      <c r="I58" s="153"/>
      <c r="J58" s="153"/>
      <c r="K58" s="153"/>
      <c r="L58" s="153"/>
      <c r="M58" s="153"/>
      <c r="N58" s="212"/>
      <c r="O58" s="356"/>
      <c r="P58" s="159"/>
      <c r="Q58" s="353"/>
      <c r="R58" s="353"/>
      <c r="S58" s="159"/>
      <c r="T58" s="159"/>
      <c r="U58" s="159"/>
      <c r="V58" s="159"/>
      <c r="W58" s="159"/>
      <c r="X58" s="159"/>
      <c r="Y58" s="159"/>
      <c r="Z58" s="159"/>
    </row>
    <row r="59" spans="1:26" ht="9.9499999999999993" customHeight="1" x14ac:dyDescent="0.15">
      <c r="A59" s="48"/>
    </row>
    <row r="60" spans="1:26" ht="9.9499999999999993" customHeight="1" x14ac:dyDescent="0.15">
      <c r="A60" s="48"/>
    </row>
    <row r="68" spans="18:18" ht="9.9499999999999993" customHeight="1" x14ac:dyDescent="0.15">
      <c r="R68" s="354"/>
    </row>
    <row r="82" spans="1:26" ht="5.25" customHeight="1" x14ac:dyDescent="0.15"/>
    <row r="83" spans="1:26" s="150" customFormat="1" ht="11.1" customHeight="1" x14ac:dyDescent="0.15">
      <c r="A83" s="11"/>
      <c r="B83" s="146" t="s">
        <v>76</v>
      </c>
      <c r="C83" s="146" t="s">
        <v>77</v>
      </c>
      <c r="D83" s="146" t="s">
        <v>78</v>
      </c>
      <c r="E83" s="146" t="s">
        <v>79</v>
      </c>
      <c r="F83" s="146" t="s">
        <v>80</v>
      </c>
      <c r="G83" s="146" t="s">
        <v>81</v>
      </c>
      <c r="H83" s="146" t="s">
        <v>82</v>
      </c>
      <c r="I83" s="146" t="s">
        <v>83</v>
      </c>
      <c r="J83" s="146" t="s">
        <v>84</v>
      </c>
      <c r="K83" s="146" t="s">
        <v>85</v>
      </c>
      <c r="L83" s="146" t="s">
        <v>86</v>
      </c>
      <c r="M83" s="146" t="s">
        <v>87</v>
      </c>
      <c r="N83" s="206" t="s">
        <v>122</v>
      </c>
      <c r="O83" s="149" t="s">
        <v>124</v>
      </c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</row>
    <row r="84" spans="1:26" s="150" customFormat="1" ht="11.1" customHeight="1" x14ac:dyDescent="0.15">
      <c r="A84" s="6" t="s">
        <v>173</v>
      </c>
      <c r="B84" s="148">
        <v>85.5</v>
      </c>
      <c r="C84" s="148">
        <v>84.2</v>
      </c>
      <c r="D84" s="148">
        <v>94.9</v>
      </c>
      <c r="E84" s="148">
        <v>103.5</v>
      </c>
      <c r="F84" s="148">
        <v>98</v>
      </c>
      <c r="G84" s="148">
        <v>90.4</v>
      </c>
      <c r="H84" s="148">
        <v>86.4</v>
      </c>
      <c r="I84" s="148">
        <v>73.7</v>
      </c>
      <c r="J84" s="148">
        <v>85</v>
      </c>
      <c r="K84" s="148">
        <v>85.4</v>
      </c>
      <c r="L84" s="148">
        <v>76.400000000000006</v>
      </c>
      <c r="M84" s="148">
        <v>90.2</v>
      </c>
      <c r="N84" s="211">
        <f t="shared" ref="N84:N87" si="2">SUM(B84:M84)/12</f>
        <v>87.8</v>
      </c>
      <c r="O84" s="216">
        <v>94.7</v>
      </c>
      <c r="Q84" s="288"/>
      <c r="R84" s="288"/>
    </row>
    <row r="85" spans="1:26" s="150" customFormat="1" ht="11.1" customHeight="1" x14ac:dyDescent="0.15">
      <c r="A85" s="6" t="s">
        <v>172</v>
      </c>
      <c r="B85" s="148">
        <v>70.900000000000006</v>
      </c>
      <c r="C85" s="148">
        <v>78</v>
      </c>
      <c r="D85" s="148">
        <v>93.9</v>
      </c>
      <c r="E85" s="148">
        <v>93.9</v>
      </c>
      <c r="F85" s="148">
        <v>75.099999999999994</v>
      </c>
      <c r="G85" s="148">
        <v>86.4</v>
      </c>
      <c r="H85" s="148">
        <v>89.8</v>
      </c>
      <c r="I85" s="148">
        <v>81</v>
      </c>
      <c r="J85" s="148">
        <v>83.9</v>
      </c>
      <c r="K85" s="148">
        <v>92.6</v>
      </c>
      <c r="L85" s="148">
        <v>76.900000000000006</v>
      </c>
      <c r="M85" s="148">
        <v>79</v>
      </c>
      <c r="N85" s="211">
        <f t="shared" si="2"/>
        <v>83.45</v>
      </c>
      <c r="O85" s="216">
        <f t="shared" ref="O85:O87" si="3">ROUND(N85/N84*100,1)</f>
        <v>95</v>
      </c>
      <c r="Q85" s="288"/>
      <c r="R85" s="288"/>
    </row>
    <row r="86" spans="1:26" s="150" customFormat="1" ht="11.1" customHeight="1" x14ac:dyDescent="0.15">
      <c r="A86" s="6" t="s">
        <v>175</v>
      </c>
      <c r="B86" s="148">
        <v>76.099999999999994</v>
      </c>
      <c r="C86" s="148">
        <v>83.6</v>
      </c>
      <c r="D86" s="148">
        <v>94.2</v>
      </c>
      <c r="E86" s="148">
        <v>100.7</v>
      </c>
      <c r="F86" s="148">
        <v>83</v>
      </c>
      <c r="G86" s="148">
        <v>85.6</v>
      </c>
      <c r="H86" s="148">
        <v>83.1</v>
      </c>
      <c r="I86" s="148">
        <v>71.099999999999994</v>
      </c>
      <c r="J86" s="148">
        <v>70.099999999999994</v>
      </c>
      <c r="K86" s="148">
        <v>68.599999999999994</v>
      </c>
      <c r="L86" s="148">
        <v>72.099999999999994</v>
      </c>
      <c r="M86" s="148">
        <v>73.099999999999994</v>
      </c>
      <c r="N86" s="211">
        <f t="shared" si="2"/>
        <v>80.108333333333334</v>
      </c>
      <c r="O86" s="216">
        <f t="shared" si="3"/>
        <v>96</v>
      </c>
      <c r="Q86" s="288"/>
      <c r="R86" s="288"/>
    </row>
    <row r="87" spans="1:26" s="150" customFormat="1" ht="11.1" customHeight="1" x14ac:dyDescent="0.15">
      <c r="A87" s="6" t="s">
        <v>187</v>
      </c>
      <c r="B87" s="148">
        <v>62.3</v>
      </c>
      <c r="C87" s="148">
        <v>69.599999999999994</v>
      </c>
      <c r="D87" s="148">
        <v>89</v>
      </c>
      <c r="E87" s="148">
        <v>87.2</v>
      </c>
      <c r="F87" s="148">
        <v>71.900000000000006</v>
      </c>
      <c r="G87" s="148">
        <v>82.6</v>
      </c>
      <c r="H87" s="148">
        <v>83.4</v>
      </c>
      <c r="I87" s="148">
        <v>81.599999999999994</v>
      </c>
      <c r="J87" s="148">
        <v>85.1</v>
      </c>
      <c r="K87" s="148">
        <v>84.9</v>
      </c>
      <c r="L87" s="148">
        <v>83.6</v>
      </c>
      <c r="M87" s="148">
        <v>88.9</v>
      </c>
      <c r="N87" s="211">
        <f t="shared" si="2"/>
        <v>80.841666666666669</v>
      </c>
      <c r="O87" s="216">
        <f t="shared" si="3"/>
        <v>100.9</v>
      </c>
      <c r="Q87" s="288"/>
      <c r="R87" s="288"/>
    </row>
    <row r="88" spans="1:26" s="150" customFormat="1" ht="11.1" customHeight="1" x14ac:dyDescent="0.15">
      <c r="A88" s="6" t="s">
        <v>195</v>
      </c>
      <c r="B88" s="148">
        <v>74.8</v>
      </c>
      <c r="C88" s="148">
        <v>83.1</v>
      </c>
      <c r="D88" s="148">
        <v>92.4</v>
      </c>
      <c r="E88" s="148">
        <v>103</v>
      </c>
      <c r="F88" s="148">
        <v>87.6</v>
      </c>
      <c r="G88" s="148">
        <v>84.6</v>
      </c>
      <c r="H88" s="148"/>
      <c r="I88" s="148"/>
      <c r="J88" s="148"/>
      <c r="K88" s="148"/>
      <c r="L88" s="148"/>
      <c r="M88" s="148"/>
      <c r="N88" s="211"/>
      <c r="O88" s="216"/>
    </row>
    <row r="89" spans="1:26" ht="9.9499999999999993" customHeight="1" x14ac:dyDescent="0.15">
      <c r="E89" s="369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U64" sqref="U64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7" width="7.625" customWidth="1"/>
  </cols>
  <sheetData>
    <row r="7" spans="1:15" ht="9.9499999999999993" customHeight="1" x14ac:dyDescent="0.1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 x14ac:dyDescent="0.15">
      <c r="N14" s="225"/>
      <c r="O14" s="225"/>
    </row>
    <row r="17" spans="1:26" ht="9.9499999999999993" customHeight="1" x14ac:dyDescent="0.15">
      <c r="O17" s="225"/>
    </row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5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5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 x14ac:dyDescent="0.15"/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49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153">
        <v>20</v>
      </c>
      <c r="C25" s="153">
        <v>20.100000000000001</v>
      </c>
      <c r="D25" s="153">
        <v>21.2</v>
      </c>
      <c r="E25" s="153">
        <v>22.7</v>
      </c>
      <c r="F25" s="153">
        <v>21.8</v>
      </c>
      <c r="G25" s="153">
        <v>21.8</v>
      </c>
      <c r="H25" s="153">
        <v>23.4</v>
      </c>
      <c r="I25" s="153">
        <v>20.3</v>
      </c>
      <c r="J25" s="153">
        <v>23.3</v>
      </c>
      <c r="K25" s="153">
        <v>22.7</v>
      </c>
      <c r="L25" s="153">
        <v>21.9</v>
      </c>
      <c r="M25" s="334">
        <v>20.8</v>
      </c>
      <c r="N25" s="285">
        <f>SUM(B25:M25)</f>
        <v>260</v>
      </c>
      <c r="O25" s="207">
        <v>128.30000000000001</v>
      </c>
      <c r="P25" s="155"/>
      <c r="Q25" s="284"/>
      <c r="R25" s="284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172</v>
      </c>
      <c r="B26" s="153">
        <v>20.3</v>
      </c>
      <c r="C26" s="153">
        <v>21.9</v>
      </c>
      <c r="D26" s="153">
        <v>25.5</v>
      </c>
      <c r="E26" s="153">
        <v>26.2</v>
      </c>
      <c r="F26" s="153">
        <v>20.399999999999999</v>
      </c>
      <c r="G26" s="153">
        <v>21.6</v>
      </c>
      <c r="H26" s="153">
        <v>23.6</v>
      </c>
      <c r="I26" s="153">
        <v>19.3</v>
      </c>
      <c r="J26" s="153">
        <v>23.5</v>
      </c>
      <c r="K26" s="153">
        <v>23.4</v>
      </c>
      <c r="L26" s="153">
        <v>16.899999999999999</v>
      </c>
      <c r="M26" s="334">
        <v>19</v>
      </c>
      <c r="N26" s="285">
        <f>SUM(B26:M26)</f>
        <v>261.60000000000002</v>
      </c>
      <c r="O26" s="207">
        <f>SUM(N26/N25)*100</f>
        <v>100.61538461538461</v>
      </c>
      <c r="P26" s="155"/>
      <c r="Q26" s="284"/>
      <c r="R26" s="284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175</v>
      </c>
      <c r="B27" s="153">
        <v>16.5</v>
      </c>
      <c r="C27" s="153">
        <v>20.6</v>
      </c>
      <c r="D27" s="153">
        <v>23</v>
      </c>
      <c r="E27" s="153">
        <v>25.7</v>
      </c>
      <c r="F27" s="153">
        <v>22.2</v>
      </c>
      <c r="G27" s="153">
        <v>20.9</v>
      </c>
      <c r="H27" s="153">
        <v>21.1</v>
      </c>
      <c r="I27" s="153">
        <v>47.8</v>
      </c>
      <c r="J27" s="153">
        <v>50.3</v>
      </c>
      <c r="K27" s="153">
        <v>43.9</v>
      </c>
      <c r="L27" s="153">
        <v>48.7</v>
      </c>
      <c r="M27" s="334">
        <v>53</v>
      </c>
      <c r="N27" s="285">
        <f>SUM(B27:M27)</f>
        <v>393.7</v>
      </c>
      <c r="O27" s="207">
        <f>SUM(N27/N26)*100</f>
        <v>150.49694189602445</v>
      </c>
      <c r="P27" s="155"/>
      <c r="Q27" s="284"/>
      <c r="R27" s="284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187</v>
      </c>
      <c r="B28" s="153">
        <v>43</v>
      </c>
      <c r="C28" s="153">
        <v>42.4</v>
      </c>
      <c r="D28" s="153">
        <v>49.1</v>
      </c>
      <c r="E28" s="153">
        <v>50.7</v>
      </c>
      <c r="F28" s="153">
        <v>52.2</v>
      </c>
      <c r="G28" s="153">
        <v>51</v>
      </c>
      <c r="H28" s="153">
        <v>52.7</v>
      </c>
      <c r="I28" s="153">
        <v>47.1</v>
      </c>
      <c r="J28" s="153">
        <v>50.4</v>
      </c>
      <c r="K28" s="153">
        <v>48.7</v>
      </c>
      <c r="L28" s="153">
        <v>50.5</v>
      </c>
      <c r="M28" s="334">
        <v>52.5</v>
      </c>
      <c r="N28" s="285">
        <f>SUM(B28:M28)</f>
        <v>590.29999999999995</v>
      </c>
      <c r="O28" s="207">
        <f>SUM(N28/N27)*100</f>
        <v>149.93649987299972</v>
      </c>
      <c r="P28" s="155"/>
      <c r="Q28" s="284"/>
      <c r="R28" s="284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195</v>
      </c>
      <c r="B29" s="153">
        <v>45.1</v>
      </c>
      <c r="C29" s="153">
        <v>47.2</v>
      </c>
      <c r="D29" s="153">
        <v>51.8</v>
      </c>
      <c r="E29" s="153">
        <v>45.6</v>
      </c>
      <c r="F29" s="153">
        <v>54.3</v>
      </c>
      <c r="G29" s="153">
        <v>56.1</v>
      </c>
      <c r="H29" s="153"/>
      <c r="I29" s="153"/>
      <c r="J29" s="153"/>
      <c r="K29" s="153"/>
      <c r="L29" s="153"/>
      <c r="M29" s="334"/>
      <c r="N29" s="285"/>
      <c r="O29" s="207"/>
      <c r="P29" s="155"/>
      <c r="Q29" s="215"/>
      <c r="R29" s="215"/>
      <c r="S29" s="155"/>
      <c r="T29" s="155"/>
      <c r="U29" s="155"/>
      <c r="V29" s="155"/>
      <c r="W29" s="155"/>
      <c r="X29" s="155"/>
      <c r="Y29" s="155"/>
      <c r="Z29" s="155"/>
    </row>
    <row r="35" spans="8:14" ht="9.9499999999999993" customHeight="1" x14ac:dyDescent="0.15">
      <c r="H35" s="17"/>
    </row>
    <row r="46" spans="8:14" ht="9.9499999999999993" customHeight="1" x14ac:dyDescent="0.15">
      <c r="H46" s="17"/>
    </row>
    <row r="48" spans="8:14" ht="9.9499999999999993" customHeight="1" x14ac:dyDescent="0.15">
      <c r="N48" s="225"/>
    </row>
    <row r="52" spans="1:26" ht="4.5" customHeight="1" x14ac:dyDescent="0.15"/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6" t="s">
        <v>122</v>
      </c>
      <c r="O53" s="149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3">
        <v>29.9</v>
      </c>
      <c r="C54" s="153">
        <v>30.7</v>
      </c>
      <c r="D54" s="153">
        <v>30.6</v>
      </c>
      <c r="E54" s="153">
        <v>31.5</v>
      </c>
      <c r="F54" s="153">
        <v>30.7</v>
      </c>
      <c r="G54" s="153">
        <v>30.4</v>
      </c>
      <c r="H54" s="153">
        <v>31.2</v>
      </c>
      <c r="I54" s="153">
        <v>31.6</v>
      </c>
      <c r="J54" s="153">
        <v>30.1</v>
      </c>
      <c r="K54" s="153">
        <v>31.2</v>
      </c>
      <c r="L54" s="153">
        <v>32.200000000000003</v>
      </c>
      <c r="M54" s="153">
        <v>30.2</v>
      </c>
      <c r="N54" s="212">
        <f t="shared" ref="N54:N57" si="0">SUM(B54:M54)/12</f>
        <v>30.858333333333331</v>
      </c>
      <c r="O54" s="207">
        <v>120</v>
      </c>
      <c r="P54" s="155"/>
      <c r="Q54" s="291"/>
      <c r="R54" s="291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172</v>
      </c>
      <c r="B55" s="153">
        <v>31.5</v>
      </c>
      <c r="C55" s="153">
        <v>32.5</v>
      </c>
      <c r="D55" s="153">
        <v>33.299999999999997</v>
      </c>
      <c r="E55" s="153">
        <v>34</v>
      </c>
      <c r="F55" s="153">
        <v>33.9</v>
      </c>
      <c r="G55" s="153">
        <v>32.9</v>
      </c>
      <c r="H55" s="153">
        <v>31</v>
      </c>
      <c r="I55" s="153">
        <v>30.4</v>
      </c>
      <c r="J55" s="153">
        <v>31.4</v>
      </c>
      <c r="K55" s="153">
        <v>28.8</v>
      </c>
      <c r="L55" s="153">
        <v>30</v>
      </c>
      <c r="M55" s="153">
        <v>28.8</v>
      </c>
      <c r="N55" s="212">
        <f t="shared" si="0"/>
        <v>31.541666666666668</v>
      </c>
      <c r="O55" s="207">
        <f t="shared" ref="O55:O57" si="1">SUM(N55/N54)*100</f>
        <v>102.21442073994061</v>
      </c>
      <c r="P55" s="155"/>
      <c r="Q55" s="291"/>
      <c r="R55" s="291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175</v>
      </c>
      <c r="B56" s="153">
        <v>29.4</v>
      </c>
      <c r="C56" s="153">
        <v>31.6</v>
      </c>
      <c r="D56" s="153">
        <v>30.7</v>
      </c>
      <c r="E56" s="153">
        <v>30.6</v>
      </c>
      <c r="F56" s="153">
        <v>30.2</v>
      </c>
      <c r="G56" s="153">
        <v>28.7</v>
      </c>
      <c r="H56" s="153">
        <v>28.73</v>
      </c>
      <c r="I56" s="153">
        <v>56.4</v>
      </c>
      <c r="J56" s="153">
        <v>57.8</v>
      </c>
      <c r="K56" s="153">
        <v>58.5</v>
      </c>
      <c r="L56" s="153">
        <v>62</v>
      </c>
      <c r="M56" s="153">
        <v>64.5</v>
      </c>
      <c r="N56" s="212">
        <f t="shared" si="0"/>
        <v>42.427500000000002</v>
      </c>
      <c r="O56" s="207">
        <f t="shared" si="1"/>
        <v>134.51254953764862</v>
      </c>
      <c r="P56" s="155"/>
      <c r="Q56" s="291"/>
      <c r="R56" s="291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187</v>
      </c>
      <c r="B57" s="153">
        <v>57.2</v>
      </c>
      <c r="C57" s="153">
        <v>59.9</v>
      </c>
      <c r="D57" s="153">
        <v>59.5</v>
      </c>
      <c r="E57" s="153">
        <v>59.8</v>
      </c>
      <c r="F57" s="153">
        <v>63.2</v>
      </c>
      <c r="G57" s="153">
        <v>61.4</v>
      </c>
      <c r="H57" s="153">
        <v>61.2</v>
      </c>
      <c r="I57" s="153">
        <v>62</v>
      </c>
      <c r="J57" s="153">
        <v>61.4</v>
      </c>
      <c r="K57" s="153">
        <v>60.1</v>
      </c>
      <c r="L57" s="153">
        <v>62.7</v>
      </c>
      <c r="M57" s="153">
        <v>64</v>
      </c>
      <c r="N57" s="212">
        <f t="shared" si="0"/>
        <v>61.033333333333331</v>
      </c>
      <c r="O57" s="207">
        <f t="shared" si="1"/>
        <v>143.85323984051223</v>
      </c>
      <c r="P57" s="155"/>
      <c r="Q57" s="291"/>
      <c r="R57" s="291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195</v>
      </c>
      <c r="B58" s="153">
        <v>62.7</v>
      </c>
      <c r="C58" s="153">
        <v>63</v>
      </c>
      <c r="D58" s="153">
        <v>63.7</v>
      </c>
      <c r="E58" s="153">
        <v>64.5</v>
      </c>
      <c r="F58" s="153">
        <v>67.900000000000006</v>
      </c>
      <c r="G58" s="153">
        <v>67.099999999999994</v>
      </c>
      <c r="H58" s="153"/>
      <c r="I58" s="153"/>
      <c r="J58" s="153"/>
      <c r="K58" s="153"/>
      <c r="L58" s="153"/>
      <c r="M58" s="153"/>
      <c r="N58" s="212"/>
      <c r="O58" s="207"/>
      <c r="P58" s="155"/>
      <c r="Q58" s="291"/>
      <c r="R58" s="291"/>
      <c r="S58" s="155"/>
      <c r="T58" s="155"/>
      <c r="U58" s="155"/>
      <c r="V58" s="155"/>
      <c r="W58" s="155"/>
      <c r="X58" s="155"/>
      <c r="Y58" s="155"/>
      <c r="Z58" s="155"/>
    </row>
    <row r="82" spans="1:26" ht="7.5" customHeight="1" x14ac:dyDescent="0.15"/>
    <row r="83" spans="1:26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6" t="s">
        <v>122</v>
      </c>
      <c r="O83" s="149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173</v>
      </c>
      <c r="B84" s="146">
        <v>67.099999999999994</v>
      </c>
      <c r="C84" s="146">
        <v>65</v>
      </c>
      <c r="D84" s="146">
        <v>69.599999999999994</v>
      </c>
      <c r="E84" s="146">
        <v>71.8</v>
      </c>
      <c r="F84" s="146">
        <v>71.3</v>
      </c>
      <c r="G84" s="146">
        <v>71.900000000000006</v>
      </c>
      <c r="H84" s="146">
        <v>74.599999999999994</v>
      </c>
      <c r="I84" s="146">
        <v>64.2</v>
      </c>
      <c r="J84" s="146">
        <v>77.900000000000006</v>
      </c>
      <c r="K84" s="146">
        <v>72.5</v>
      </c>
      <c r="L84" s="146">
        <v>67.5</v>
      </c>
      <c r="M84" s="146">
        <v>70</v>
      </c>
      <c r="N84" s="211">
        <f t="shared" ref="N84:N87" si="2">SUM(B84:M84)/12</f>
        <v>70.283333333333346</v>
      </c>
      <c r="O84" s="148">
        <v>107.4</v>
      </c>
      <c r="P84" s="48"/>
      <c r="Q84" s="214"/>
      <c r="R84" s="214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172</v>
      </c>
      <c r="B85" s="146">
        <v>63.7</v>
      </c>
      <c r="C85" s="146">
        <v>66.900000000000006</v>
      </c>
      <c r="D85" s="146">
        <v>76.400000000000006</v>
      </c>
      <c r="E85" s="146">
        <v>76.900000000000006</v>
      </c>
      <c r="F85" s="146">
        <v>60.2</v>
      </c>
      <c r="G85" s="146">
        <v>66.400000000000006</v>
      </c>
      <c r="H85" s="146">
        <v>77</v>
      </c>
      <c r="I85" s="146">
        <v>64</v>
      </c>
      <c r="J85" s="146">
        <v>74.5</v>
      </c>
      <c r="K85" s="146">
        <v>82</v>
      </c>
      <c r="L85" s="146">
        <v>55.6</v>
      </c>
      <c r="M85" s="146">
        <v>66.8</v>
      </c>
      <c r="N85" s="211">
        <f t="shared" si="2"/>
        <v>69.2</v>
      </c>
      <c r="O85" s="148">
        <f t="shared" ref="O85:O87" si="3">ROUND(N85/N84*100,1)</f>
        <v>98.5</v>
      </c>
      <c r="P85" s="48"/>
      <c r="Q85" s="214"/>
      <c r="R85" s="214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175</v>
      </c>
      <c r="B86" s="146">
        <v>55.6</v>
      </c>
      <c r="C86" s="146">
        <v>63.7</v>
      </c>
      <c r="D86" s="146">
        <v>75.3</v>
      </c>
      <c r="E86" s="146">
        <v>79</v>
      </c>
      <c r="F86" s="146">
        <v>73.599999999999994</v>
      </c>
      <c r="G86" s="146">
        <v>73.3</v>
      </c>
      <c r="H86" s="146">
        <v>73.599999999999994</v>
      </c>
      <c r="I86" s="146">
        <v>79.8</v>
      </c>
      <c r="J86" s="146">
        <v>87</v>
      </c>
      <c r="K86" s="146">
        <v>74.900000000000006</v>
      </c>
      <c r="L86" s="146">
        <v>77.900000000000006</v>
      </c>
      <c r="M86" s="146">
        <v>81.7</v>
      </c>
      <c r="N86" s="211">
        <f t="shared" si="2"/>
        <v>74.61666666666666</v>
      </c>
      <c r="O86" s="148">
        <f t="shared" si="3"/>
        <v>107.8</v>
      </c>
      <c r="P86" s="48"/>
      <c r="Q86" s="214"/>
      <c r="R86" s="214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187</v>
      </c>
      <c r="B87" s="146">
        <v>76.7</v>
      </c>
      <c r="C87" s="146">
        <v>70.099999999999994</v>
      </c>
      <c r="D87" s="146">
        <v>82.6</v>
      </c>
      <c r="E87" s="146">
        <v>84.7</v>
      </c>
      <c r="F87" s="146">
        <v>82.1</v>
      </c>
      <c r="G87" s="146">
        <v>83.4</v>
      </c>
      <c r="H87" s="146">
        <v>86.1</v>
      </c>
      <c r="I87" s="146">
        <v>75.900000000000006</v>
      </c>
      <c r="J87" s="146">
        <v>82.2</v>
      </c>
      <c r="K87" s="146">
        <v>81.2</v>
      </c>
      <c r="L87" s="146">
        <v>80.2</v>
      </c>
      <c r="M87" s="146">
        <v>81.900000000000006</v>
      </c>
      <c r="N87" s="211">
        <f t="shared" si="2"/>
        <v>80.591666666666683</v>
      </c>
      <c r="O87" s="148">
        <f t="shared" si="3"/>
        <v>108</v>
      </c>
      <c r="P87" s="48"/>
      <c r="Q87" s="214"/>
      <c r="R87" s="214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195</v>
      </c>
      <c r="B88" s="146">
        <v>72.3</v>
      </c>
      <c r="C88" s="146">
        <v>74.900000000000006</v>
      </c>
      <c r="D88" s="146">
        <v>81.3</v>
      </c>
      <c r="E88" s="146">
        <v>70.599999999999994</v>
      </c>
      <c r="F88" s="146">
        <v>79.400000000000006</v>
      </c>
      <c r="G88" s="146">
        <v>83.6</v>
      </c>
      <c r="H88" s="146"/>
      <c r="I88" s="146"/>
      <c r="J88" s="146"/>
      <c r="K88" s="146"/>
      <c r="L88" s="146"/>
      <c r="M88" s="146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N89" s="48"/>
      <c r="O89" s="217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 x14ac:dyDescent="0.15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Q18" sqref="Q18"/>
    </sheetView>
  </sheetViews>
  <sheetFormatPr defaultColWidth="10.625" defaultRowHeight="13.5" x14ac:dyDescent="0.15"/>
  <cols>
    <col min="1" max="1" width="8.5" customWidth="1"/>
    <col min="2" max="2" width="13.375" customWidth="1"/>
  </cols>
  <sheetData>
    <row r="1" spans="1:13" ht="17.25" customHeight="1" x14ac:dyDescent="0.2">
      <c r="A1" s="450" t="s">
        <v>127</v>
      </c>
      <c r="F1" s="144"/>
      <c r="G1" s="144"/>
      <c r="H1" s="144"/>
    </row>
    <row r="2" spans="1:13" x14ac:dyDescent="0.15">
      <c r="A2" s="444"/>
    </row>
    <row r="3" spans="1:13" ht="17.25" x14ac:dyDescent="0.2">
      <c r="A3" s="444"/>
      <c r="C3" s="144"/>
    </row>
    <row r="4" spans="1:13" ht="17.25" x14ac:dyDescent="0.2">
      <c r="A4" s="444"/>
      <c r="J4" s="144"/>
      <c r="K4" s="144"/>
      <c r="L4" s="144"/>
      <c r="M4" s="144"/>
    </row>
    <row r="5" spans="1:13" x14ac:dyDescent="0.15">
      <c r="A5" s="444"/>
    </row>
    <row r="6" spans="1:13" x14ac:dyDescent="0.15">
      <c r="A6" s="444"/>
    </row>
    <row r="7" spans="1:13" x14ac:dyDescent="0.15">
      <c r="A7" s="444"/>
    </row>
    <row r="8" spans="1:13" x14ac:dyDescent="0.15">
      <c r="A8" s="444"/>
    </row>
    <row r="9" spans="1:13" x14ac:dyDescent="0.15">
      <c r="A9" s="444"/>
    </row>
    <row r="10" spans="1:13" x14ac:dyDescent="0.15">
      <c r="A10" s="444"/>
    </row>
    <row r="11" spans="1:13" x14ac:dyDescent="0.15">
      <c r="A11" s="444"/>
    </row>
    <row r="12" spans="1:13" x14ac:dyDescent="0.15">
      <c r="A12" s="444"/>
    </row>
    <row r="13" spans="1:13" x14ac:dyDescent="0.15">
      <c r="A13" s="444"/>
    </row>
    <row r="14" spans="1:13" x14ac:dyDescent="0.15">
      <c r="A14" s="444"/>
    </row>
    <row r="15" spans="1:13" x14ac:dyDescent="0.15">
      <c r="A15" s="444"/>
    </row>
    <row r="16" spans="1:13" x14ac:dyDescent="0.15">
      <c r="A16" s="444"/>
    </row>
    <row r="17" spans="1:15" x14ac:dyDescent="0.15">
      <c r="A17" s="444"/>
    </row>
    <row r="18" spans="1:15" x14ac:dyDescent="0.15">
      <c r="A18" s="444"/>
    </row>
    <row r="19" spans="1:15" x14ac:dyDescent="0.15">
      <c r="A19" s="444"/>
    </row>
    <row r="20" spans="1:15" x14ac:dyDescent="0.15">
      <c r="A20" s="444"/>
    </row>
    <row r="21" spans="1:15" x14ac:dyDescent="0.15">
      <c r="A21" s="444"/>
    </row>
    <row r="22" spans="1:15" x14ac:dyDescent="0.15">
      <c r="A22" s="444"/>
    </row>
    <row r="23" spans="1:15" x14ac:dyDescent="0.15">
      <c r="A23" s="444"/>
    </row>
    <row r="24" spans="1:15" x14ac:dyDescent="0.15">
      <c r="A24" s="444"/>
    </row>
    <row r="25" spans="1:15" x14ac:dyDescent="0.15">
      <c r="A25" s="444"/>
    </row>
    <row r="26" spans="1:15" x14ac:dyDescent="0.15">
      <c r="A26" s="444"/>
    </row>
    <row r="27" spans="1:15" x14ac:dyDescent="0.15">
      <c r="A27" s="444"/>
    </row>
    <row r="28" spans="1:15" x14ac:dyDescent="0.15">
      <c r="A28" s="444"/>
    </row>
    <row r="29" spans="1:15" x14ac:dyDescent="0.15">
      <c r="A29" s="444"/>
      <c r="O29" s="349"/>
    </row>
    <row r="30" spans="1:15" x14ac:dyDescent="0.15">
      <c r="A30" s="444"/>
    </row>
    <row r="31" spans="1:15" x14ac:dyDescent="0.15">
      <c r="A31" s="444"/>
    </row>
    <row r="32" spans="1:15" x14ac:dyDescent="0.15">
      <c r="A32" s="444"/>
    </row>
    <row r="33" spans="1:14" x14ac:dyDescent="0.15">
      <c r="A33" s="444"/>
    </row>
    <row r="34" spans="1:14" x14ac:dyDescent="0.15">
      <c r="A34" s="444"/>
    </row>
    <row r="35" spans="1:14" s="42" customFormat="1" ht="20.100000000000001" customHeight="1" x14ac:dyDescent="0.15">
      <c r="A35" s="444"/>
      <c r="B35" s="363" t="s">
        <v>168</v>
      </c>
      <c r="C35" s="363" t="s">
        <v>154</v>
      </c>
      <c r="D35" s="364" t="s">
        <v>156</v>
      </c>
      <c r="E35" s="363" t="s">
        <v>158</v>
      </c>
      <c r="F35" s="363" t="s">
        <v>161</v>
      </c>
      <c r="G35" s="363" t="s">
        <v>167</v>
      </c>
      <c r="H35" s="363" t="s">
        <v>170</v>
      </c>
      <c r="I35" s="363" t="s">
        <v>171</v>
      </c>
      <c r="J35" s="363" t="s">
        <v>172</v>
      </c>
      <c r="K35" s="363" t="s">
        <v>192</v>
      </c>
      <c r="L35" s="363" t="s">
        <v>208</v>
      </c>
      <c r="M35" s="365" t="s">
        <v>212</v>
      </c>
      <c r="N35" s="47"/>
    </row>
    <row r="36" spans="1:14" ht="25.5" customHeight="1" x14ac:dyDescent="0.15">
      <c r="A36" s="444"/>
      <c r="B36" s="424" t="s">
        <v>108</v>
      </c>
      <c r="C36" s="8">
        <v>95.8</v>
      </c>
      <c r="D36" s="8">
        <v>99.5</v>
      </c>
      <c r="E36" s="8">
        <v>100.7</v>
      </c>
      <c r="F36" s="8">
        <v>106.9</v>
      </c>
      <c r="G36" s="8">
        <v>108.5</v>
      </c>
      <c r="H36" s="8">
        <v>114.8</v>
      </c>
      <c r="I36" s="8">
        <v>122.6</v>
      </c>
      <c r="J36" s="8">
        <v>120.5</v>
      </c>
      <c r="K36" s="8">
        <v>125.7</v>
      </c>
      <c r="L36" s="8">
        <v>141.4</v>
      </c>
      <c r="M36" s="8">
        <v>144.1</v>
      </c>
    </row>
    <row r="37" spans="1:14" ht="25.5" customHeight="1" x14ac:dyDescent="0.15">
      <c r="A37" s="444"/>
      <c r="B37" s="196" t="s">
        <v>209</v>
      </c>
      <c r="C37" s="8">
        <v>220.5</v>
      </c>
      <c r="D37" s="8">
        <v>225.3</v>
      </c>
      <c r="E37" s="8">
        <v>226.3</v>
      </c>
      <c r="F37" s="8">
        <v>228.9</v>
      </c>
      <c r="G37" s="8">
        <v>231.8</v>
      </c>
      <c r="H37" s="8">
        <v>234.9</v>
      </c>
      <c r="I37" s="8">
        <v>240.8</v>
      </c>
      <c r="J37" s="8">
        <v>233.6</v>
      </c>
      <c r="K37" s="8">
        <v>240.2</v>
      </c>
      <c r="L37" s="8">
        <v>239.9</v>
      </c>
      <c r="M37" s="8">
        <v>242.9</v>
      </c>
    </row>
    <row r="38" spans="1:14" ht="24.75" customHeight="1" x14ac:dyDescent="0.15">
      <c r="A38" s="444"/>
      <c r="B38" s="173" t="s">
        <v>130</v>
      </c>
      <c r="C38" s="8">
        <v>173</v>
      </c>
      <c r="D38" s="8">
        <v>171</v>
      </c>
      <c r="E38" s="8">
        <v>171</v>
      </c>
      <c r="F38" s="8">
        <v>171</v>
      </c>
      <c r="G38" s="8">
        <v>171</v>
      </c>
      <c r="H38" s="8">
        <v>170</v>
      </c>
      <c r="I38" s="8">
        <v>171</v>
      </c>
      <c r="J38" s="8">
        <v>169</v>
      </c>
      <c r="K38" s="8">
        <v>171</v>
      </c>
      <c r="L38" s="8">
        <v>169</v>
      </c>
      <c r="M38" s="8">
        <v>169</v>
      </c>
    </row>
    <row r="40" spans="1:14" ht="14.25" x14ac:dyDescent="0.15">
      <c r="C40" s="2"/>
      <c r="D40" s="16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O24" sqref="O24"/>
    </sheetView>
  </sheetViews>
  <sheetFormatPr defaultRowHeight="13.5" x14ac:dyDescent="0.15"/>
  <cols>
    <col min="1" max="1" width="11.875" customWidth="1"/>
    <col min="10" max="10" width="9.25" bestFit="1" customWidth="1"/>
    <col min="13" max="13" width="9.25" bestFit="1" customWidth="1"/>
  </cols>
  <sheetData>
    <row r="1" spans="2:15" x14ac:dyDescent="0.15">
      <c r="B1" s="451" t="s">
        <v>213</v>
      </c>
      <c r="C1" s="451"/>
      <c r="D1" s="451"/>
      <c r="E1" s="451"/>
      <c r="F1" s="451"/>
      <c r="G1" s="452" t="s">
        <v>128</v>
      </c>
      <c r="H1" s="452"/>
      <c r="I1" s="452"/>
      <c r="J1" s="224" t="s">
        <v>109</v>
      </c>
      <c r="K1" s="3"/>
      <c r="M1" s="3" t="s">
        <v>186</v>
      </c>
    </row>
    <row r="2" spans="2:15" x14ac:dyDescent="0.15">
      <c r="B2" s="451"/>
      <c r="C2" s="451"/>
      <c r="D2" s="451"/>
      <c r="E2" s="451"/>
      <c r="F2" s="451"/>
      <c r="G2" s="452"/>
      <c r="H2" s="452"/>
      <c r="I2" s="452"/>
      <c r="J2" s="375">
        <v>220340</v>
      </c>
      <c r="K2" s="4" t="s">
        <v>111</v>
      </c>
      <c r="L2" s="341">
        <f t="shared" ref="L2:L7" si="0">SUM(J2)</f>
        <v>220340</v>
      </c>
      <c r="M2" s="375">
        <v>155185</v>
      </c>
    </row>
    <row r="3" spans="2:15" x14ac:dyDescent="0.15">
      <c r="J3" s="375">
        <v>393615</v>
      </c>
      <c r="K3" s="3" t="s">
        <v>112</v>
      </c>
      <c r="L3" s="341">
        <f t="shared" si="0"/>
        <v>393615</v>
      </c>
      <c r="M3" s="375">
        <v>251655</v>
      </c>
    </row>
    <row r="4" spans="2:15" x14ac:dyDescent="0.15">
      <c r="J4" s="375">
        <v>513843</v>
      </c>
      <c r="K4" s="3" t="s">
        <v>103</v>
      </c>
      <c r="L4" s="341">
        <f t="shared" si="0"/>
        <v>513843</v>
      </c>
      <c r="M4" s="375">
        <v>340559</v>
      </c>
    </row>
    <row r="5" spans="2:15" x14ac:dyDescent="0.15">
      <c r="J5" s="375">
        <v>153912</v>
      </c>
      <c r="K5" s="3" t="s">
        <v>91</v>
      </c>
      <c r="L5" s="341">
        <f t="shared" si="0"/>
        <v>153912</v>
      </c>
      <c r="M5" s="375">
        <v>129046</v>
      </c>
    </row>
    <row r="6" spans="2:15" x14ac:dyDescent="0.15">
      <c r="J6" s="375">
        <v>274743</v>
      </c>
      <c r="K6" s="3" t="s">
        <v>101</v>
      </c>
      <c r="L6" s="341">
        <f t="shared" si="0"/>
        <v>274743</v>
      </c>
      <c r="M6" s="375">
        <v>169290</v>
      </c>
    </row>
    <row r="7" spans="2:15" x14ac:dyDescent="0.15">
      <c r="J7" s="375">
        <v>872418</v>
      </c>
      <c r="K7" s="3" t="s">
        <v>104</v>
      </c>
      <c r="L7" s="341">
        <f t="shared" si="0"/>
        <v>872418</v>
      </c>
      <c r="M7" s="375">
        <v>630502</v>
      </c>
    </row>
    <row r="8" spans="2:15" x14ac:dyDescent="0.15">
      <c r="J8" s="341">
        <f>SUM(J2:J7)</f>
        <v>2428871</v>
      </c>
      <c r="K8" s="3" t="s">
        <v>93</v>
      </c>
      <c r="L8" s="412">
        <f>SUM(L2:L7)</f>
        <v>2428871</v>
      </c>
      <c r="M8" s="341">
        <f>SUM(M2:M7)</f>
        <v>1676237</v>
      </c>
    </row>
    <row r="10" spans="2:15" x14ac:dyDescent="0.15">
      <c r="K10" s="3"/>
      <c r="L10" s="3" t="s">
        <v>163</v>
      </c>
      <c r="M10" s="3" t="s">
        <v>113</v>
      </c>
      <c r="N10" s="3"/>
      <c r="O10" s="3" t="s">
        <v>129</v>
      </c>
    </row>
    <row r="11" spans="2:15" x14ac:dyDescent="0.15">
      <c r="K11" s="4" t="s">
        <v>111</v>
      </c>
      <c r="L11" s="341">
        <f>SUM(M2)</f>
        <v>155185</v>
      </c>
      <c r="M11" s="341">
        <f t="shared" ref="M11:M17" si="1">SUM(N11-L11)</f>
        <v>65155</v>
      </c>
      <c r="N11" s="341">
        <f t="shared" ref="N11:N17" si="2">SUM(L2)</f>
        <v>220340</v>
      </c>
      <c r="O11" s="342">
        <f>SUM(L11/N11)</f>
        <v>0.70429790324044661</v>
      </c>
    </row>
    <row r="12" spans="2:15" x14ac:dyDescent="0.15">
      <c r="K12" s="3" t="s">
        <v>112</v>
      </c>
      <c r="L12" s="341">
        <f t="shared" ref="L12:L17" si="3">SUM(M3)</f>
        <v>251655</v>
      </c>
      <c r="M12" s="341">
        <f t="shared" si="1"/>
        <v>141960</v>
      </c>
      <c r="N12" s="341">
        <f t="shared" si="2"/>
        <v>393615</v>
      </c>
      <c r="O12" s="342">
        <f t="shared" ref="O12:O17" si="4">SUM(L12/N12)</f>
        <v>0.63934301284249839</v>
      </c>
    </row>
    <row r="13" spans="2:15" x14ac:dyDescent="0.15">
      <c r="K13" s="3" t="s">
        <v>103</v>
      </c>
      <c r="L13" s="341">
        <f t="shared" si="3"/>
        <v>340559</v>
      </c>
      <c r="M13" s="341">
        <f t="shared" si="1"/>
        <v>173284</v>
      </c>
      <c r="N13" s="341">
        <f t="shared" si="2"/>
        <v>513843</v>
      </c>
      <c r="O13" s="342">
        <f t="shared" si="4"/>
        <v>0.66276858884912315</v>
      </c>
    </row>
    <row r="14" spans="2:15" x14ac:dyDescent="0.15">
      <c r="K14" s="3" t="s">
        <v>91</v>
      </c>
      <c r="L14" s="341">
        <f t="shared" si="3"/>
        <v>129046</v>
      </c>
      <c r="M14" s="341">
        <f t="shared" si="1"/>
        <v>24866</v>
      </c>
      <c r="N14" s="341">
        <f t="shared" si="2"/>
        <v>153912</v>
      </c>
      <c r="O14" s="342">
        <f t="shared" si="4"/>
        <v>0.83844014761681995</v>
      </c>
    </row>
    <row r="15" spans="2:15" x14ac:dyDescent="0.15">
      <c r="K15" s="3" t="s">
        <v>101</v>
      </c>
      <c r="L15" s="341">
        <f t="shared" si="3"/>
        <v>169290</v>
      </c>
      <c r="M15" s="341">
        <f t="shared" si="1"/>
        <v>105453</v>
      </c>
      <c r="N15" s="341">
        <f t="shared" si="2"/>
        <v>274743</v>
      </c>
      <c r="O15" s="342">
        <f t="shared" si="4"/>
        <v>0.61617584433452355</v>
      </c>
    </row>
    <row r="16" spans="2:15" x14ac:dyDescent="0.15">
      <c r="K16" s="3" t="s">
        <v>104</v>
      </c>
      <c r="L16" s="341">
        <f t="shared" si="3"/>
        <v>630502</v>
      </c>
      <c r="M16" s="341">
        <f t="shared" si="1"/>
        <v>241916</v>
      </c>
      <c r="N16" s="341">
        <f t="shared" si="2"/>
        <v>872418</v>
      </c>
      <c r="O16" s="342">
        <f t="shared" si="4"/>
        <v>0.72270631738455648</v>
      </c>
    </row>
    <row r="17" spans="11:15" x14ac:dyDescent="0.15">
      <c r="K17" s="3" t="s">
        <v>93</v>
      </c>
      <c r="L17" s="341">
        <f t="shared" si="3"/>
        <v>1676237</v>
      </c>
      <c r="M17" s="341">
        <f t="shared" si="1"/>
        <v>752634</v>
      </c>
      <c r="N17" s="341">
        <f t="shared" si="2"/>
        <v>2428871</v>
      </c>
      <c r="O17" s="342">
        <f t="shared" si="4"/>
        <v>0.69013010571578315</v>
      </c>
    </row>
    <row r="53" spans="1:9" ht="20.100000000000001" customHeight="1" x14ac:dyDescent="0.15"/>
    <row r="54" spans="1:9" ht="20.100000000000001" customHeight="1" thickBot="1" x14ac:dyDescent="0.2"/>
    <row r="55" spans="1:9" ht="16.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 x14ac:dyDescent="0.15">
      <c r="A56" s="35" t="s">
        <v>114</v>
      </c>
      <c r="B56" s="36"/>
      <c r="C56" s="453" t="s">
        <v>109</v>
      </c>
      <c r="D56" s="454"/>
      <c r="E56" s="453" t="s">
        <v>110</v>
      </c>
      <c r="F56" s="454"/>
      <c r="G56" s="457" t="s">
        <v>115</v>
      </c>
      <c r="H56" s="453" t="s">
        <v>116</v>
      </c>
      <c r="I56" s="454"/>
    </row>
    <row r="57" spans="1:9" ht="14.25" x14ac:dyDescent="0.15">
      <c r="A57" s="37" t="s">
        <v>117</v>
      </c>
      <c r="B57" s="38"/>
      <c r="C57" s="455"/>
      <c r="D57" s="456"/>
      <c r="E57" s="455"/>
      <c r="F57" s="456"/>
      <c r="G57" s="458"/>
      <c r="H57" s="455"/>
      <c r="I57" s="456"/>
    </row>
    <row r="58" spans="1:9" ht="19.5" customHeight="1" x14ac:dyDescent="0.15">
      <c r="A58" s="41" t="s">
        <v>118</v>
      </c>
      <c r="B58" s="39"/>
      <c r="C58" s="461" t="s">
        <v>210</v>
      </c>
      <c r="D58" s="462"/>
      <c r="E58" s="459" t="s">
        <v>214</v>
      </c>
      <c r="F58" s="460"/>
      <c r="G58" s="80">
        <v>14.5</v>
      </c>
      <c r="H58" s="40"/>
      <c r="I58" s="39"/>
    </row>
    <row r="59" spans="1:9" ht="19.5" customHeight="1" x14ac:dyDescent="0.15">
      <c r="A59" s="41" t="s">
        <v>119</v>
      </c>
      <c r="B59" s="39"/>
      <c r="C59" s="463" t="s">
        <v>155</v>
      </c>
      <c r="D59" s="462"/>
      <c r="E59" s="459" t="s">
        <v>215</v>
      </c>
      <c r="F59" s="460"/>
      <c r="G59" s="84">
        <v>28.4</v>
      </c>
      <c r="H59" s="40"/>
      <c r="I59" s="39"/>
    </row>
    <row r="60" spans="1:9" ht="20.100000000000001" customHeight="1" x14ac:dyDescent="0.15">
      <c r="A60" s="41" t="s">
        <v>120</v>
      </c>
      <c r="B60" s="39"/>
      <c r="C60" s="459" t="s">
        <v>211</v>
      </c>
      <c r="D60" s="460"/>
      <c r="E60" s="459" t="s">
        <v>216</v>
      </c>
      <c r="F60" s="460"/>
      <c r="G60" s="80">
        <v>78.7</v>
      </c>
      <c r="H60" s="40"/>
      <c r="I60" s="39"/>
    </row>
    <row r="61" spans="1:9" ht="20.100000000000001" customHeight="1" x14ac:dyDescent="0.15"/>
    <row r="62" spans="1:9" ht="20.100000000000001" customHeight="1" x14ac:dyDescent="0.15"/>
    <row r="63" spans="1:9" x14ac:dyDescent="0.15">
      <c r="E63" s="34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U73" sqref="U73"/>
    </sheetView>
  </sheetViews>
  <sheetFormatPr defaultColWidth="4.75" defaultRowHeight="9.9499999999999993" customHeight="1" x14ac:dyDescent="0.15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 x14ac:dyDescent="0.15">
      <c r="E1" s="2"/>
      <c r="F1" s="2"/>
      <c r="G1" s="2"/>
      <c r="H1" s="2"/>
      <c r="K1" s="16"/>
    </row>
    <row r="3" spans="1:19" ht="9.9499999999999993" customHeight="1" x14ac:dyDescent="0.15">
      <c r="A3" s="29"/>
      <c r="B3" s="29"/>
    </row>
    <row r="4" spans="1:19" ht="9.9499999999999993" customHeight="1" x14ac:dyDescent="0.2">
      <c r="J4" s="144"/>
      <c r="K4" s="2"/>
      <c r="L4" s="2"/>
      <c r="M4" s="2"/>
    </row>
    <row r="13" spans="1:19" ht="9.9499999999999993" customHeight="1" x14ac:dyDescent="0.15">
      <c r="R13" s="158"/>
      <c r="S13" s="281"/>
    </row>
    <row r="14" spans="1:19" ht="9.9499999999999993" customHeight="1" x14ac:dyDescent="0.15">
      <c r="R14" s="158"/>
      <c r="S14" s="281"/>
    </row>
    <row r="15" spans="1:19" ht="9.9499999999999993" customHeight="1" x14ac:dyDescent="0.15">
      <c r="R15" s="158"/>
      <c r="S15" s="281"/>
    </row>
    <row r="16" spans="1:19" ht="9.9499999999999993" customHeight="1" x14ac:dyDescent="0.15">
      <c r="R16" s="158"/>
      <c r="S16" s="281"/>
    </row>
    <row r="17" spans="1:35" ht="9.9499999999999993" customHeight="1" x14ac:dyDescent="0.15">
      <c r="R17" s="158"/>
      <c r="S17" s="281"/>
    </row>
    <row r="20" spans="1:35" ht="9.9499999999999993" customHeight="1" x14ac:dyDescent="0.15">
      <c r="AI20" s="47"/>
    </row>
    <row r="25" spans="1:35" s="47" customFormat="1" ht="9.9499999999999993" customHeight="1" x14ac:dyDescent="0.15">
      <c r="A25" s="146"/>
      <c r="B25" s="146" t="s">
        <v>76</v>
      </c>
      <c r="C25" s="146" t="s">
        <v>77</v>
      </c>
      <c r="D25" s="146" t="s">
        <v>78</v>
      </c>
      <c r="E25" s="146" t="s">
        <v>79</v>
      </c>
      <c r="F25" s="146" t="s">
        <v>80</v>
      </c>
      <c r="G25" s="146" t="s">
        <v>81</v>
      </c>
      <c r="H25" s="146" t="s">
        <v>82</v>
      </c>
      <c r="I25" s="146" t="s">
        <v>83</v>
      </c>
      <c r="J25" s="146" t="s">
        <v>84</v>
      </c>
      <c r="K25" s="146" t="s">
        <v>85</v>
      </c>
      <c r="L25" s="146" t="s">
        <v>86</v>
      </c>
      <c r="M25" s="147" t="s">
        <v>87</v>
      </c>
      <c r="N25" s="206" t="s">
        <v>125</v>
      </c>
      <c r="O25" s="149" t="s">
        <v>124</v>
      </c>
      <c r="AI25"/>
    </row>
    <row r="26" spans="1:35" ht="9.9499999999999993" customHeight="1" x14ac:dyDescent="0.15">
      <c r="A26" s="6" t="s">
        <v>173</v>
      </c>
      <c r="B26" s="146">
        <v>74.599999999999994</v>
      </c>
      <c r="C26" s="146">
        <v>75.400000000000006</v>
      </c>
      <c r="D26" s="148">
        <v>81.099999999999994</v>
      </c>
      <c r="E26" s="146">
        <v>81.599999999999994</v>
      </c>
      <c r="F26" s="146">
        <v>80.7</v>
      </c>
      <c r="G26" s="146">
        <v>79.400000000000006</v>
      </c>
      <c r="H26" s="148">
        <v>87.2</v>
      </c>
      <c r="I26" s="146">
        <v>72.599999999999994</v>
      </c>
      <c r="J26" s="146">
        <v>79</v>
      </c>
      <c r="K26" s="146">
        <v>82.8</v>
      </c>
      <c r="L26" s="146">
        <v>76.400000000000006</v>
      </c>
      <c r="M26" s="303">
        <v>76.5</v>
      </c>
      <c r="N26" s="304">
        <f t="shared" ref="N26:N29" si="0">SUM(B26:M26)</f>
        <v>947.3</v>
      </c>
      <c r="O26" s="148">
        <v>104.6</v>
      </c>
    </row>
    <row r="27" spans="1:35" ht="9.9499999999999993" customHeight="1" x14ac:dyDescent="0.15">
      <c r="A27" s="6" t="s">
        <v>172</v>
      </c>
      <c r="B27" s="146">
        <v>69</v>
      </c>
      <c r="C27" s="146">
        <v>77.5</v>
      </c>
      <c r="D27" s="148">
        <v>84.3</v>
      </c>
      <c r="E27" s="146">
        <v>83</v>
      </c>
      <c r="F27" s="146">
        <v>72.7</v>
      </c>
      <c r="G27" s="146">
        <v>75.400000000000006</v>
      </c>
      <c r="H27" s="148">
        <v>78.3</v>
      </c>
      <c r="I27" s="146">
        <v>69.5</v>
      </c>
      <c r="J27" s="146">
        <v>75.900000000000006</v>
      </c>
      <c r="K27" s="146">
        <v>79.900000000000006</v>
      </c>
      <c r="L27" s="146">
        <v>67.3</v>
      </c>
      <c r="M27" s="303">
        <v>71.8</v>
      </c>
      <c r="N27" s="304">
        <f t="shared" si="0"/>
        <v>904.5999999999998</v>
      </c>
      <c r="O27" s="148">
        <f>SUM(N27/N26)*100</f>
        <v>95.492452232661236</v>
      </c>
    </row>
    <row r="28" spans="1:35" ht="9.9499999999999993" customHeight="1" x14ac:dyDescent="0.15">
      <c r="A28" s="6" t="s">
        <v>175</v>
      </c>
      <c r="B28" s="146">
        <v>62</v>
      </c>
      <c r="C28" s="146">
        <v>71.900000000000006</v>
      </c>
      <c r="D28" s="148">
        <v>82.3</v>
      </c>
      <c r="E28" s="146">
        <v>86.9</v>
      </c>
      <c r="F28" s="146">
        <v>79.5</v>
      </c>
      <c r="G28" s="146">
        <v>84.7</v>
      </c>
      <c r="H28" s="148">
        <v>77.8</v>
      </c>
      <c r="I28" s="146">
        <v>103.2</v>
      </c>
      <c r="J28" s="146">
        <v>105.2</v>
      </c>
      <c r="K28" s="146">
        <v>95.4</v>
      </c>
      <c r="L28" s="146">
        <v>100.3</v>
      </c>
      <c r="M28" s="303">
        <v>106.6</v>
      </c>
      <c r="N28" s="304">
        <f t="shared" si="0"/>
        <v>1055.8</v>
      </c>
      <c r="O28" s="148">
        <f>SUM(N28/N27)*100</f>
        <v>116.71456997567988</v>
      </c>
    </row>
    <row r="29" spans="1:35" ht="9.9499999999999993" customHeight="1" x14ac:dyDescent="0.15">
      <c r="A29" s="6" t="s">
        <v>187</v>
      </c>
      <c r="B29" s="146">
        <v>93.3</v>
      </c>
      <c r="C29" s="146">
        <v>91.3</v>
      </c>
      <c r="D29" s="148">
        <v>106.6</v>
      </c>
      <c r="E29" s="146">
        <v>106.6</v>
      </c>
      <c r="F29" s="146">
        <v>101.9</v>
      </c>
      <c r="G29" s="146">
        <v>113</v>
      </c>
      <c r="H29" s="148">
        <v>110.5</v>
      </c>
      <c r="I29" s="146">
        <v>100.3</v>
      </c>
      <c r="J29" s="146">
        <v>104.2</v>
      </c>
      <c r="K29" s="146">
        <v>103.1</v>
      </c>
      <c r="L29" s="146">
        <v>103.7</v>
      </c>
      <c r="M29" s="303">
        <v>103.6</v>
      </c>
      <c r="N29" s="304">
        <f t="shared" si="0"/>
        <v>1238.0999999999999</v>
      </c>
      <c r="O29" s="148">
        <f>SUM(N29/N28)*100</f>
        <v>117.26652775146809</v>
      </c>
    </row>
    <row r="30" spans="1:35" ht="9.9499999999999993" customHeight="1" x14ac:dyDescent="0.15">
      <c r="A30" s="6" t="s">
        <v>195</v>
      </c>
      <c r="B30" s="146">
        <v>91.6</v>
      </c>
      <c r="C30" s="146">
        <v>96.2</v>
      </c>
      <c r="D30" s="148">
        <v>103.6</v>
      </c>
      <c r="E30" s="146">
        <v>104.5</v>
      </c>
      <c r="F30" s="146">
        <v>106.1</v>
      </c>
      <c r="G30" s="146">
        <v>112.9</v>
      </c>
      <c r="H30" s="148"/>
      <c r="I30" s="146"/>
      <c r="J30" s="146"/>
      <c r="K30" s="146"/>
      <c r="L30" s="146"/>
      <c r="M30" s="303"/>
      <c r="N30" s="304">
        <f t="shared" ref="N30" si="1">SUM(B30:M30)</f>
        <v>614.9</v>
      </c>
      <c r="O30" s="148">
        <f>SUM(N30/N29)*100</f>
        <v>49.664808981503924</v>
      </c>
    </row>
    <row r="31" spans="1:35" ht="9.9499999999999993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  <row r="51" spans="1:17" ht="9.9499999999999993" customHeigh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 x14ac:dyDescent="0.15">
      <c r="A52" s="48"/>
      <c r="B52" s="29"/>
    </row>
    <row r="53" spans="1:17" ht="9.9499999999999993" customHeight="1" x14ac:dyDescent="0.15">
      <c r="A53" s="48"/>
      <c r="B53" s="29"/>
    </row>
    <row r="54" spans="1:17" ht="9.9499999999999993" customHeight="1" x14ac:dyDescent="0.15">
      <c r="A54" s="48"/>
    </row>
    <row r="55" spans="1:17" ht="9.9499999999999993" customHeight="1" x14ac:dyDescent="0.15">
      <c r="A55" s="146"/>
      <c r="B55" s="146" t="s">
        <v>76</v>
      </c>
      <c r="C55" s="146" t="s">
        <v>77</v>
      </c>
      <c r="D55" s="146" t="s">
        <v>78</v>
      </c>
      <c r="E55" s="146" t="s">
        <v>79</v>
      </c>
      <c r="F55" s="146" t="s">
        <v>80</v>
      </c>
      <c r="G55" s="146" t="s">
        <v>81</v>
      </c>
      <c r="H55" s="146" t="s">
        <v>82</v>
      </c>
      <c r="I55" s="146" t="s">
        <v>83</v>
      </c>
      <c r="J55" s="146" t="s">
        <v>84</v>
      </c>
      <c r="K55" s="146" t="s">
        <v>85</v>
      </c>
      <c r="L55" s="146" t="s">
        <v>86</v>
      </c>
      <c r="M55" s="147" t="s">
        <v>87</v>
      </c>
      <c r="N55" s="206" t="s">
        <v>126</v>
      </c>
      <c r="O55" s="149" t="s">
        <v>124</v>
      </c>
    </row>
    <row r="56" spans="1:17" ht="9.9499999999999993" customHeight="1" x14ac:dyDescent="0.15">
      <c r="A56" s="6" t="s">
        <v>173</v>
      </c>
      <c r="B56" s="146">
        <v>119.6</v>
      </c>
      <c r="C56" s="146">
        <v>123</v>
      </c>
      <c r="D56" s="146">
        <v>124.9</v>
      </c>
      <c r="E56" s="146">
        <v>120.4</v>
      </c>
      <c r="F56" s="146">
        <v>122.8</v>
      </c>
      <c r="G56" s="146">
        <v>122.8</v>
      </c>
      <c r="H56" s="146">
        <v>126.5</v>
      </c>
      <c r="I56" s="146">
        <v>124.6</v>
      </c>
      <c r="J56" s="147">
        <v>120.4</v>
      </c>
      <c r="K56" s="146">
        <v>123.9</v>
      </c>
      <c r="L56" s="146">
        <v>123.3</v>
      </c>
      <c r="M56" s="147">
        <v>119.5</v>
      </c>
      <c r="N56" s="211">
        <f t="shared" ref="N56:N59" si="2">SUM(B56:M56)/12</f>
        <v>122.64166666666667</v>
      </c>
      <c r="O56" s="148">
        <v>105.8</v>
      </c>
      <c r="P56" s="17"/>
      <c r="Q56" s="17"/>
    </row>
    <row r="57" spans="1:17" ht="9.9499999999999993" customHeight="1" x14ac:dyDescent="0.15">
      <c r="A57" s="6" t="s">
        <v>172</v>
      </c>
      <c r="B57" s="146">
        <v>121.9</v>
      </c>
      <c r="C57" s="146">
        <v>124.4</v>
      </c>
      <c r="D57" s="146">
        <v>124.3</v>
      </c>
      <c r="E57" s="146">
        <v>124</v>
      </c>
      <c r="F57" s="146">
        <v>129.1</v>
      </c>
      <c r="G57" s="146">
        <v>126</v>
      </c>
      <c r="H57" s="146">
        <v>120.9</v>
      </c>
      <c r="I57" s="146">
        <v>119.3</v>
      </c>
      <c r="J57" s="147">
        <v>118.8</v>
      </c>
      <c r="K57" s="146">
        <v>118</v>
      </c>
      <c r="L57" s="146">
        <v>111.6</v>
      </c>
      <c r="M57" s="147">
        <v>107.9</v>
      </c>
      <c r="N57" s="211">
        <f t="shared" si="2"/>
        <v>120.51666666666667</v>
      </c>
      <c r="O57" s="148">
        <f>SUM(N57/N56)*100</f>
        <v>98.267309913705233</v>
      </c>
      <c r="P57" s="17"/>
      <c r="Q57" s="17"/>
    </row>
    <row r="58" spans="1:17" ht="9.9499999999999993" customHeight="1" x14ac:dyDescent="0.15">
      <c r="A58" s="6" t="s">
        <v>175</v>
      </c>
      <c r="B58" s="146">
        <v>107.9</v>
      </c>
      <c r="C58" s="146">
        <v>111.7</v>
      </c>
      <c r="D58" s="146">
        <v>111.9</v>
      </c>
      <c r="E58" s="146">
        <v>110.2</v>
      </c>
      <c r="F58" s="146">
        <v>112.5</v>
      </c>
      <c r="G58" s="146">
        <v>113</v>
      </c>
      <c r="H58" s="146">
        <v>111.4</v>
      </c>
      <c r="I58" s="146">
        <v>144</v>
      </c>
      <c r="J58" s="147">
        <v>145.1</v>
      </c>
      <c r="K58" s="146">
        <v>144.6</v>
      </c>
      <c r="L58" s="146">
        <v>147.4</v>
      </c>
      <c r="M58" s="147">
        <v>148.4</v>
      </c>
      <c r="N58" s="211">
        <f t="shared" si="2"/>
        <v>125.67500000000001</v>
      </c>
      <c r="O58" s="148">
        <f>SUM(N58/N57)*100</f>
        <v>104.28018254736553</v>
      </c>
      <c r="P58" s="17"/>
      <c r="Q58" s="17"/>
    </row>
    <row r="59" spans="1:17" ht="10.5" customHeight="1" x14ac:dyDescent="0.15">
      <c r="A59" s="6" t="s">
        <v>187</v>
      </c>
      <c r="B59" s="146">
        <v>141.30000000000001</v>
      </c>
      <c r="C59" s="146">
        <v>142.30000000000001</v>
      </c>
      <c r="D59" s="146">
        <v>141.1</v>
      </c>
      <c r="E59" s="146">
        <v>140.1</v>
      </c>
      <c r="F59" s="146">
        <v>145.19999999999999</v>
      </c>
      <c r="G59" s="146">
        <v>146.30000000000001</v>
      </c>
      <c r="H59" s="146">
        <v>140.9</v>
      </c>
      <c r="I59" s="146">
        <v>140.80000000000001</v>
      </c>
      <c r="J59" s="147">
        <v>138</v>
      </c>
      <c r="K59" s="146">
        <v>138.30000000000001</v>
      </c>
      <c r="L59" s="146">
        <v>140.9</v>
      </c>
      <c r="M59" s="147">
        <v>141.1</v>
      </c>
      <c r="N59" s="211">
        <f t="shared" si="2"/>
        <v>141.35833333333332</v>
      </c>
      <c r="O59" s="148">
        <f>SUM(N59/N58)*100</f>
        <v>112.47927856242951</v>
      </c>
      <c r="P59" s="17"/>
      <c r="Q59" s="17"/>
    </row>
    <row r="60" spans="1:17" ht="10.5" customHeight="1" x14ac:dyDescent="0.15">
      <c r="A60" s="6" t="s">
        <v>195</v>
      </c>
      <c r="B60" s="146">
        <v>141.4</v>
      </c>
      <c r="C60" s="146">
        <v>142</v>
      </c>
      <c r="D60" s="146">
        <v>141.30000000000001</v>
      </c>
      <c r="E60" s="146">
        <v>142.80000000000001</v>
      </c>
      <c r="F60" s="146">
        <v>148.4</v>
      </c>
      <c r="G60" s="146">
        <v>148.9</v>
      </c>
      <c r="H60" s="146"/>
      <c r="I60" s="146"/>
      <c r="J60" s="147"/>
      <c r="K60" s="146"/>
      <c r="L60" s="146"/>
      <c r="M60" s="147"/>
      <c r="N60" s="211">
        <f t="shared" ref="N60" si="3">SUM(B60:M60)/12</f>
        <v>72.066666666666663</v>
      </c>
      <c r="O60" s="148">
        <f>SUM(N60/N59)*100</f>
        <v>50.981548075222548</v>
      </c>
    </row>
    <row r="62" spans="1:17" ht="9.9499999999999993" customHeight="1" x14ac:dyDescent="0.15">
      <c r="O62" s="48"/>
    </row>
    <row r="63" spans="1:17" ht="9.9499999999999993" customHeight="1" x14ac:dyDescent="0.15">
      <c r="O63" s="48"/>
    </row>
    <row r="67" spans="15:27" ht="9.9499999999999993" customHeight="1" x14ac:dyDescent="0.15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 x14ac:dyDescent="0.15">
      <c r="A85" s="146"/>
      <c r="B85" s="146" t="s">
        <v>76</v>
      </c>
      <c r="C85" s="146" t="s">
        <v>77</v>
      </c>
      <c r="D85" s="146" t="s">
        <v>78</v>
      </c>
      <c r="E85" s="146" t="s">
        <v>79</v>
      </c>
      <c r="F85" s="146" t="s">
        <v>80</v>
      </c>
      <c r="G85" s="146" t="s">
        <v>81</v>
      </c>
      <c r="H85" s="146" t="s">
        <v>82</v>
      </c>
      <c r="I85" s="146" t="s">
        <v>83</v>
      </c>
      <c r="J85" s="146" t="s">
        <v>84</v>
      </c>
      <c r="K85" s="146" t="s">
        <v>85</v>
      </c>
      <c r="L85" s="146" t="s">
        <v>86</v>
      </c>
      <c r="M85" s="147" t="s">
        <v>87</v>
      </c>
      <c r="N85" s="206" t="s">
        <v>126</v>
      </c>
      <c r="O85" s="149" t="s">
        <v>124</v>
      </c>
    </row>
    <row r="86" spans="1:25" ht="9.9499999999999993" customHeight="1" x14ac:dyDescent="0.15">
      <c r="A86" s="6" t="s">
        <v>173</v>
      </c>
      <c r="B86" s="146">
        <v>62.7</v>
      </c>
      <c r="C86" s="146">
        <v>60.7</v>
      </c>
      <c r="D86" s="146">
        <v>64.7</v>
      </c>
      <c r="E86" s="146">
        <v>68.3</v>
      </c>
      <c r="F86" s="146">
        <v>65.3</v>
      </c>
      <c r="G86" s="146">
        <v>64.7</v>
      </c>
      <c r="H86" s="146">
        <v>68.400000000000006</v>
      </c>
      <c r="I86" s="146">
        <v>58.6</v>
      </c>
      <c r="J86" s="147">
        <v>66.2</v>
      </c>
      <c r="K86" s="146">
        <v>66.3</v>
      </c>
      <c r="L86" s="146">
        <v>62.1</v>
      </c>
      <c r="M86" s="147">
        <v>64.599999999999994</v>
      </c>
      <c r="N86" s="211">
        <f>SUM(B86:M86)/12</f>
        <v>64.38333333333334</v>
      </c>
      <c r="O86" s="148">
        <v>109.4</v>
      </c>
      <c r="P86" s="47"/>
      <c r="Q86" s="217"/>
      <c r="R86" s="47"/>
      <c r="S86" s="47"/>
      <c r="T86" s="47"/>
      <c r="U86" s="47"/>
      <c r="V86" s="47"/>
      <c r="W86" s="47"/>
      <c r="X86" s="47"/>
      <c r="Y86" s="151"/>
    </row>
    <row r="87" spans="1:25" ht="9.9499999999999993" customHeight="1" x14ac:dyDescent="0.15">
      <c r="A87" s="6" t="s">
        <v>172</v>
      </c>
      <c r="B87" s="146">
        <v>56.2</v>
      </c>
      <c r="C87" s="146">
        <v>61.9</v>
      </c>
      <c r="D87" s="146">
        <v>67.900000000000006</v>
      </c>
      <c r="E87" s="146">
        <v>67</v>
      </c>
      <c r="F87" s="146">
        <v>55.4</v>
      </c>
      <c r="G87" s="146">
        <v>60.3</v>
      </c>
      <c r="H87" s="146">
        <v>65.5</v>
      </c>
      <c r="I87" s="146">
        <v>58.5</v>
      </c>
      <c r="J87" s="147">
        <v>63.9</v>
      </c>
      <c r="K87" s="146">
        <v>67.900000000000006</v>
      </c>
      <c r="L87" s="146">
        <v>61.4</v>
      </c>
      <c r="M87" s="147">
        <v>67</v>
      </c>
      <c r="N87" s="211">
        <f>SUM(B87:M87)/12</f>
        <v>62.741666666666667</v>
      </c>
      <c r="O87" s="148">
        <f>SUM(N87/N86)*100</f>
        <v>97.450168263008024</v>
      </c>
      <c r="P87" s="47"/>
      <c r="Q87" s="217"/>
      <c r="R87" s="47"/>
      <c r="S87" s="47"/>
      <c r="T87" s="47"/>
      <c r="U87" s="47"/>
      <c r="V87" s="47"/>
      <c r="W87" s="47"/>
      <c r="X87" s="47"/>
      <c r="Y87" s="47"/>
    </row>
    <row r="88" spans="1:25" ht="10.5" customHeight="1" x14ac:dyDescent="0.15">
      <c r="A88" s="6" t="s">
        <v>175</v>
      </c>
      <c r="B88" s="146">
        <v>57.4</v>
      </c>
      <c r="C88" s="146">
        <v>63.8</v>
      </c>
      <c r="D88" s="146">
        <v>73.5</v>
      </c>
      <c r="E88" s="146">
        <v>79</v>
      </c>
      <c r="F88" s="146">
        <v>70.3</v>
      </c>
      <c r="G88" s="146">
        <v>74.900000000000006</v>
      </c>
      <c r="H88" s="146">
        <v>70</v>
      </c>
      <c r="I88" s="146">
        <v>68</v>
      </c>
      <c r="J88" s="147">
        <v>72.400000000000006</v>
      </c>
      <c r="K88" s="146">
        <v>66</v>
      </c>
      <c r="L88" s="146">
        <v>67.7</v>
      </c>
      <c r="M88" s="147">
        <v>71.7</v>
      </c>
      <c r="N88" s="211">
        <f>SUM(B88:M88)/12</f>
        <v>69.558333333333337</v>
      </c>
      <c r="O88" s="411">
        <f>SUM(N88/N87)*100</f>
        <v>110.86465666091114</v>
      </c>
      <c r="P88" s="47"/>
      <c r="Q88" s="217"/>
      <c r="R88" s="47"/>
      <c r="S88" s="47"/>
      <c r="T88" s="47"/>
      <c r="U88" s="47"/>
      <c r="V88" s="47"/>
      <c r="W88" s="47"/>
      <c r="X88" s="47"/>
      <c r="Y88" s="47"/>
    </row>
    <row r="89" spans="1:25" ht="10.5" customHeight="1" x14ac:dyDescent="0.15">
      <c r="A89" s="6" t="s">
        <v>187</v>
      </c>
      <c r="B89" s="146">
        <v>66.900000000000006</v>
      </c>
      <c r="C89" s="146">
        <v>64.099999999999994</v>
      </c>
      <c r="D89" s="146">
        <v>75.599999999999994</v>
      </c>
      <c r="E89" s="146">
        <v>76.2</v>
      </c>
      <c r="F89" s="146">
        <v>69.599999999999994</v>
      </c>
      <c r="G89" s="146">
        <v>77.2</v>
      </c>
      <c r="H89" s="146">
        <v>78.8</v>
      </c>
      <c r="I89" s="146">
        <v>71.3</v>
      </c>
      <c r="J89" s="147">
        <v>75.8</v>
      </c>
      <c r="K89" s="146">
        <v>74.5</v>
      </c>
      <c r="L89" s="146">
        <v>73.3</v>
      </c>
      <c r="M89" s="147">
        <v>73.400000000000006</v>
      </c>
      <c r="N89" s="211">
        <f>SUM(B89:M89)/12</f>
        <v>73.058333333333323</v>
      </c>
      <c r="O89" s="411">
        <f>SUM(N89/N88)*100</f>
        <v>105.03174793338923</v>
      </c>
      <c r="P89" s="47"/>
      <c r="Q89" s="217"/>
      <c r="R89" s="47"/>
      <c r="S89" s="47"/>
      <c r="T89" s="47"/>
      <c r="U89" s="47"/>
      <c r="V89" s="47"/>
      <c r="W89" s="47"/>
      <c r="X89" s="47"/>
      <c r="Y89" s="47"/>
    </row>
    <row r="90" spans="1:25" ht="10.5" customHeight="1" x14ac:dyDescent="0.15">
      <c r="A90" s="6" t="s">
        <v>195</v>
      </c>
      <c r="B90" s="146">
        <v>64.8</v>
      </c>
      <c r="C90" s="146">
        <v>67.7</v>
      </c>
      <c r="D90" s="146">
        <v>73.400000000000006</v>
      </c>
      <c r="E90" s="146">
        <v>73.099999999999994</v>
      </c>
      <c r="F90" s="146">
        <v>70.900000000000006</v>
      </c>
      <c r="G90" s="146">
        <v>75.8</v>
      </c>
      <c r="H90" s="146"/>
      <c r="I90" s="146"/>
      <c r="J90" s="147"/>
      <c r="K90" s="146"/>
      <c r="L90" s="146"/>
      <c r="M90" s="147"/>
      <c r="N90" s="211">
        <f>SUM(B90:M90)/12</f>
        <v>35.475000000000001</v>
      </c>
      <c r="O90" s="411">
        <f>SUM(N90/N89)*100</f>
        <v>48.557089084065254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 x14ac:dyDescent="0.1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M44" sqref="M4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 x14ac:dyDescent="0.15">
      <c r="A1" s="464" t="s">
        <v>217</v>
      </c>
      <c r="B1" s="465"/>
      <c r="C1" s="465"/>
      <c r="D1" s="465"/>
      <c r="E1" s="465"/>
      <c r="F1" s="465"/>
      <c r="G1" s="465"/>
      <c r="M1" s="16"/>
      <c r="N1" t="s">
        <v>195</v>
      </c>
      <c r="O1" s="111"/>
      <c r="Q1" s="282" t="s">
        <v>187</v>
      </c>
    </row>
    <row r="2" spans="1:18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 x14ac:dyDescent="0.15">
      <c r="H3" s="3">
        <v>17</v>
      </c>
      <c r="I3" s="161" t="s">
        <v>21</v>
      </c>
      <c r="J3" s="13">
        <v>385434</v>
      </c>
      <c r="K3" s="198">
        <v>1</v>
      </c>
      <c r="L3" s="3">
        <f>SUM(H3)</f>
        <v>17</v>
      </c>
      <c r="M3" s="161" t="s">
        <v>21</v>
      </c>
      <c r="N3" s="13">
        <f>SUM(J3)</f>
        <v>385434</v>
      </c>
      <c r="O3" s="3">
        <f>SUM(H3)</f>
        <v>17</v>
      </c>
      <c r="P3" s="161" t="s">
        <v>21</v>
      </c>
      <c r="Q3" s="199">
        <v>326548</v>
      </c>
    </row>
    <row r="4" spans="1:18" ht="13.5" customHeight="1" x14ac:dyDescent="0.15">
      <c r="H4" s="3">
        <v>33</v>
      </c>
      <c r="I4" s="161" t="s">
        <v>0</v>
      </c>
      <c r="J4" s="13">
        <v>120761</v>
      </c>
      <c r="K4" s="198">
        <v>2</v>
      </c>
      <c r="L4" s="3">
        <f t="shared" ref="L4:L12" si="0">SUM(H4)</f>
        <v>33</v>
      </c>
      <c r="M4" s="161" t="s">
        <v>0</v>
      </c>
      <c r="N4" s="13">
        <f t="shared" ref="N4:N12" si="1">SUM(J4)</f>
        <v>120761</v>
      </c>
      <c r="O4" s="3">
        <f t="shared" ref="O4:O12" si="2">SUM(H4)</f>
        <v>33</v>
      </c>
      <c r="P4" s="161" t="s">
        <v>0</v>
      </c>
      <c r="Q4" s="86">
        <v>107133</v>
      </c>
    </row>
    <row r="5" spans="1:18" ht="13.5" customHeight="1" x14ac:dyDescent="0.15">
      <c r="G5" s="17"/>
      <c r="H5" s="3">
        <v>26</v>
      </c>
      <c r="I5" s="161" t="s">
        <v>30</v>
      </c>
      <c r="J5" s="13">
        <v>99080</v>
      </c>
      <c r="K5" s="198">
        <v>3</v>
      </c>
      <c r="L5" s="3">
        <f t="shared" si="0"/>
        <v>26</v>
      </c>
      <c r="M5" s="161" t="s">
        <v>30</v>
      </c>
      <c r="N5" s="13">
        <f t="shared" si="1"/>
        <v>99080</v>
      </c>
      <c r="O5" s="3">
        <f t="shared" si="2"/>
        <v>26</v>
      </c>
      <c r="P5" s="161" t="s">
        <v>30</v>
      </c>
      <c r="Q5" s="86">
        <v>96625</v>
      </c>
    </row>
    <row r="6" spans="1:18" ht="13.5" customHeight="1" x14ac:dyDescent="0.15">
      <c r="H6" s="3">
        <v>36</v>
      </c>
      <c r="I6" s="161" t="s">
        <v>5</v>
      </c>
      <c r="J6" s="13">
        <v>96413</v>
      </c>
      <c r="K6" s="198">
        <v>4</v>
      </c>
      <c r="L6" s="3">
        <f t="shared" si="0"/>
        <v>36</v>
      </c>
      <c r="M6" s="161" t="s">
        <v>5</v>
      </c>
      <c r="N6" s="13">
        <f t="shared" si="1"/>
        <v>96413</v>
      </c>
      <c r="O6" s="3">
        <f t="shared" si="2"/>
        <v>36</v>
      </c>
      <c r="P6" s="161" t="s">
        <v>5</v>
      </c>
      <c r="Q6" s="86">
        <v>103883</v>
      </c>
    </row>
    <row r="7" spans="1:18" ht="13.5" customHeight="1" x14ac:dyDescent="0.15">
      <c r="H7" s="3">
        <v>16</v>
      </c>
      <c r="I7" s="161" t="s">
        <v>3</v>
      </c>
      <c r="J7" s="87">
        <v>79868</v>
      </c>
      <c r="K7" s="198">
        <v>5</v>
      </c>
      <c r="L7" s="3">
        <f t="shared" si="0"/>
        <v>16</v>
      </c>
      <c r="M7" s="161" t="s">
        <v>3</v>
      </c>
      <c r="N7" s="13">
        <f t="shared" si="1"/>
        <v>79868</v>
      </c>
      <c r="O7" s="3">
        <f t="shared" si="2"/>
        <v>16</v>
      </c>
      <c r="P7" s="161" t="s">
        <v>3</v>
      </c>
      <c r="Q7" s="86">
        <v>83937</v>
      </c>
    </row>
    <row r="8" spans="1:18" ht="13.5" customHeight="1" x14ac:dyDescent="0.15">
      <c r="H8" s="3">
        <v>34</v>
      </c>
      <c r="I8" s="161" t="s">
        <v>1</v>
      </c>
      <c r="J8" s="220">
        <v>43224</v>
      </c>
      <c r="K8" s="198">
        <v>6</v>
      </c>
      <c r="L8" s="3">
        <f t="shared" si="0"/>
        <v>34</v>
      </c>
      <c r="M8" s="161" t="s">
        <v>1</v>
      </c>
      <c r="N8" s="13">
        <f t="shared" si="1"/>
        <v>43224</v>
      </c>
      <c r="O8" s="3">
        <f t="shared" si="2"/>
        <v>34</v>
      </c>
      <c r="P8" s="161" t="s">
        <v>1</v>
      </c>
      <c r="Q8" s="86">
        <v>49183</v>
      </c>
    </row>
    <row r="9" spans="1:18" ht="13.5" customHeight="1" x14ac:dyDescent="0.15">
      <c r="H9" s="14">
        <v>25</v>
      </c>
      <c r="I9" s="163" t="s">
        <v>29</v>
      </c>
      <c r="J9" s="13">
        <v>40901</v>
      </c>
      <c r="K9" s="198">
        <v>7</v>
      </c>
      <c r="L9" s="3">
        <f t="shared" si="0"/>
        <v>25</v>
      </c>
      <c r="M9" s="163" t="s">
        <v>29</v>
      </c>
      <c r="N9" s="13">
        <f t="shared" si="1"/>
        <v>40901</v>
      </c>
      <c r="O9" s="3">
        <f t="shared" si="2"/>
        <v>25</v>
      </c>
      <c r="P9" s="163" t="s">
        <v>29</v>
      </c>
      <c r="Q9" s="86">
        <v>30999</v>
      </c>
    </row>
    <row r="10" spans="1:18" ht="13.5" customHeight="1" x14ac:dyDescent="0.15">
      <c r="H10" s="33">
        <v>40</v>
      </c>
      <c r="I10" s="161" t="s">
        <v>2</v>
      </c>
      <c r="J10" s="13">
        <v>40578</v>
      </c>
      <c r="K10" s="198">
        <v>8</v>
      </c>
      <c r="L10" s="3">
        <f t="shared" si="0"/>
        <v>40</v>
      </c>
      <c r="M10" s="161" t="s">
        <v>2</v>
      </c>
      <c r="N10" s="13">
        <f t="shared" si="1"/>
        <v>40578</v>
      </c>
      <c r="O10" s="3">
        <f t="shared" si="2"/>
        <v>40</v>
      </c>
      <c r="P10" s="161" t="s">
        <v>2</v>
      </c>
      <c r="Q10" s="86">
        <v>46188</v>
      </c>
    </row>
    <row r="11" spans="1:18" ht="13.5" customHeight="1" x14ac:dyDescent="0.15">
      <c r="H11" s="14">
        <v>13</v>
      </c>
      <c r="I11" s="163" t="s">
        <v>7</v>
      </c>
      <c r="J11" s="137">
        <v>35727</v>
      </c>
      <c r="K11" s="198">
        <v>9</v>
      </c>
      <c r="L11" s="3">
        <f t="shared" si="0"/>
        <v>13</v>
      </c>
      <c r="M11" s="163" t="s">
        <v>7</v>
      </c>
      <c r="N11" s="13">
        <f t="shared" si="1"/>
        <v>35727</v>
      </c>
      <c r="O11" s="3">
        <f t="shared" si="2"/>
        <v>13</v>
      </c>
      <c r="P11" s="163" t="s">
        <v>7</v>
      </c>
      <c r="Q11" s="86">
        <v>34418</v>
      </c>
    </row>
    <row r="12" spans="1:18" ht="13.5" customHeight="1" thickBot="1" x14ac:dyDescent="0.2">
      <c r="H12" s="274">
        <v>24</v>
      </c>
      <c r="I12" s="380" t="s">
        <v>28</v>
      </c>
      <c r="J12" s="426">
        <v>26855</v>
      </c>
      <c r="K12" s="197">
        <v>10</v>
      </c>
      <c r="L12" s="3">
        <f t="shared" si="0"/>
        <v>24</v>
      </c>
      <c r="M12" s="380" t="s">
        <v>28</v>
      </c>
      <c r="N12" s="13">
        <f t="shared" si="1"/>
        <v>26855</v>
      </c>
      <c r="O12" s="14">
        <f t="shared" si="2"/>
        <v>24</v>
      </c>
      <c r="P12" s="380" t="s">
        <v>28</v>
      </c>
      <c r="Q12" s="200">
        <v>28447</v>
      </c>
    </row>
    <row r="13" spans="1:18" ht="13.5" customHeight="1" thickTop="1" thickBot="1" x14ac:dyDescent="0.2">
      <c r="H13" s="122">
        <v>38</v>
      </c>
      <c r="I13" s="175" t="s">
        <v>38</v>
      </c>
      <c r="J13" s="425">
        <v>25481</v>
      </c>
      <c r="K13" s="104"/>
      <c r="L13" s="78"/>
      <c r="M13" s="164"/>
      <c r="N13" s="339">
        <f>SUM(J43)</f>
        <v>1129439</v>
      </c>
      <c r="O13" s="3"/>
      <c r="P13" s="273" t="s">
        <v>153</v>
      </c>
      <c r="Q13" s="201">
        <v>1130333</v>
      </c>
    </row>
    <row r="14" spans="1:18" ht="13.5" customHeight="1" x14ac:dyDescent="0.15">
      <c r="B14" s="19"/>
      <c r="H14" s="3">
        <v>31</v>
      </c>
      <c r="I14" s="161" t="s">
        <v>105</v>
      </c>
      <c r="J14" s="13">
        <v>18751</v>
      </c>
      <c r="K14" s="104"/>
      <c r="L14" s="26"/>
      <c r="N14" t="s">
        <v>59</v>
      </c>
      <c r="O14"/>
    </row>
    <row r="15" spans="1:18" ht="13.5" customHeight="1" x14ac:dyDescent="0.15">
      <c r="H15" s="3">
        <v>3</v>
      </c>
      <c r="I15" s="161" t="s">
        <v>10</v>
      </c>
      <c r="J15" s="13">
        <v>16056</v>
      </c>
      <c r="K15" s="104"/>
      <c r="L15" s="26"/>
      <c r="M15" t="s">
        <v>196</v>
      </c>
      <c r="N15" s="15"/>
      <c r="O15"/>
      <c r="P15" t="s">
        <v>197</v>
      </c>
      <c r="Q15" s="85" t="s">
        <v>63</v>
      </c>
    </row>
    <row r="16" spans="1:18" ht="13.5" customHeight="1" x14ac:dyDescent="0.15">
      <c r="C16" s="15"/>
      <c r="E16" s="17"/>
      <c r="H16" s="3">
        <v>37</v>
      </c>
      <c r="I16" s="161" t="s">
        <v>37</v>
      </c>
      <c r="J16" s="13">
        <v>15889</v>
      </c>
      <c r="K16" s="104"/>
      <c r="L16" s="3">
        <f>SUM(L3)</f>
        <v>17</v>
      </c>
      <c r="M16" s="13">
        <f>SUM(N3)</f>
        <v>385434</v>
      </c>
      <c r="N16" s="161" t="s">
        <v>21</v>
      </c>
      <c r="O16" s="3">
        <f>SUM(O3)</f>
        <v>17</v>
      </c>
      <c r="P16" s="13">
        <f>SUM(M16)</f>
        <v>385434</v>
      </c>
      <c r="Q16" s="278">
        <v>362485</v>
      </c>
      <c r="R16" s="79"/>
    </row>
    <row r="17" spans="2:20" ht="13.5" customHeight="1" x14ac:dyDescent="0.15">
      <c r="C17" s="15"/>
      <c r="E17" s="17"/>
      <c r="H17" s="3">
        <v>2</v>
      </c>
      <c r="I17" s="161" t="s">
        <v>6</v>
      </c>
      <c r="J17" s="13">
        <v>14572</v>
      </c>
      <c r="K17" s="104"/>
      <c r="L17" s="3">
        <f t="shared" ref="L17:L25" si="3">SUM(L4)</f>
        <v>33</v>
      </c>
      <c r="M17" s="13">
        <f t="shared" ref="M17:M25" si="4">SUM(N4)</f>
        <v>120761</v>
      </c>
      <c r="N17" s="161" t="s">
        <v>0</v>
      </c>
      <c r="O17" s="3">
        <f t="shared" ref="O17:O25" si="5">SUM(O4)</f>
        <v>33</v>
      </c>
      <c r="P17" s="13">
        <f t="shared" ref="P17:P25" si="6">SUM(M17)</f>
        <v>120761</v>
      </c>
      <c r="Q17" s="279">
        <v>116811</v>
      </c>
      <c r="R17" s="79"/>
      <c r="S17" s="42"/>
    </row>
    <row r="18" spans="2:20" ht="13.5" customHeight="1" x14ac:dyDescent="0.15">
      <c r="C18" s="15"/>
      <c r="E18" s="17"/>
      <c r="H18" s="3">
        <v>14</v>
      </c>
      <c r="I18" s="161" t="s">
        <v>19</v>
      </c>
      <c r="J18" s="13">
        <v>13587</v>
      </c>
      <c r="K18" s="104"/>
      <c r="L18" s="3">
        <f t="shared" si="3"/>
        <v>26</v>
      </c>
      <c r="M18" s="13">
        <f t="shared" si="4"/>
        <v>99080</v>
      </c>
      <c r="N18" s="161" t="s">
        <v>30</v>
      </c>
      <c r="O18" s="3">
        <f t="shared" si="5"/>
        <v>26</v>
      </c>
      <c r="P18" s="13">
        <f t="shared" si="6"/>
        <v>99080</v>
      </c>
      <c r="Q18" s="279">
        <v>97921</v>
      </c>
      <c r="R18" s="79"/>
      <c r="S18" s="112"/>
    </row>
    <row r="19" spans="2:20" ht="13.5" customHeight="1" x14ac:dyDescent="0.15">
      <c r="C19" s="15"/>
      <c r="E19" s="17"/>
      <c r="H19" s="3">
        <v>9</v>
      </c>
      <c r="I19" s="3" t="s">
        <v>165</v>
      </c>
      <c r="J19" s="220">
        <v>12337</v>
      </c>
      <c r="L19" s="3">
        <f t="shared" si="3"/>
        <v>36</v>
      </c>
      <c r="M19" s="13">
        <f t="shared" si="4"/>
        <v>96413</v>
      </c>
      <c r="N19" s="161" t="s">
        <v>5</v>
      </c>
      <c r="O19" s="3">
        <f t="shared" si="5"/>
        <v>36</v>
      </c>
      <c r="P19" s="13">
        <f t="shared" si="6"/>
        <v>96413</v>
      </c>
      <c r="Q19" s="279">
        <v>96871</v>
      </c>
      <c r="R19" s="79"/>
      <c r="S19" s="125"/>
    </row>
    <row r="20" spans="2:20" ht="13.5" customHeight="1" x14ac:dyDescent="0.15">
      <c r="B20" s="18"/>
      <c r="C20" s="15"/>
      <c r="E20" s="17"/>
      <c r="H20" s="3">
        <v>21</v>
      </c>
      <c r="I20" s="3" t="s">
        <v>160</v>
      </c>
      <c r="J20" s="13">
        <v>8932</v>
      </c>
      <c r="L20" s="3">
        <f t="shared" si="3"/>
        <v>16</v>
      </c>
      <c r="M20" s="13">
        <f t="shared" si="4"/>
        <v>79868</v>
      </c>
      <c r="N20" s="161" t="s">
        <v>3</v>
      </c>
      <c r="O20" s="3">
        <f t="shared" si="5"/>
        <v>16</v>
      </c>
      <c r="P20" s="13">
        <f t="shared" si="6"/>
        <v>79868</v>
      </c>
      <c r="Q20" s="279">
        <v>76022</v>
      </c>
      <c r="R20" s="79"/>
      <c r="S20" s="125"/>
    </row>
    <row r="21" spans="2:20" ht="13.5" customHeight="1" x14ac:dyDescent="0.15">
      <c r="B21" s="18"/>
      <c r="C21" s="15"/>
      <c r="E21" s="17"/>
      <c r="H21" s="3">
        <v>15</v>
      </c>
      <c r="I21" s="161" t="s">
        <v>20</v>
      </c>
      <c r="J21" s="13">
        <v>5940</v>
      </c>
      <c r="L21" s="3">
        <f t="shared" si="3"/>
        <v>34</v>
      </c>
      <c r="M21" s="13">
        <f t="shared" si="4"/>
        <v>43224</v>
      </c>
      <c r="N21" s="161" t="s">
        <v>1</v>
      </c>
      <c r="O21" s="3">
        <f t="shared" si="5"/>
        <v>34</v>
      </c>
      <c r="P21" s="13">
        <f t="shared" si="6"/>
        <v>43224</v>
      </c>
      <c r="Q21" s="279">
        <v>41710</v>
      </c>
      <c r="R21" s="79"/>
      <c r="S21" s="28"/>
    </row>
    <row r="22" spans="2:20" ht="13.5" customHeight="1" x14ac:dyDescent="0.15">
      <c r="C22" s="15"/>
      <c r="E22" s="17"/>
      <c r="H22" s="3">
        <v>11</v>
      </c>
      <c r="I22" s="161" t="s">
        <v>17</v>
      </c>
      <c r="J22" s="220">
        <v>5497</v>
      </c>
      <c r="K22" s="15"/>
      <c r="L22" s="3">
        <f t="shared" si="3"/>
        <v>25</v>
      </c>
      <c r="M22" s="13">
        <f t="shared" si="4"/>
        <v>40901</v>
      </c>
      <c r="N22" s="163" t="s">
        <v>29</v>
      </c>
      <c r="O22" s="3">
        <f t="shared" si="5"/>
        <v>25</v>
      </c>
      <c r="P22" s="13">
        <f t="shared" si="6"/>
        <v>40901</v>
      </c>
      <c r="Q22" s="279">
        <v>33133</v>
      </c>
      <c r="R22" s="79"/>
    </row>
    <row r="23" spans="2:20" ht="13.5" customHeight="1" x14ac:dyDescent="0.15">
      <c r="B23" s="18"/>
      <c r="C23" s="15"/>
      <c r="E23" s="17"/>
      <c r="H23" s="3">
        <v>22</v>
      </c>
      <c r="I23" s="161" t="s">
        <v>26</v>
      </c>
      <c r="J23" s="220">
        <v>4883</v>
      </c>
      <c r="K23" s="15"/>
      <c r="L23" s="3">
        <f t="shared" si="3"/>
        <v>40</v>
      </c>
      <c r="M23" s="13">
        <f t="shared" si="4"/>
        <v>40578</v>
      </c>
      <c r="N23" s="161" t="s">
        <v>2</v>
      </c>
      <c r="O23" s="3">
        <f t="shared" si="5"/>
        <v>40</v>
      </c>
      <c r="P23" s="13">
        <f t="shared" si="6"/>
        <v>40578</v>
      </c>
      <c r="Q23" s="279">
        <v>37265</v>
      </c>
      <c r="R23" s="79"/>
      <c r="S23" s="42"/>
    </row>
    <row r="24" spans="2:20" ht="13.5" customHeight="1" x14ac:dyDescent="0.15">
      <c r="C24" s="15"/>
      <c r="E24" s="17"/>
      <c r="H24" s="3">
        <v>1</v>
      </c>
      <c r="I24" s="161" t="s">
        <v>4</v>
      </c>
      <c r="J24" s="13">
        <v>2961</v>
      </c>
      <c r="K24" s="15"/>
      <c r="L24" s="3">
        <f t="shared" si="3"/>
        <v>13</v>
      </c>
      <c r="M24" s="13">
        <f t="shared" si="4"/>
        <v>35727</v>
      </c>
      <c r="N24" s="163" t="s">
        <v>7</v>
      </c>
      <c r="O24" s="3">
        <f t="shared" si="5"/>
        <v>13</v>
      </c>
      <c r="P24" s="13">
        <f t="shared" si="6"/>
        <v>35727</v>
      </c>
      <c r="Q24" s="279">
        <v>28145</v>
      </c>
      <c r="R24" s="79"/>
      <c r="S24" s="112"/>
    </row>
    <row r="25" spans="2:20" ht="13.5" customHeight="1" thickBot="1" x14ac:dyDescent="0.2">
      <c r="C25" s="15"/>
      <c r="E25" s="17"/>
      <c r="H25" s="3">
        <v>27</v>
      </c>
      <c r="I25" s="161" t="s">
        <v>31</v>
      </c>
      <c r="J25" s="137">
        <v>2895</v>
      </c>
      <c r="K25" s="15"/>
      <c r="L25" s="14">
        <f t="shared" si="3"/>
        <v>24</v>
      </c>
      <c r="M25" s="114">
        <f t="shared" si="4"/>
        <v>26855</v>
      </c>
      <c r="N25" s="380" t="s">
        <v>28</v>
      </c>
      <c r="O25" s="14">
        <f t="shared" si="5"/>
        <v>24</v>
      </c>
      <c r="P25" s="114">
        <f t="shared" si="6"/>
        <v>26855</v>
      </c>
      <c r="Q25" s="280">
        <v>27432</v>
      </c>
      <c r="R25" s="127" t="s">
        <v>73</v>
      </c>
      <c r="S25" s="28"/>
      <c r="T25" s="28"/>
    </row>
    <row r="26" spans="2:20" ht="13.5" customHeight="1" thickTop="1" x14ac:dyDescent="0.15">
      <c r="H26" s="3">
        <v>12</v>
      </c>
      <c r="I26" s="161" t="s">
        <v>18</v>
      </c>
      <c r="J26" s="13">
        <v>2453</v>
      </c>
      <c r="K26" s="15"/>
      <c r="L26" s="115"/>
      <c r="M26" s="162">
        <f>SUM(J43-(M16+M17+M18+M19+M20+M21+M22+M23+M24+M25))</f>
        <v>160598</v>
      </c>
      <c r="N26" s="221" t="s">
        <v>45</v>
      </c>
      <c r="O26" s="116"/>
      <c r="P26" s="162">
        <f>SUM(M26)</f>
        <v>160598</v>
      </c>
      <c r="Q26" s="162"/>
      <c r="R26" s="176">
        <v>1060531</v>
      </c>
      <c r="T26" s="28"/>
    </row>
    <row r="27" spans="2:20" ht="13.5" customHeight="1" x14ac:dyDescent="0.15">
      <c r="H27" s="3">
        <v>39</v>
      </c>
      <c r="I27" s="161" t="s">
        <v>39</v>
      </c>
      <c r="J27" s="13">
        <v>1982</v>
      </c>
      <c r="K27" s="15"/>
      <c r="M27" t="s">
        <v>188</v>
      </c>
      <c r="O27" s="111"/>
      <c r="P27" s="28" t="s">
        <v>189</v>
      </c>
    </row>
    <row r="28" spans="2:20" ht="13.5" customHeight="1" x14ac:dyDescent="0.15">
      <c r="H28" s="3">
        <v>20</v>
      </c>
      <c r="I28" s="161" t="s">
        <v>24</v>
      </c>
      <c r="J28" s="87">
        <v>1876</v>
      </c>
      <c r="K28" s="15"/>
      <c r="M28" s="86">
        <f t="shared" ref="M28:M37" si="7">SUM(Q3)</f>
        <v>326548</v>
      </c>
      <c r="N28" s="161" t="s">
        <v>21</v>
      </c>
      <c r="O28" s="3">
        <f>SUM(L3)</f>
        <v>17</v>
      </c>
      <c r="P28" s="86">
        <f t="shared" ref="P28:P37" si="8">SUM(Q3)</f>
        <v>326548</v>
      </c>
    </row>
    <row r="29" spans="2:20" ht="13.5" customHeight="1" x14ac:dyDescent="0.15">
      <c r="H29" s="3">
        <v>30</v>
      </c>
      <c r="I29" s="161" t="s">
        <v>33</v>
      </c>
      <c r="J29" s="13">
        <v>1802</v>
      </c>
      <c r="K29" s="15"/>
      <c r="M29" s="86">
        <f t="shared" si="7"/>
        <v>107133</v>
      </c>
      <c r="N29" s="161" t="s">
        <v>0</v>
      </c>
      <c r="O29" s="3">
        <f t="shared" ref="O29:O37" si="9">SUM(L4)</f>
        <v>33</v>
      </c>
      <c r="P29" s="86">
        <f t="shared" si="8"/>
        <v>107133</v>
      </c>
    </row>
    <row r="30" spans="2:20" ht="13.5" customHeight="1" x14ac:dyDescent="0.15">
      <c r="H30" s="3">
        <v>29</v>
      </c>
      <c r="I30" s="161" t="s">
        <v>95</v>
      </c>
      <c r="J30" s="13">
        <v>1005</v>
      </c>
      <c r="K30" s="15"/>
      <c r="M30" s="86">
        <f t="shared" si="7"/>
        <v>96625</v>
      </c>
      <c r="N30" s="161" t="s">
        <v>30</v>
      </c>
      <c r="O30" s="3">
        <f t="shared" si="9"/>
        <v>26</v>
      </c>
      <c r="P30" s="86">
        <f t="shared" si="8"/>
        <v>96625</v>
      </c>
    </row>
    <row r="31" spans="2:20" ht="13.5" customHeight="1" x14ac:dyDescent="0.15">
      <c r="H31" s="3">
        <v>35</v>
      </c>
      <c r="I31" s="161" t="s">
        <v>36</v>
      </c>
      <c r="J31" s="137">
        <v>747</v>
      </c>
      <c r="K31" s="15"/>
      <c r="M31" s="86">
        <f t="shared" si="7"/>
        <v>103883</v>
      </c>
      <c r="N31" s="161" t="s">
        <v>5</v>
      </c>
      <c r="O31" s="3">
        <f t="shared" si="9"/>
        <v>36</v>
      </c>
      <c r="P31" s="86">
        <f t="shared" si="8"/>
        <v>103883</v>
      </c>
    </row>
    <row r="32" spans="2:20" ht="13.5" customHeight="1" x14ac:dyDescent="0.15">
      <c r="H32" s="3">
        <v>23</v>
      </c>
      <c r="I32" s="161" t="s">
        <v>27</v>
      </c>
      <c r="J32" s="13">
        <v>605</v>
      </c>
      <c r="K32" s="15"/>
      <c r="M32" s="86">
        <f t="shared" si="7"/>
        <v>83937</v>
      </c>
      <c r="N32" s="161" t="s">
        <v>3</v>
      </c>
      <c r="O32" s="3">
        <f t="shared" si="9"/>
        <v>16</v>
      </c>
      <c r="P32" s="86">
        <f t="shared" si="8"/>
        <v>83937</v>
      </c>
      <c r="S32" s="10"/>
    </row>
    <row r="33" spans="8:21" ht="13.5" customHeight="1" x14ac:dyDescent="0.15">
      <c r="H33" s="3">
        <v>6</v>
      </c>
      <c r="I33" s="161" t="s">
        <v>13</v>
      </c>
      <c r="J33" s="220">
        <v>562</v>
      </c>
      <c r="K33" s="15"/>
      <c r="M33" s="86">
        <f t="shared" si="7"/>
        <v>49183</v>
      </c>
      <c r="N33" s="161" t="s">
        <v>1</v>
      </c>
      <c r="O33" s="3">
        <f t="shared" si="9"/>
        <v>34</v>
      </c>
      <c r="P33" s="86">
        <f t="shared" si="8"/>
        <v>49183</v>
      </c>
      <c r="S33" s="28"/>
      <c r="T33" s="28"/>
    </row>
    <row r="34" spans="8:21" ht="13.5" customHeight="1" x14ac:dyDescent="0.15">
      <c r="H34" s="3">
        <v>18</v>
      </c>
      <c r="I34" s="161" t="s">
        <v>22</v>
      </c>
      <c r="J34" s="13">
        <v>533</v>
      </c>
      <c r="K34" s="15"/>
      <c r="M34" s="86">
        <f t="shared" si="7"/>
        <v>30999</v>
      </c>
      <c r="N34" s="163" t="s">
        <v>29</v>
      </c>
      <c r="O34" s="3">
        <f t="shared" si="9"/>
        <v>25</v>
      </c>
      <c r="P34" s="86">
        <f t="shared" si="8"/>
        <v>30999</v>
      </c>
      <c r="S34" s="28"/>
      <c r="T34" s="28"/>
    </row>
    <row r="35" spans="8:21" ht="13.5" customHeight="1" x14ac:dyDescent="0.15">
      <c r="H35" s="3">
        <v>4</v>
      </c>
      <c r="I35" s="161" t="s">
        <v>11</v>
      </c>
      <c r="J35" s="220">
        <v>473</v>
      </c>
      <c r="K35" s="15"/>
      <c r="M35" s="86">
        <f t="shared" si="7"/>
        <v>46188</v>
      </c>
      <c r="N35" s="161" t="s">
        <v>2</v>
      </c>
      <c r="O35" s="3">
        <f t="shared" si="9"/>
        <v>40</v>
      </c>
      <c r="P35" s="86">
        <f t="shared" si="8"/>
        <v>46188</v>
      </c>
      <c r="S35" s="28"/>
    </row>
    <row r="36" spans="8:21" ht="13.5" customHeight="1" x14ac:dyDescent="0.15">
      <c r="H36" s="3">
        <v>7</v>
      </c>
      <c r="I36" s="161" t="s">
        <v>14</v>
      </c>
      <c r="J36" s="220">
        <v>244</v>
      </c>
      <c r="K36" s="15"/>
      <c r="M36" s="86">
        <f t="shared" si="7"/>
        <v>34418</v>
      </c>
      <c r="N36" s="163" t="s">
        <v>7</v>
      </c>
      <c r="O36" s="3">
        <f t="shared" si="9"/>
        <v>13</v>
      </c>
      <c r="P36" s="86">
        <f t="shared" si="8"/>
        <v>34418</v>
      </c>
      <c r="S36" s="28"/>
    </row>
    <row r="37" spans="8:21" ht="13.5" customHeight="1" thickBot="1" x14ac:dyDescent="0.2">
      <c r="H37" s="3">
        <v>32</v>
      </c>
      <c r="I37" s="161" t="s">
        <v>35</v>
      </c>
      <c r="J37" s="137">
        <v>196</v>
      </c>
      <c r="K37" s="15"/>
      <c r="M37" s="113">
        <f t="shared" si="7"/>
        <v>28447</v>
      </c>
      <c r="N37" s="380" t="s">
        <v>28</v>
      </c>
      <c r="O37" s="14">
        <f t="shared" si="9"/>
        <v>24</v>
      </c>
      <c r="P37" s="113">
        <f t="shared" si="8"/>
        <v>28447</v>
      </c>
      <c r="S37" s="28"/>
    </row>
    <row r="38" spans="8:21" ht="13.5" customHeight="1" thickTop="1" x14ac:dyDescent="0.15">
      <c r="H38" s="3">
        <v>5</v>
      </c>
      <c r="I38" s="161" t="s">
        <v>12</v>
      </c>
      <c r="J38" s="220">
        <v>192</v>
      </c>
      <c r="K38" s="15"/>
      <c r="M38" s="345">
        <f>SUM(Q13-(Q3+Q4+Q5+Q6+Q7+Q8+Q9+Q10+Q11+Q12))</f>
        <v>222972</v>
      </c>
      <c r="N38" s="346" t="s">
        <v>162</v>
      </c>
      <c r="O38" s="347"/>
      <c r="P38" s="348">
        <f>SUM(M38)</f>
        <v>222972</v>
      </c>
      <c r="U38" s="28"/>
    </row>
    <row r="39" spans="8:21" ht="13.5" customHeight="1" x14ac:dyDescent="0.15">
      <c r="H39" s="3">
        <v>10</v>
      </c>
      <c r="I39" s="161" t="s">
        <v>16</v>
      </c>
      <c r="J39" s="13">
        <v>68</v>
      </c>
      <c r="K39" s="15"/>
      <c r="P39" s="28"/>
    </row>
    <row r="40" spans="8:21" ht="13.5" customHeight="1" x14ac:dyDescent="0.15">
      <c r="H40" s="3">
        <v>19</v>
      </c>
      <c r="I40" s="161" t="s">
        <v>23</v>
      </c>
      <c r="J40" s="13">
        <v>41</v>
      </c>
      <c r="K40" s="15"/>
    </row>
    <row r="41" spans="8:21" ht="13.5" customHeight="1" x14ac:dyDescent="0.15">
      <c r="H41" s="3">
        <v>28</v>
      </c>
      <c r="I41" s="161" t="s">
        <v>32</v>
      </c>
      <c r="J41" s="13">
        <v>38</v>
      </c>
      <c r="K41" s="15"/>
    </row>
    <row r="42" spans="8:21" ht="13.5" customHeight="1" thickBot="1" x14ac:dyDescent="0.2">
      <c r="H42" s="14">
        <v>8</v>
      </c>
      <c r="I42" s="163" t="s">
        <v>15</v>
      </c>
      <c r="J42" s="114">
        <v>0</v>
      </c>
      <c r="K42" s="15"/>
    </row>
    <row r="43" spans="8:21" ht="13.5" customHeight="1" thickTop="1" x14ac:dyDescent="0.15">
      <c r="H43" s="115"/>
      <c r="I43" s="294" t="s">
        <v>93</v>
      </c>
      <c r="J43" s="295">
        <f>SUM(J3:J42)</f>
        <v>1129439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3" t="s">
        <v>46</v>
      </c>
      <c r="B52" s="22" t="s">
        <v>9</v>
      </c>
      <c r="C52" s="8" t="s">
        <v>195</v>
      </c>
      <c r="D52" s="8" t="s">
        <v>187</v>
      </c>
      <c r="E52" s="24" t="s">
        <v>43</v>
      </c>
      <c r="F52" s="23" t="s">
        <v>42</v>
      </c>
      <c r="G52" s="23" t="s">
        <v>40</v>
      </c>
      <c r="I52" s="160"/>
    </row>
    <row r="53" spans="1:16" ht="13.5" customHeight="1" x14ac:dyDescent="0.15">
      <c r="A53" s="9">
        <v>1</v>
      </c>
      <c r="B53" s="161" t="s">
        <v>21</v>
      </c>
      <c r="C53" s="13">
        <f t="shared" ref="C53:C62" si="10">SUM(J3)</f>
        <v>385434</v>
      </c>
      <c r="D53" s="87">
        <f t="shared" ref="D53:D63" si="11">SUM(Q3)</f>
        <v>326548</v>
      </c>
      <c r="E53" s="80">
        <f t="shared" ref="E53:E62" si="12">SUM(P16/Q16*100)</f>
        <v>106.3310205939556</v>
      </c>
      <c r="F53" s="20">
        <f t="shared" ref="F53:F63" si="13">SUM(C53/D53*100)</f>
        <v>118.03287724928649</v>
      </c>
      <c r="G53" s="21"/>
      <c r="I53" s="160"/>
    </row>
    <row r="54" spans="1:16" ht="13.5" customHeight="1" x14ac:dyDescent="0.15">
      <c r="A54" s="9">
        <v>2</v>
      </c>
      <c r="B54" s="161" t="s">
        <v>0</v>
      </c>
      <c r="C54" s="13">
        <f t="shared" si="10"/>
        <v>120761</v>
      </c>
      <c r="D54" s="87">
        <f t="shared" si="11"/>
        <v>107133</v>
      </c>
      <c r="E54" s="80">
        <f t="shared" si="12"/>
        <v>103.38153084897826</v>
      </c>
      <c r="F54" s="20">
        <f t="shared" si="13"/>
        <v>112.72063696526746</v>
      </c>
      <c r="G54" s="21"/>
      <c r="I54" s="160"/>
    </row>
    <row r="55" spans="1:16" ht="13.5" customHeight="1" x14ac:dyDescent="0.15">
      <c r="A55" s="9">
        <v>3</v>
      </c>
      <c r="B55" s="161" t="s">
        <v>30</v>
      </c>
      <c r="C55" s="13">
        <f t="shared" si="10"/>
        <v>99080</v>
      </c>
      <c r="D55" s="87">
        <f t="shared" si="11"/>
        <v>96625</v>
      </c>
      <c r="E55" s="80">
        <f t="shared" si="12"/>
        <v>101.183607193554</v>
      </c>
      <c r="F55" s="20">
        <f t="shared" si="13"/>
        <v>102.54075032341528</v>
      </c>
      <c r="G55" s="21"/>
      <c r="I55" s="160"/>
    </row>
    <row r="56" spans="1:16" ht="13.5" customHeight="1" x14ac:dyDescent="0.15">
      <c r="A56" s="9">
        <v>4</v>
      </c>
      <c r="B56" s="161" t="s">
        <v>5</v>
      </c>
      <c r="C56" s="13">
        <f t="shared" si="10"/>
        <v>96413</v>
      </c>
      <c r="D56" s="87">
        <f t="shared" si="11"/>
        <v>103883</v>
      </c>
      <c r="E56" s="80">
        <f t="shared" si="12"/>
        <v>99.527206284646596</v>
      </c>
      <c r="F56" s="20">
        <f t="shared" si="13"/>
        <v>92.809218062628148</v>
      </c>
      <c r="G56" s="21"/>
      <c r="I56" s="160"/>
    </row>
    <row r="57" spans="1:16" ht="13.5" customHeight="1" x14ac:dyDescent="0.15">
      <c r="A57" s="9">
        <v>5</v>
      </c>
      <c r="B57" s="161" t="s">
        <v>3</v>
      </c>
      <c r="C57" s="13">
        <f t="shared" si="10"/>
        <v>79868</v>
      </c>
      <c r="D57" s="87">
        <f t="shared" si="11"/>
        <v>83937</v>
      </c>
      <c r="E57" s="80">
        <f t="shared" si="12"/>
        <v>105.05906185051697</v>
      </c>
      <c r="F57" s="20">
        <f t="shared" si="13"/>
        <v>95.152316618416194</v>
      </c>
      <c r="G57" s="21"/>
      <c r="I57" s="160"/>
      <c r="P57" s="28"/>
    </row>
    <row r="58" spans="1:16" ht="13.5" customHeight="1" x14ac:dyDescent="0.15">
      <c r="A58" s="9">
        <v>6</v>
      </c>
      <c r="B58" s="161" t="s">
        <v>1</v>
      </c>
      <c r="C58" s="13">
        <f t="shared" si="10"/>
        <v>43224</v>
      </c>
      <c r="D58" s="87">
        <f t="shared" si="11"/>
        <v>49183</v>
      </c>
      <c r="E58" s="80">
        <f t="shared" si="12"/>
        <v>103.62982498201869</v>
      </c>
      <c r="F58" s="20">
        <f t="shared" si="13"/>
        <v>87.884024967976742</v>
      </c>
      <c r="G58" s="21"/>
    </row>
    <row r="59" spans="1:16" ht="13.5" customHeight="1" x14ac:dyDescent="0.15">
      <c r="A59" s="9">
        <v>7</v>
      </c>
      <c r="B59" s="163" t="s">
        <v>29</v>
      </c>
      <c r="C59" s="13">
        <f t="shared" si="10"/>
        <v>40901</v>
      </c>
      <c r="D59" s="87">
        <f t="shared" si="11"/>
        <v>30999</v>
      </c>
      <c r="E59" s="80">
        <f t="shared" si="12"/>
        <v>123.44490387227236</v>
      </c>
      <c r="F59" s="20">
        <f t="shared" si="13"/>
        <v>131.94296590212588</v>
      </c>
      <c r="G59" s="21"/>
    </row>
    <row r="60" spans="1:16" ht="13.5" customHeight="1" x14ac:dyDescent="0.15">
      <c r="A60" s="9">
        <v>8</v>
      </c>
      <c r="B60" s="161" t="s">
        <v>2</v>
      </c>
      <c r="C60" s="13">
        <f t="shared" si="10"/>
        <v>40578</v>
      </c>
      <c r="D60" s="87">
        <f t="shared" si="11"/>
        <v>46188</v>
      </c>
      <c r="E60" s="80">
        <f t="shared" si="12"/>
        <v>108.8903797128673</v>
      </c>
      <c r="F60" s="20">
        <f t="shared" si="13"/>
        <v>87.85398804884386</v>
      </c>
      <c r="G60" s="21"/>
    </row>
    <row r="61" spans="1:16" ht="13.5" customHeight="1" x14ac:dyDescent="0.15">
      <c r="A61" s="9">
        <v>9</v>
      </c>
      <c r="B61" s="163" t="s">
        <v>7</v>
      </c>
      <c r="C61" s="13">
        <f t="shared" si="10"/>
        <v>35727</v>
      </c>
      <c r="D61" s="87">
        <f t="shared" si="11"/>
        <v>34418</v>
      </c>
      <c r="E61" s="80">
        <f t="shared" si="12"/>
        <v>126.93906555338425</v>
      </c>
      <c r="F61" s="20">
        <f t="shared" si="13"/>
        <v>103.80324248939507</v>
      </c>
      <c r="G61" s="21"/>
    </row>
    <row r="62" spans="1:16" ht="13.5" customHeight="1" thickBot="1" x14ac:dyDescent="0.2">
      <c r="A62" s="128">
        <v>10</v>
      </c>
      <c r="B62" s="380" t="s">
        <v>28</v>
      </c>
      <c r="C62" s="114">
        <f t="shared" si="10"/>
        <v>26855</v>
      </c>
      <c r="D62" s="129">
        <f t="shared" si="11"/>
        <v>28447</v>
      </c>
      <c r="E62" s="130">
        <f t="shared" si="12"/>
        <v>97.89661708953048</v>
      </c>
      <c r="F62" s="131">
        <f t="shared" si="13"/>
        <v>94.403627799064921</v>
      </c>
      <c r="G62" s="132"/>
    </row>
    <row r="63" spans="1:16" ht="13.5" customHeight="1" thickTop="1" x14ac:dyDescent="0.15">
      <c r="A63" s="115"/>
      <c r="B63" s="133" t="s">
        <v>74</v>
      </c>
      <c r="C63" s="134">
        <f>SUM(J43)</f>
        <v>1129439</v>
      </c>
      <c r="D63" s="134">
        <f t="shared" si="11"/>
        <v>1130333</v>
      </c>
      <c r="E63" s="135">
        <f>SUM(C63/R26*100)</f>
        <v>106.49749983734563</v>
      </c>
      <c r="F63" s="136">
        <f t="shared" si="13"/>
        <v>99.920908263317102</v>
      </c>
      <c r="G63" s="115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M43" sqref="M43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66</v>
      </c>
      <c r="R1" s="105"/>
    </row>
    <row r="2" spans="8:30" x14ac:dyDescent="0.15">
      <c r="H2" s="184" t="s">
        <v>195</v>
      </c>
      <c r="I2" s="3"/>
      <c r="J2" s="186" t="s">
        <v>102</v>
      </c>
      <c r="K2" s="3"/>
      <c r="L2" s="296" t="s">
        <v>198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99</v>
      </c>
      <c r="I3" s="3"/>
      <c r="J3" s="145" t="s">
        <v>100</v>
      </c>
      <c r="K3" s="3"/>
      <c r="L3" s="296" t="s">
        <v>99</v>
      </c>
      <c r="S3" s="26"/>
      <c r="T3" s="26"/>
      <c r="U3" s="26"/>
    </row>
    <row r="4" spans="8:30" x14ac:dyDescent="0.15">
      <c r="H4" s="43">
        <v>18451</v>
      </c>
      <c r="I4" s="3">
        <v>26</v>
      </c>
      <c r="J4" s="161" t="s">
        <v>30</v>
      </c>
      <c r="K4" s="117">
        <f>SUM(I4)</f>
        <v>26</v>
      </c>
      <c r="L4" s="312">
        <v>18414</v>
      </c>
      <c r="M4" s="45"/>
      <c r="N4" s="90"/>
      <c r="O4" s="90"/>
      <c r="S4" s="26"/>
      <c r="T4" s="26"/>
      <c r="U4" s="26"/>
    </row>
    <row r="5" spans="8:30" x14ac:dyDescent="0.15">
      <c r="H5" s="88">
        <v>18421</v>
      </c>
      <c r="I5" s="3">
        <v>33</v>
      </c>
      <c r="J5" s="161" t="s">
        <v>0</v>
      </c>
      <c r="K5" s="117">
        <f t="shared" ref="K5:K13" si="0">SUM(I5)</f>
        <v>33</v>
      </c>
      <c r="L5" s="313">
        <v>18485</v>
      </c>
      <c r="M5" s="45"/>
      <c r="N5" s="90"/>
      <c r="O5" s="90"/>
      <c r="S5" s="26"/>
      <c r="T5" s="26"/>
      <c r="U5" s="26"/>
    </row>
    <row r="6" spans="8:30" x14ac:dyDescent="0.15">
      <c r="H6" s="195">
        <v>7778</v>
      </c>
      <c r="I6" s="3">
        <v>14</v>
      </c>
      <c r="J6" s="161" t="s">
        <v>19</v>
      </c>
      <c r="K6" s="117">
        <f t="shared" si="0"/>
        <v>14</v>
      </c>
      <c r="L6" s="313">
        <v>7233</v>
      </c>
      <c r="M6" s="45"/>
      <c r="N6" s="185"/>
      <c r="O6" s="90"/>
      <c r="S6" s="26"/>
      <c r="T6" s="26"/>
      <c r="U6" s="26"/>
    </row>
    <row r="7" spans="8:30" x14ac:dyDescent="0.15">
      <c r="H7" s="195">
        <v>5709</v>
      </c>
      <c r="I7" s="3">
        <v>34</v>
      </c>
      <c r="J7" s="161" t="s">
        <v>1</v>
      </c>
      <c r="K7" s="117">
        <f t="shared" si="0"/>
        <v>34</v>
      </c>
      <c r="L7" s="313">
        <v>4258</v>
      </c>
      <c r="M7" s="45"/>
      <c r="N7" s="90"/>
      <c r="O7" s="90"/>
      <c r="S7" s="26"/>
      <c r="T7" s="26"/>
      <c r="U7" s="26"/>
    </row>
    <row r="8" spans="8:30" x14ac:dyDescent="0.15">
      <c r="H8" s="88">
        <v>4494</v>
      </c>
      <c r="I8" s="3">
        <v>38</v>
      </c>
      <c r="J8" s="161" t="s">
        <v>38</v>
      </c>
      <c r="K8" s="117">
        <f t="shared" si="0"/>
        <v>38</v>
      </c>
      <c r="L8" s="313">
        <v>4078</v>
      </c>
      <c r="M8" s="45"/>
      <c r="N8" s="90"/>
      <c r="O8" s="90"/>
      <c r="S8" s="26"/>
      <c r="T8" s="26"/>
      <c r="U8" s="26"/>
    </row>
    <row r="9" spans="8:30" x14ac:dyDescent="0.15">
      <c r="H9" s="433">
        <v>4397</v>
      </c>
      <c r="I9" s="3">
        <v>24</v>
      </c>
      <c r="J9" s="161" t="s">
        <v>28</v>
      </c>
      <c r="K9" s="117">
        <f t="shared" si="0"/>
        <v>24</v>
      </c>
      <c r="L9" s="313">
        <v>3743</v>
      </c>
      <c r="M9" s="45"/>
      <c r="N9" s="90"/>
      <c r="O9" s="90"/>
      <c r="S9" s="26"/>
      <c r="T9" s="26"/>
      <c r="U9" s="26"/>
    </row>
    <row r="10" spans="8:30" x14ac:dyDescent="0.15">
      <c r="H10" s="88">
        <v>4178</v>
      </c>
      <c r="I10" s="14">
        <v>37</v>
      </c>
      <c r="J10" s="163" t="s">
        <v>37</v>
      </c>
      <c r="K10" s="117">
        <f t="shared" si="0"/>
        <v>37</v>
      </c>
      <c r="L10" s="313">
        <v>2305</v>
      </c>
      <c r="S10" s="26"/>
      <c r="T10" s="26"/>
      <c r="U10" s="26"/>
    </row>
    <row r="11" spans="8:30" x14ac:dyDescent="0.15">
      <c r="H11" s="43">
        <v>3477</v>
      </c>
      <c r="I11" s="3">
        <v>15</v>
      </c>
      <c r="J11" s="161" t="s">
        <v>20</v>
      </c>
      <c r="K11" s="117">
        <f t="shared" si="0"/>
        <v>15</v>
      </c>
      <c r="L11" s="313">
        <v>4289</v>
      </c>
      <c r="M11" s="45"/>
      <c r="N11" s="90"/>
      <c r="O11" s="90"/>
      <c r="S11" s="26"/>
      <c r="T11" s="26"/>
      <c r="U11" s="26"/>
    </row>
    <row r="12" spans="8:30" x14ac:dyDescent="0.15">
      <c r="H12" s="167">
        <v>2124</v>
      </c>
      <c r="I12" s="14">
        <v>27</v>
      </c>
      <c r="J12" s="163" t="s">
        <v>31</v>
      </c>
      <c r="K12" s="117">
        <f t="shared" si="0"/>
        <v>27</v>
      </c>
      <c r="L12" s="313">
        <v>1475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0">
        <v>1976</v>
      </c>
      <c r="I13" s="383">
        <v>36</v>
      </c>
      <c r="J13" s="384" t="s">
        <v>5</v>
      </c>
      <c r="K13" s="117">
        <f t="shared" si="0"/>
        <v>36</v>
      </c>
      <c r="L13" s="313">
        <v>3592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336">
        <v>1323</v>
      </c>
      <c r="I14" s="122">
        <v>25</v>
      </c>
      <c r="J14" s="175" t="s">
        <v>29</v>
      </c>
      <c r="K14" s="108" t="s">
        <v>8</v>
      </c>
      <c r="L14" s="314">
        <v>72903</v>
      </c>
      <c r="S14" s="26"/>
      <c r="T14" s="26"/>
      <c r="U14" s="26"/>
    </row>
    <row r="15" spans="8:30" x14ac:dyDescent="0.15">
      <c r="H15" s="195">
        <v>1066</v>
      </c>
      <c r="I15" s="3">
        <v>17</v>
      </c>
      <c r="J15" s="161" t="s">
        <v>21</v>
      </c>
      <c r="K15" s="50"/>
      <c r="M15" s="42" t="s">
        <v>94</v>
      </c>
      <c r="N15" s="42" t="s">
        <v>75</v>
      </c>
      <c r="S15" s="26"/>
      <c r="T15" s="26"/>
      <c r="U15" s="26"/>
    </row>
    <row r="16" spans="8:30" x14ac:dyDescent="0.15">
      <c r="H16" s="44">
        <v>830</v>
      </c>
      <c r="I16" s="3">
        <v>16</v>
      </c>
      <c r="J16" s="161" t="s">
        <v>3</v>
      </c>
      <c r="K16" s="117">
        <f>SUM(I4)</f>
        <v>26</v>
      </c>
      <c r="L16" s="161" t="s">
        <v>30</v>
      </c>
      <c r="M16" s="315">
        <v>17260</v>
      </c>
      <c r="N16" s="89">
        <f>SUM(H4)</f>
        <v>18451</v>
      </c>
      <c r="O16" s="45"/>
      <c r="P16" s="17"/>
      <c r="S16" s="26"/>
      <c r="T16" s="26"/>
      <c r="U16" s="26"/>
    </row>
    <row r="17" spans="1:21" x14ac:dyDescent="0.15">
      <c r="H17" s="88">
        <v>641</v>
      </c>
      <c r="I17" s="33">
        <v>40</v>
      </c>
      <c r="J17" s="161" t="s">
        <v>2</v>
      </c>
      <c r="K17" s="117">
        <f t="shared" ref="K17:K25" si="1">SUM(I5)</f>
        <v>33</v>
      </c>
      <c r="L17" s="161" t="s">
        <v>0</v>
      </c>
      <c r="M17" s="316">
        <v>10954</v>
      </c>
      <c r="N17" s="89">
        <f t="shared" ref="N17:N25" si="2">SUM(H5)</f>
        <v>18421</v>
      </c>
      <c r="O17" s="45"/>
      <c r="P17" s="17"/>
      <c r="S17" s="26"/>
      <c r="T17" s="26"/>
      <c r="U17" s="26"/>
    </row>
    <row r="18" spans="1:21" x14ac:dyDescent="0.15">
      <c r="H18" s="427">
        <v>232</v>
      </c>
      <c r="I18" s="3">
        <v>2</v>
      </c>
      <c r="J18" s="161" t="s">
        <v>6</v>
      </c>
      <c r="K18" s="117">
        <f t="shared" si="1"/>
        <v>14</v>
      </c>
      <c r="L18" s="161" t="s">
        <v>19</v>
      </c>
      <c r="M18" s="316">
        <v>5449</v>
      </c>
      <c r="N18" s="89">
        <f t="shared" si="2"/>
        <v>7778</v>
      </c>
      <c r="O18" s="45"/>
      <c r="P18" s="17"/>
      <c r="S18" s="26"/>
      <c r="T18" s="26"/>
      <c r="U18" s="26"/>
    </row>
    <row r="19" spans="1:21" x14ac:dyDescent="0.15">
      <c r="H19" s="98">
        <v>219</v>
      </c>
      <c r="I19" s="3">
        <v>1</v>
      </c>
      <c r="J19" s="161" t="s">
        <v>4</v>
      </c>
      <c r="K19" s="117">
        <f t="shared" si="1"/>
        <v>34</v>
      </c>
      <c r="L19" s="161" t="s">
        <v>1</v>
      </c>
      <c r="M19" s="316">
        <v>5702</v>
      </c>
      <c r="N19" s="89">
        <f t="shared" si="2"/>
        <v>5709</v>
      </c>
      <c r="O19" s="45"/>
      <c r="P19" s="17"/>
      <c r="S19" s="26"/>
      <c r="T19" s="26"/>
      <c r="U19" s="26"/>
    </row>
    <row r="20" spans="1:21" ht="14.25" thickBot="1" x14ac:dyDescent="0.2">
      <c r="H20" s="88">
        <v>213</v>
      </c>
      <c r="I20" s="3">
        <v>23</v>
      </c>
      <c r="J20" s="161" t="s">
        <v>27</v>
      </c>
      <c r="K20" s="117">
        <f t="shared" si="1"/>
        <v>38</v>
      </c>
      <c r="L20" s="161" t="s">
        <v>38</v>
      </c>
      <c r="M20" s="316">
        <v>3860</v>
      </c>
      <c r="N20" s="89">
        <f t="shared" si="2"/>
        <v>4494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53</v>
      </c>
      <c r="C21" s="59" t="s">
        <v>195</v>
      </c>
      <c r="D21" s="59" t="s">
        <v>187</v>
      </c>
      <c r="E21" s="59" t="s">
        <v>51</v>
      </c>
      <c r="F21" s="59" t="s">
        <v>50</v>
      </c>
      <c r="G21" s="59" t="s">
        <v>52</v>
      </c>
      <c r="H21" s="336">
        <v>143</v>
      </c>
      <c r="I21" s="3">
        <v>32</v>
      </c>
      <c r="J21" s="161" t="s">
        <v>35</v>
      </c>
      <c r="K21" s="117">
        <f t="shared" si="1"/>
        <v>24</v>
      </c>
      <c r="L21" s="161" t="s">
        <v>28</v>
      </c>
      <c r="M21" s="316">
        <v>3880</v>
      </c>
      <c r="N21" s="89">
        <f t="shared" si="2"/>
        <v>4397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18451</v>
      </c>
      <c r="D22" s="89">
        <f>SUM(L4)</f>
        <v>18414</v>
      </c>
      <c r="E22" s="52">
        <f t="shared" ref="E22:E32" si="4">SUM(N16/M16*100)</f>
        <v>106.90034762456546</v>
      </c>
      <c r="F22" s="55">
        <f>SUM(C22/D22*100)</f>
        <v>100.2009340719018</v>
      </c>
      <c r="G22" s="3"/>
      <c r="H22" s="91">
        <v>133</v>
      </c>
      <c r="I22" s="3">
        <v>21</v>
      </c>
      <c r="J22" s="161" t="s">
        <v>25</v>
      </c>
      <c r="K22" s="117">
        <f t="shared" si="1"/>
        <v>37</v>
      </c>
      <c r="L22" s="163" t="s">
        <v>37</v>
      </c>
      <c r="M22" s="316">
        <v>2666</v>
      </c>
      <c r="N22" s="89">
        <f t="shared" si="2"/>
        <v>4178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0</v>
      </c>
      <c r="C23" s="43">
        <f t="shared" si="3"/>
        <v>18421</v>
      </c>
      <c r="D23" s="89">
        <f>SUM(L5)</f>
        <v>18485</v>
      </c>
      <c r="E23" s="52">
        <f t="shared" si="4"/>
        <v>168.16687967865619</v>
      </c>
      <c r="F23" s="55">
        <f t="shared" ref="F23:F32" si="5">SUM(C23/D23*100)</f>
        <v>99.653773329726803</v>
      </c>
      <c r="G23" s="3"/>
      <c r="H23" s="91">
        <v>132</v>
      </c>
      <c r="I23" s="3">
        <v>9</v>
      </c>
      <c r="J23" s="3" t="s">
        <v>166</v>
      </c>
      <c r="K23" s="117">
        <f t="shared" si="1"/>
        <v>15</v>
      </c>
      <c r="L23" s="161" t="s">
        <v>20</v>
      </c>
      <c r="M23" s="316">
        <v>2921</v>
      </c>
      <c r="N23" s="89">
        <f t="shared" si="2"/>
        <v>3477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19</v>
      </c>
      <c r="C24" s="43">
        <f t="shared" si="3"/>
        <v>7778</v>
      </c>
      <c r="D24" s="89">
        <f t="shared" ref="D24:D31" si="6">SUM(L6)</f>
        <v>7233</v>
      </c>
      <c r="E24" s="52">
        <f t="shared" si="4"/>
        <v>142.74178748394201</v>
      </c>
      <c r="F24" s="55">
        <f t="shared" si="5"/>
        <v>107.53490944283146</v>
      </c>
      <c r="G24" s="3"/>
      <c r="H24" s="91">
        <v>25</v>
      </c>
      <c r="I24" s="3">
        <v>19</v>
      </c>
      <c r="J24" s="161" t="s">
        <v>23</v>
      </c>
      <c r="K24" s="117">
        <f t="shared" si="1"/>
        <v>27</v>
      </c>
      <c r="L24" s="163" t="s">
        <v>31</v>
      </c>
      <c r="M24" s="316">
        <v>1453</v>
      </c>
      <c r="N24" s="89">
        <f t="shared" si="2"/>
        <v>2124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</v>
      </c>
      <c r="C25" s="43">
        <f t="shared" si="3"/>
        <v>5709</v>
      </c>
      <c r="D25" s="89">
        <f t="shared" si="6"/>
        <v>4258</v>
      </c>
      <c r="E25" s="52">
        <f t="shared" si="4"/>
        <v>100.12276394247633</v>
      </c>
      <c r="F25" s="55">
        <f t="shared" si="5"/>
        <v>134.07703147017378</v>
      </c>
      <c r="G25" s="3"/>
      <c r="H25" s="377">
        <v>22</v>
      </c>
      <c r="I25" s="3">
        <v>6</v>
      </c>
      <c r="J25" s="161" t="s">
        <v>13</v>
      </c>
      <c r="K25" s="181">
        <f t="shared" si="1"/>
        <v>36</v>
      </c>
      <c r="L25" s="384" t="s">
        <v>5</v>
      </c>
      <c r="M25" s="317">
        <v>1352</v>
      </c>
      <c r="N25" s="167">
        <f t="shared" si="2"/>
        <v>1976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38</v>
      </c>
      <c r="C26" s="89">
        <f t="shared" si="3"/>
        <v>4494</v>
      </c>
      <c r="D26" s="89">
        <f t="shared" si="6"/>
        <v>4078</v>
      </c>
      <c r="E26" s="52">
        <f t="shared" si="4"/>
        <v>116.42487046632124</v>
      </c>
      <c r="F26" s="55">
        <f t="shared" si="5"/>
        <v>110.20107896027464</v>
      </c>
      <c r="G26" s="12"/>
      <c r="H26" s="91">
        <v>18</v>
      </c>
      <c r="I26" s="3">
        <v>22</v>
      </c>
      <c r="J26" s="161" t="s">
        <v>26</v>
      </c>
      <c r="K26" s="3"/>
      <c r="L26" s="366" t="s">
        <v>159</v>
      </c>
      <c r="M26" s="318">
        <v>60716</v>
      </c>
      <c r="N26" s="193">
        <f>SUM(H44)</f>
        <v>76003</v>
      </c>
      <c r="S26" s="26"/>
      <c r="T26" s="26"/>
      <c r="U26" s="26"/>
    </row>
    <row r="27" spans="1:21" x14ac:dyDescent="0.15">
      <c r="A27" s="61">
        <v>6</v>
      </c>
      <c r="B27" s="161" t="s">
        <v>28</v>
      </c>
      <c r="C27" s="43">
        <f t="shared" si="3"/>
        <v>4397</v>
      </c>
      <c r="D27" s="89">
        <f t="shared" si="6"/>
        <v>3743</v>
      </c>
      <c r="E27" s="52">
        <f t="shared" si="4"/>
        <v>113.32474226804123</v>
      </c>
      <c r="F27" s="55">
        <f t="shared" si="5"/>
        <v>117.47261554902484</v>
      </c>
      <c r="G27" s="3"/>
      <c r="H27" s="126">
        <v>1</v>
      </c>
      <c r="I27" s="3">
        <v>12</v>
      </c>
      <c r="J27" s="161" t="s">
        <v>18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37</v>
      </c>
      <c r="C28" s="43">
        <f t="shared" si="3"/>
        <v>4178</v>
      </c>
      <c r="D28" s="89">
        <f t="shared" si="6"/>
        <v>2305</v>
      </c>
      <c r="E28" s="52">
        <f t="shared" si="4"/>
        <v>156.71417854463616</v>
      </c>
      <c r="F28" s="55">
        <f t="shared" si="5"/>
        <v>181.25813449023863</v>
      </c>
      <c r="G28" s="3"/>
      <c r="H28" s="126">
        <v>0</v>
      </c>
      <c r="I28" s="3">
        <v>3</v>
      </c>
      <c r="J28" s="161" t="s">
        <v>10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20</v>
      </c>
      <c r="C29" s="43">
        <f t="shared" si="3"/>
        <v>3477</v>
      </c>
      <c r="D29" s="89">
        <f t="shared" si="6"/>
        <v>4289</v>
      </c>
      <c r="E29" s="52">
        <f t="shared" si="4"/>
        <v>119.03457719958919</v>
      </c>
      <c r="F29" s="55">
        <f t="shared" si="5"/>
        <v>81.067847983212872</v>
      </c>
      <c r="G29" s="11"/>
      <c r="H29" s="126">
        <v>0</v>
      </c>
      <c r="I29" s="3">
        <v>4</v>
      </c>
      <c r="J29" s="161" t="s">
        <v>11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31</v>
      </c>
      <c r="C30" s="43">
        <f t="shared" si="3"/>
        <v>2124</v>
      </c>
      <c r="D30" s="89">
        <f t="shared" si="6"/>
        <v>1475</v>
      </c>
      <c r="E30" s="52">
        <f t="shared" si="4"/>
        <v>146.18031658637304</v>
      </c>
      <c r="F30" s="55">
        <f t="shared" si="5"/>
        <v>144</v>
      </c>
      <c r="G30" s="12"/>
      <c r="H30" s="91">
        <v>0</v>
      </c>
      <c r="I30" s="3">
        <v>5</v>
      </c>
      <c r="J30" s="161" t="s">
        <v>12</v>
      </c>
      <c r="L30" s="29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5</v>
      </c>
      <c r="C31" s="43">
        <f t="shared" si="3"/>
        <v>1976</v>
      </c>
      <c r="D31" s="89">
        <f t="shared" si="6"/>
        <v>3592</v>
      </c>
      <c r="E31" s="52">
        <f t="shared" si="4"/>
        <v>146.15384615384613</v>
      </c>
      <c r="F31" s="55">
        <f t="shared" si="5"/>
        <v>55.011135857461028</v>
      </c>
      <c r="G31" s="92"/>
      <c r="H31" s="126">
        <v>0</v>
      </c>
      <c r="I31" s="3">
        <v>7</v>
      </c>
      <c r="J31" s="161" t="s">
        <v>14</v>
      </c>
      <c r="L31" s="29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76003</v>
      </c>
      <c r="D32" s="67">
        <f>SUM(L14)</f>
        <v>72903</v>
      </c>
      <c r="E32" s="70">
        <f t="shared" si="4"/>
        <v>125.17787733052243</v>
      </c>
      <c r="F32" s="68">
        <f t="shared" si="5"/>
        <v>104.25222555999068</v>
      </c>
      <c r="G32" s="69"/>
      <c r="H32" s="432">
        <v>0</v>
      </c>
      <c r="I32" s="3">
        <v>8</v>
      </c>
      <c r="J32" s="161" t="s">
        <v>15</v>
      </c>
      <c r="L32" s="29"/>
      <c r="M32" s="26"/>
      <c r="S32" s="26"/>
      <c r="T32" s="26"/>
      <c r="U32" s="26"/>
    </row>
    <row r="33" spans="2:30" x14ac:dyDescent="0.15">
      <c r="H33" s="43">
        <v>0</v>
      </c>
      <c r="I33" s="3">
        <v>10</v>
      </c>
      <c r="J33" s="161" t="s">
        <v>16</v>
      </c>
      <c r="L33" s="29"/>
      <c r="M33" s="26"/>
      <c r="S33" s="26"/>
      <c r="T33" s="26"/>
      <c r="U33" s="26"/>
    </row>
    <row r="34" spans="2:30" x14ac:dyDescent="0.15">
      <c r="H34" s="43">
        <v>0</v>
      </c>
      <c r="I34" s="3">
        <v>11</v>
      </c>
      <c r="J34" s="161" t="s">
        <v>17</v>
      </c>
      <c r="L34" s="29"/>
      <c r="M34" s="26"/>
      <c r="S34" s="26"/>
      <c r="T34" s="26"/>
      <c r="U34" s="26"/>
    </row>
    <row r="35" spans="2:30" x14ac:dyDescent="0.15">
      <c r="H35" s="427">
        <v>0</v>
      </c>
      <c r="I35" s="3">
        <v>13</v>
      </c>
      <c r="J35" s="161" t="s">
        <v>7</v>
      </c>
      <c r="L35" s="29"/>
      <c r="M35" s="26"/>
      <c r="S35" s="26"/>
      <c r="T35" s="26"/>
      <c r="U35" s="26"/>
    </row>
    <row r="36" spans="2:30" x14ac:dyDescent="0.15">
      <c r="B36" s="48"/>
      <c r="C36" s="26"/>
      <c r="E36" s="17"/>
      <c r="H36" s="89">
        <v>0</v>
      </c>
      <c r="I36" s="3">
        <v>18</v>
      </c>
      <c r="J36" s="161" t="s">
        <v>22</v>
      </c>
      <c r="L36" s="48"/>
      <c r="M36" s="26"/>
      <c r="S36" s="26"/>
      <c r="T36" s="26"/>
      <c r="U36" s="26"/>
    </row>
    <row r="37" spans="2:30" x14ac:dyDescent="0.15">
      <c r="B37" s="18"/>
      <c r="C37" s="26"/>
      <c r="F37" s="26"/>
      <c r="G37" s="48"/>
      <c r="H37" s="195">
        <v>0</v>
      </c>
      <c r="I37" s="3">
        <v>20</v>
      </c>
      <c r="J37" s="161" t="s">
        <v>24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44">
        <v>0</v>
      </c>
      <c r="I38" s="3">
        <v>28</v>
      </c>
      <c r="J38" s="161" t="s">
        <v>32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44">
        <v>0</v>
      </c>
      <c r="I39" s="3">
        <v>29</v>
      </c>
      <c r="J39" s="161" t="s">
        <v>95</v>
      </c>
      <c r="L39" s="48"/>
      <c r="M39" s="26"/>
      <c r="S39" s="26"/>
      <c r="T39" s="26"/>
      <c r="U39" s="26"/>
    </row>
    <row r="40" spans="2:30" x14ac:dyDescent="0.15">
      <c r="C40" s="26"/>
      <c r="H40" s="88">
        <v>0</v>
      </c>
      <c r="I40" s="3">
        <v>30</v>
      </c>
      <c r="J40" s="161" t="s">
        <v>33</v>
      </c>
      <c r="L40" s="48"/>
      <c r="M40" s="26"/>
      <c r="S40" s="26"/>
      <c r="T40" s="26"/>
      <c r="U40" s="26"/>
    </row>
    <row r="41" spans="2:30" x14ac:dyDescent="0.15">
      <c r="H41" s="195">
        <v>0</v>
      </c>
      <c r="I41" s="3">
        <v>31</v>
      </c>
      <c r="J41" s="161" t="s">
        <v>105</v>
      </c>
      <c r="L41" s="48"/>
      <c r="M41" s="26"/>
      <c r="S41" s="26"/>
      <c r="T41" s="26"/>
      <c r="U41" s="26"/>
    </row>
    <row r="42" spans="2:30" x14ac:dyDescent="0.15">
      <c r="H42" s="44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88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76003</v>
      </c>
      <c r="I44" s="3"/>
      <c r="J44" s="166" t="s">
        <v>97</v>
      </c>
      <c r="L44" s="48"/>
      <c r="M44" s="26"/>
    </row>
    <row r="45" spans="2:30" x14ac:dyDescent="0.15">
      <c r="R45" s="105"/>
    </row>
    <row r="46" spans="2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195</v>
      </c>
      <c r="I47" s="3"/>
      <c r="J47" s="179" t="s">
        <v>71</v>
      </c>
      <c r="K47" s="3"/>
      <c r="L47" s="301" t="s">
        <v>187</v>
      </c>
      <c r="S47" s="26"/>
      <c r="T47" s="26"/>
      <c r="U47" s="26"/>
      <c r="V47" s="26"/>
    </row>
    <row r="48" spans="2:30" x14ac:dyDescent="0.15">
      <c r="H48" s="178" t="s">
        <v>99</v>
      </c>
      <c r="I48" s="122"/>
      <c r="J48" s="178" t="s">
        <v>53</v>
      </c>
      <c r="K48" s="122"/>
      <c r="L48" s="305" t="s">
        <v>99</v>
      </c>
      <c r="S48" s="26"/>
      <c r="T48" s="26"/>
      <c r="U48" s="26"/>
      <c r="V48" s="26"/>
    </row>
    <row r="49" spans="1:22" x14ac:dyDescent="0.15">
      <c r="H49" s="43">
        <v>49783</v>
      </c>
      <c r="I49" s="3">
        <v>26</v>
      </c>
      <c r="J49" s="161" t="s">
        <v>30</v>
      </c>
      <c r="K49" s="3">
        <f>SUM(I49)</f>
        <v>26</v>
      </c>
      <c r="L49" s="306">
        <v>47915</v>
      </c>
      <c r="S49" s="26"/>
      <c r="T49" s="26"/>
      <c r="U49" s="26"/>
      <c r="V49" s="26"/>
    </row>
    <row r="50" spans="1:22" x14ac:dyDescent="0.15">
      <c r="H50" s="436">
        <v>15207</v>
      </c>
      <c r="I50" s="3">
        <v>33</v>
      </c>
      <c r="J50" s="161" t="s">
        <v>0</v>
      </c>
      <c r="K50" s="3">
        <f t="shared" ref="K50:K58" si="7">SUM(I50)</f>
        <v>33</v>
      </c>
      <c r="L50" s="306">
        <v>16335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88">
        <v>14375</v>
      </c>
      <c r="I51" s="3">
        <v>25</v>
      </c>
      <c r="J51" s="161" t="s">
        <v>29</v>
      </c>
      <c r="K51" s="3">
        <f t="shared" si="7"/>
        <v>25</v>
      </c>
      <c r="L51" s="306">
        <v>6013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44">
        <v>12788</v>
      </c>
      <c r="I52" s="3">
        <v>13</v>
      </c>
      <c r="J52" s="161" t="s">
        <v>7</v>
      </c>
      <c r="K52" s="3">
        <f t="shared" si="7"/>
        <v>13</v>
      </c>
      <c r="L52" s="306">
        <v>12025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195</v>
      </c>
      <c r="D53" s="59" t="s">
        <v>187</v>
      </c>
      <c r="E53" s="59" t="s">
        <v>51</v>
      </c>
      <c r="F53" s="59" t="s">
        <v>50</v>
      </c>
      <c r="G53" s="59" t="s">
        <v>52</v>
      </c>
      <c r="H53" s="336">
        <v>7840</v>
      </c>
      <c r="I53" s="3">
        <v>40</v>
      </c>
      <c r="J53" s="161" t="s">
        <v>2</v>
      </c>
      <c r="K53" s="3">
        <f t="shared" si="7"/>
        <v>40</v>
      </c>
      <c r="L53" s="306">
        <v>11074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49783</v>
      </c>
      <c r="D54" s="98">
        <f>SUM(L49)</f>
        <v>47915</v>
      </c>
      <c r="E54" s="52">
        <f t="shared" ref="E54:E64" si="9">SUM(N63/M63*100)</f>
        <v>102.55654896790409</v>
      </c>
      <c r="F54" s="52">
        <f>SUM(C54/D54*100)</f>
        <v>103.89857038505687</v>
      </c>
      <c r="G54" s="3"/>
      <c r="H54" s="44">
        <v>5898</v>
      </c>
      <c r="I54" s="3">
        <v>34</v>
      </c>
      <c r="J54" s="161" t="s">
        <v>1</v>
      </c>
      <c r="K54" s="3">
        <f t="shared" si="7"/>
        <v>34</v>
      </c>
      <c r="L54" s="306">
        <v>8262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0</v>
      </c>
      <c r="C55" s="43">
        <f t="shared" si="8"/>
        <v>15207</v>
      </c>
      <c r="D55" s="98">
        <f t="shared" ref="D55:D64" si="10">SUM(L50)</f>
        <v>16335</v>
      </c>
      <c r="E55" s="52">
        <f t="shared" si="9"/>
        <v>110.9837979856955</v>
      </c>
      <c r="F55" s="52">
        <f t="shared" ref="F55:F64" si="11">SUM(C55/D55*100)</f>
        <v>93.094582185491277</v>
      </c>
      <c r="G55" s="3"/>
      <c r="H55" s="44">
        <v>4729</v>
      </c>
      <c r="I55" s="3">
        <v>22</v>
      </c>
      <c r="J55" s="161" t="s">
        <v>26</v>
      </c>
      <c r="K55" s="3">
        <f t="shared" si="7"/>
        <v>22</v>
      </c>
      <c r="L55" s="306">
        <v>2482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29</v>
      </c>
      <c r="C56" s="43">
        <f t="shared" si="8"/>
        <v>14375</v>
      </c>
      <c r="D56" s="98">
        <f t="shared" si="10"/>
        <v>6013</v>
      </c>
      <c r="E56" s="52">
        <f t="shared" si="9"/>
        <v>267.79061102831594</v>
      </c>
      <c r="F56" s="52">
        <f t="shared" si="11"/>
        <v>239.06535839015467</v>
      </c>
      <c r="G56" s="3"/>
      <c r="H56" s="44">
        <v>3350</v>
      </c>
      <c r="I56" s="3">
        <v>24</v>
      </c>
      <c r="J56" s="161" t="s">
        <v>28</v>
      </c>
      <c r="K56" s="3">
        <f t="shared" si="7"/>
        <v>24</v>
      </c>
      <c r="L56" s="306">
        <v>3241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7</v>
      </c>
      <c r="C57" s="43">
        <f t="shared" si="8"/>
        <v>12788</v>
      </c>
      <c r="D57" s="98">
        <f t="shared" si="10"/>
        <v>12025</v>
      </c>
      <c r="E57" s="52">
        <f t="shared" si="9"/>
        <v>148.33545992344276</v>
      </c>
      <c r="F57" s="52">
        <f t="shared" si="11"/>
        <v>106.34511434511435</v>
      </c>
      <c r="G57" s="3"/>
      <c r="H57" s="91">
        <v>2245</v>
      </c>
      <c r="I57" s="3">
        <v>36</v>
      </c>
      <c r="J57" s="161" t="s">
        <v>5</v>
      </c>
      <c r="K57" s="3">
        <f t="shared" si="7"/>
        <v>36</v>
      </c>
      <c r="L57" s="306">
        <v>3107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</v>
      </c>
      <c r="C58" s="43">
        <f t="shared" si="8"/>
        <v>7840</v>
      </c>
      <c r="D58" s="98">
        <f t="shared" si="10"/>
        <v>11074</v>
      </c>
      <c r="E58" s="52">
        <f t="shared" si="9"/>
        <v>214.97120921305185</v>
      </c>
      <c r="F58" s="52">
        <f t="shared" si="11"/>
        <v>70.796460176991147</v>
      </c>
      <c r="G58" s="12"/>
      <c r="H58" s="333">
        <v>1841</v>
      </c>
      <c r="I58" s="14">
        <v>38</v>
      </c>
      <c r="J58" s="163" t="s">
        <v>38</v>
      </c>
      <c r="K58" s="14">
        <f t="shared" si="7"/>
        <v>38</v>
      </c>
      <c r="L58" s="307">
        <v>1813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5898</v>
      </c>
      <c r="D59" s="98">
        <f t="shared" si="10"/>
        <v>8262</v>
      </c>
      <c r="E59" s="52">
        <f t="shared" si="9"/>
        <v>108.57879234167893</v>
      </c>
      <c r="F59" s="52">
        <f t="shared" si="11"/>
        <v>71.387073347857665</v>
      </c>
      <c r="G59" s="3"/>
      <c r="H59" s="378">
        <v>1813</v>
      </c>
      <c r="I59" s="338">
        <v>16</v>
      </c>
      <c r="J59" s="223" t="s">
        <v>3</v>
      </c>
      <c r="K59" s="8" t="s">
        <v>67</v>
      </c>
      <c r="L59" s="308">
        <v>116830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26</v>
      </c>
      <c r="C60" s="43">
        <f t="shared" si="8"/>
        <v>4729</v>
      </c>
      <c r="D60" s="98">
        <f t="shared" si="10"/>
        <v>2482</v>
      </c>
      <c r="E60" s="52">
        <f t="shared" si="9"/>
        <v>555.69917743830786</v>
      </c>
      <c r="F60" s="52">
        <f t="shared" si="11"/>
        <v>190.53182917002417</v>
      </c>
      <c r="G60" s="3"/>
      <c r="H60" s="126">
        <v>1571</v>
      </c>
      <c r="I60" s="140">
        <v>17</v>
      </c>
      <c r="J60" s="161" t="s">
        <v>21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28</v>
      </c>
      <c r="C61" s="43">
        <f t="shared" si="8"/>
        <v>3350</v>
      </c>
      <c r="D61" s="98">
        <f t="shared" si="10"/>
        <v>3241</v>
      </c>
      <c r="E61" s="52">
        <f t="shared" si="9"/>
        <v>107.09718670076727</v>
      </c>
      <c r="F61" s="52">
        <f t="shared" si="11"/>
        <v>103.36315951866708</v>
      </c>
      <c r="G61" s="11"/>
      <c r="H61" s="91">
        <v>962</v>
      </c>
      <c r="I61" s="140">
        <v>12</v>
      </c>
      <c r="J61" s="161" t="s">
        <v>18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5</v>
      </c>
      <c r="C62" s="43">
        <f t="shared" si="8"/>
        <v>2245</v>
      </c>
      <c r="D62" s="98">
        <f t="shared" si="10"/>
        <v>3107</v>
      </c>
      <c r="E62" s="52">
        <f t="shared" si="9"/>
        <v>107.41626794258374</v>
      </c>
      <c r="F62" s="52">
        <f t="shared" si="11"/>
        <v>72.256195687158026</v>
      </c>
      <c r="G62" s="12"/>
      <c r="H62" s="91">
        <v>453</v>
      </c>
      <c r="I62" s="174">
        <v>21</v>
      </c>
      <c r="J62" s="3" t="s">
        <v>157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38</v>
      </c>
      <c r="C63" s="333">
        <f t="shared" si="8"/>
        <v>1841</v>
      </c>
      <c r="D63" s="138">
        <f t="shared" si="10"/>
        <v>1813</v>
      </c>
      <c r="E63" s="57">
        <f t="shared" si="9"/>
        <v>133.50253807106597</v>
      </c>
      <c r="F63" s="57">
        <f t="shared" si="11"/>
        <v>101.54440154440154</v>
      </c>
      <c r="G63" s="92"/>
      <c r="H63" s="91">
        <v>344</v>
      </c>
      <c r="I63" s="3">
        <v>23</v>
      </c>
      <c r="J63" s="161" t="s">
        <v>27</v>
      </c>
      <c r="K63" s="3">
        <f>SUM(K49)</f>
        <v>26</v>
      </c>
      <c r="L63" s="161" t="s">
        <v>30</v>
      </c>
      <c r="M63" s="170">
        <v>48542</v>
      </c>
      <c r="N63" s="89">
        <f>SUM(H49)</f>
        <v>49783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/>
      <c r="C64" s="101">
        <f>SUM(H89)</f>
        <v>123673</v>
      </c>
      <c r="D64" s="139">
        <f t="shared" si="10"/>
        <v>116830</v>
      </c>
      <c r="E64" s="70">
        <f t="shared" si="9"/>
        <v>127.16494951364467</v>
      </c>
      <c r="F64" s="70">
        <f t="shared" si="11"/>
        <v>105.85722845159633</v>
      </c>
      <c r="G64" s="69"/>
      <c r="H64" s="91">
        <v>207</v>
      </c>
      <c r="I64" s="3">
        <v>1</v>
      </c>
      <c r="J64" s="161" t="s">
        <v>4</v>
      </c>
      <c r="K64" s="3">
        <f t="shared" ref="K64:K72" si="12">SUM(K50)</f>
        <v>33</v>
      </c>
      <c r="L64" s="161" t="s">
        <v>0</v>
      </c>
      <c r="M64" s="170">
        <v>13702</v>
      </c>
      <c r="N64" s="89">
        <f t="shared" ref="N64:N72" si="13">SUM(H50)</f>
        <v>15207</v>
      </c>
      <c r="O64" s="45"/>
      <c r="S64" s="26"/>
      <c r="T64" s="26"/>
      <c r="U64" s="26"/>
      <c r="V64" s="26"/>
    </row>
    <row r="65" spans="2:22" x14ac:dyDescent="0.15">
      <c r="H65" s="89">
        <v>140</v>
      </c>
      <c r="I65" s="3">
        <v>11</v>
      </c>
      <c r="J65" s="161" t="s">
        <v>17</v>
      </c>
      <c r="K65" s="3">
        <f t="shared" si="12"/>
        <v>25</v>
      </c>
      <c r="L65" s="161" t="s">
        <v>29</v>
      </c>
      <c r="M65" s="170">
        <v>5368</v>
      </c>
      <c r="N65" s="89">
        <f t="shared" si="13"/>
        <v>14375</v>
      </c>
      <c r="O65" s="45"/>
      <c r="S65" s="26"/>
      <c r="T65" s="26"/>
      <c r="U65" s="26"/>
      <c r="V65" s="26"/>
    </row>
    <row r="66" spans="2:22" x14ac:dyDescent="0.15">
      <c r="H66" s="43">
        <v>56</v>
      </c>
      <c r="I66" s="3">
        <v>4</v>
      </c>
      <c r="J66" s="161" t="s">
        <v>11</v>
      </c>
      <c r="K66" s="3">
        <f t="shared" si="12"/>
        <v>13</v>
      </c>
      <c r="L66" s="161" t="s">
        <v>7</v>
      </c>
      <c r="M66" s="170">
        <v>8621</v>
      </c>
      <c r="N66" s="89">
        <f t="shared" si="13"/>
        <v>12788</v>
      </c>
      <c r="O66" s="45"/>
      <c r="S66" s="26"/>
      <c r="T66" s="26"/>
      <c r="U66" s="26"/>
      <c r="V66" s="26"/>
    </row>
    <row r="67" spans="2:22" x14ac:dyDescent="0.15">
      <c r="H67" s="89">
        <v>24</v>
      </c>
      <c r="I67" s="3">
        <v>15</v>
      </c>
      <c r="J67" s="161" t="s">
        <v>20</v>
      </c>
      <c r="K67" s="3">
        <f t="shared" si="12"/>
        <v>40</v>
      </c>
      <c r="L67" s="161" t="s">
        <v>2</v>
      </c>
      <c r="M67" s="170">
        <v>3647</v>
      </c>
      <c r="N67" s="89">
        <f t="shared" si="13"/>
        <v>7840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88">
        <v>23</v>
      </c>
      <c r="I68" s="3">
        <v>29</v>
      </c>
      <c r="J68" s="161" t="s">
        <v>95</v>
      </c>
      <c r="K68" s="3">
        <f t="shared" si="12"/>
        <v>34</v>
      </c>
      <c r="L68" s="161" t="s">
        <v>1</v>
      </c>
      <c r="M68" s="170">
        <v>5432</v>
      </c>
      <c r="N68" s="89">
        <f t="shared" si="13"/>
        <v>5898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88">
        <v>18</v>
      </c>
      <c r="I69" s="3">
        <v>9</v>
      </c>
      <c r="J69" s="3" t="s">
        <v>164</v>
      </c>
      <c r="K69" s="3">
        <f t="shared" si="12"/>
        <v>22</v>
      </c>
      <c r="L69" s="161" t="s">
        <v>26</v>
      </c>
      <c r="M69" s="170">
        <v>851</v>
      </c>
      <c r="N69" s="89">
        <f t="shared" si="13"/>
        <v>4729</v>
      </c>
      <c r="O69" s="45"/>
      <c r="S69" s="26"/>
      <c r="T69" s="26"/>
      <c r="U69" s="26"/>
      <c r="V69" s="26"/>
    </row>
    <row r="70" spans="2:22" x14ac:dyDescent="0.15">
      <c r="B70" s="50"/>
      <c r="H70" s="336">
        <v>6</v>
      </c>
      <c r="I70" s="3">
        <v>27</v>
      </c>
      <c r="J70" s="161" t="s">
        <v>31</v>
      </c>
      <c r="K70" s="3">
        <f t="shared" si="12"/>
        <v>24</v>
      </c>
      <c r="L70" s="161" t="s">
        <v>28</v>
      </c>
      <c r="M70" s="170">
        <v>3128</v>
      </c>
      <c r="N70" s="89">
        <f t="shared" si="13"/>
        <v>3350</v>
      </c>
      <c r="O70" s="45"/>
      <c r="S70" s="26"/>
      <c r="T70" s="26"/>
      <c r="U70" s="26"/>
      <c r="V70" s="26"/>
    </row>
    <row r="71" spans="2:22" x14ac:dyDescent="0.15">
      <c r="B71" s="50"/>
      <c r="H71" s="44">
        <v>0</v>
      </c>
      <c r="I71" s="3">
        <v>2</v>
      </c>
      <c r="J71" s="161" t="s">
        <v>6</v>
      </c>
      <c r="K71" s="3">
        <f t="shared" si="12"/>
        <v>36</v>
      </c>
      <c r="L71" s="161" t="s">
        <v>5</v>
      </c>
      <c r="M71" s="170">
        <v>2090</v>
      </c>
      <c r="N71" s="89">
        <f t="shared" si="13"/>
        <v>2245</v>
      </c>
      <c r="O71" s="45"/>
      <c r="S71" s="26"/>
      <c r="T71" s="26"/>
      <c r="U71" s="26"/>
      <c r="V71" s="26"/>
    </row>
    <row r="72" spans="2:22" ht="14.25" thickBot="1" x14ac:dyDescent="0.2">
      <c r="B72" s="50"/>
      <c r="H72" s="88">
        <v>0</v>
      </c>
      <c r="I72" s="3">
        <v>3</v>
      </c>
      <c r="J72" s="161" t="s">
        <v>10</v>
      </c>
      <c r="K72" s="3">
        <f t="shared" si="12"/>
        <v>38</v>
      </c>
      <c r="L72" s="163" t="s">
        <v>38</v>
      </c>
      <c r="M72" s="171">
        <v>1379</v>
      </c>
      <c r="N72" s="89">
        <f t="shared" si="13"/>
        <v>1841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88">
        <v>0</v>
      </c>
      <c r="I73" s="3">
        <v>5</v>
      </c>
      <c r="J73" s="161" t="s">
        <v>12</v>
      </c>
      <c r="K73" s="43"/>
      <c r="L73" s="3" t="s">
        <v>182</v>
      </c>
      <c r="M73" s="169">
        <v>97254</v>
      </c>
      <c r="N73" s="168">
        <f>SUM(H89)</f>
        <v>123673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6</v>
      </c>
      <c r="J74" s="161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88">
        <v>0</v>
      </c>
      <c r="I75" s="3">
        <v>7</v>
      </c>
      <c r="J75" s="161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8</v>
      </c>
      <c r="J76" s="161" t="s">
        <v>15</v>
      </c>
      <c r="L76" s="48"/>
      <c r="M76" s="26"/>
      <c r="S76" s="26"/>
      <c r="T76" s="26"/>
      <c r="U76" s="26"/>
      <c r="V76" s="26"/>
    </row>
    <row r="77" spans="2:22" x14ac:dyDescent="0.15">
      <c r="B77" s="50"/>
      <c r="H77" s="336">
        <v>0</v>
      </c>
      <c r="I77" s="3">
        <v>10</v>
      </c>
      <c r="J77" s="161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 x14ac:dyDescent="0.15">
      <c r="H78" s="44">
        <v>0</v>
      </c>
      <c r="I78" s="3">
        <v>14</v>
      </c>
      <c r="J78" s="161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18</v>
      </c>
      <c r="J79" s="161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 x14ac:dyDescent="0.15">
      <c r="H80" s="88">
        <v>0</v>
      </c>
      <c r="I80" s="3">
        <v>19</v>
      </c>
      <c r="J80" s="161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 x14ac:dyDescent="0.15">
      <c r="H81" s="437">
        <v>0</v>
      </c>
      <c r="I81" s="3">
        <v>20</v>
      </c>
      <c r="J81" s="161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 x14ac:dyDescent="0.15">
      <c r="H82" s="410">
        <v>0</v>
      </c>
      <c r="I82" s="3">
        <v>28</v>
      </c>
      <c r="J82" s="161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 x14ac:dyDescent="0.15">
      <c r="H83" s="44">
        <v>0</v>
      </c>
      <c r="I83" s="3">
        <v>30</v>
      </c>
      <c r="J83" s="161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88">
        <v>0</v>
      </c>
      <c r="I84" s="3">
        <v>31</v>
      </c>
      <c r="J84" s="161" t="s">
        <v>96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88">
        <v>0</v>
      </c>
      <c r="I85" s="3">
        <v>32</v>
      </c>
      <c r="J85" s="161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88">
        <v>0</v>
      </c>
      <c r="I86" s="3">
        <v>35</v>
      </c>
      <c r="J86" s="161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44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88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123673</v>
      </c>
      <c r="I89" s="3"/>
      <c r="J89" s="3" t="s">
        <v>93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M40" sqref="M40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16" t="s">
        <v>65</v>
      </c>
      <c r="J1" s="102"/>
      <c r="Q1" s="26"/>
      <c r="R1" s="109"/>
    </row>
    <row r="2" spans="5:30" x14ac:dyDescent="0.15">
      <c r="H2" s="283" t="s">
        <v>199</v>
      </c>
      <c r="I2" s="3"/>
      <c r="J2" s="187" t="s">
        <v>103</v>
      </c>
      <c r="K2" s="3"/>
      <c r="L2" s="180" t="s">
        <v>198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99</v>
      </c>
      <c r="I3" s="3"/>
      <c r="J3" s="145" t="s">
        <v>100</v>
      </c>
      <c r="K3" s="3"/>
      <c r="L3" s="42" t="s">
        <v>99</v>
      </c>
      <c r="M3" s="82"/>
      <c r="R3" s="48"/>
      <c r="S3" s="26"/>
      <c r="T3" s="26"/>
      <c r="U3" s="26"/>
      <c r="V3" s="26"/>
    </row>
    <row r="4" spans="5:30" x14ac:dyDescent="0.15">
      <c r="H4" s="89">
        <v>37993</v>
      </c>
      <c r="I4" s="3">
        <v>17</v>
      </c>
      <c r="J4" s="33" t="s">
        <v>21</v>
      </c>
      <c r="K4" s="203">
        <f>SUM(I4)</f>
        <v>17</v>
      </c>
      <c r="L4" s="275">
        <v>37673</v>
      </c>
      <c r="M4" s="45"/>
      <c r="R4" s="48"/>
      <c r="S4" s="26"/>
      <c r="T4" s="26"/>
      <c r="U4" s="26"/>
      <c r="V4" s="26"/>
    </row>
    <row r="5" spans="5:30" x14ac:dyDescent="0.15">
      <c r="H5" s="88">
        <v>18368</v>
      </c>
      <c r="I5" s="3">
        <v>34</v>
      </c>
      <c r="J5" s="33" t="s">
        <v>1</v>
      </c>
      <c r="K5" s="203">
        <f t="shared" ref="K5:K13" si="0">SUM(I5)</f>
        <v>34</v>
      </c>
      <c r="L5" s="275">
        <v>19460</v>
      </c>
      <c r="M5" s="45"/>
      <c r="R5" s="48"/>
      <c r="S5" s="26"/>
      <c r="T5" s="26"/>
      <c r="U5" s="26"/>
      <c r="V5" s="26"/>
    </row>
    <row r="6" spans="5:30" x14ac:dyDescent="0.15">
      <c r="H6" s="88">
        <v>18096</v>
      </c>
      <c r="I6" s="3">
        <v>33</v>
      </c>
      <c r="J6" s="33" t="s">
        <v>0</v>
      </c>
      <c r="K6" s="203">
        <f t="shared" si="0"/>
        <v>33</v>
      </c>
      <c r="L6" s="275">
        <v>16427</v>
      </c>
      <c r="M6" s="45"/>
      <c r="R6" s="48"/>
      <c r="S6" s="26"/>
      <c r="T6" s="26"/>
      <c r="U6" s="26"/>
      <c r="V6" s="26"/>
    </row>
    <row r="7" spans="5:30" x14ac:dyDescent="0.15">
      <c r="H7" s="44">
        <v>16889</v>
      </c>
      <c r="I7" s="3">
        <v>31</v>
      </c>
      <c r="J7" s="33" t="s">
        <v>64</v>
      </c>
      <c r="K7" s="203">
        <f t="shared" si="0"/>
        <v>31</v>
      </c>
      <c r="L7" s="275">
        <v>75951</v>
      </c>
      <c r="M7" s="45"/>
      <c r="R7" s="48"/>
      <c r="S7" s="26"/>
      <c r="T7" s="26"/>
      <c r="U7" s="26"/>
      <c r="V7" s="26"/>
    </row>
    <row r="8" spans="5:30" x14ac:dyDescent="0.15">
      <c r="H8" s="88">
        <v>16056</v>
      </c>
      <c r="I8" s="3">
        <v>3</v>
      </c>
      <c r="J8" s="33" t="s">
        <v>10</v>
      </c>
      <c r="K8" s="203">
        <f t="shared" si="0"/>
        <v>3</v>
      </c>
      <c r="L8" s="275">
        <v>5194</v>
      </c>
      <c r="M8" s="45"/>
      <c r="R8" s="48"/>
      <c r="S8" s="26"/>
      <c r="T8" s="26"/>
      <c r="U8" s="26"/>
      <c r="V8" s="26"/>
    </row>
    <row r="9" spans="5:30" x14ac:dyDescent="0.15">
      <c r="H9" s="336">
        <v>13861</v>
      </c>
      <c r="I9" s="3">
        <v>2</v>
      </c>
      <c r="J9" s="33" t="s">
        <v>6</v>
      </c>
      <c r="K9" s="203">
        <f t="shared" si="0"/>
        <v>2</v>
      </c>
      <c r="L9" s="275">
        <v>29122</v>
      </c>
      <c r="M9" s="45"/>
      <c r="R9" s="48"/>
      <c r="S9" s="26"/>
      <c r="T9" s="26"/>
      <c r="U9" s="26"/>
      <c r="V9" s="26"/>
    </row>
    <row r="10" spans="5:30" x14ac:dyDescent="0.15">
      <c r="H10" s="44">
        <v>13533</v>
      </c>
      <c r="I10" s="3">
        <v>16</v>
      </c>
      <c r="J10" s="33" t="s">
        <v>3</v>
      </c>
      <c r="K10" s="203">
        <f t="shared" si="0"/>
        <v>16</v>
      </c>
      <c r="L10" s="275">
        <v>15432</v>
      </c>
      <c r="M10" s="45"/>
      <c r="R10" s="48"/>
      <c r="S10" s="26"/>
      <c r="T10" s="26"/>
      <c r="U10" s="26"/>
      <c r="V10" s="26"/>
    </row>
    <row r="11" spans="5:30" x14ac:dyDescent="0.15">
      <c r="H11" s="88">
        <v>11469</v>
      </c>
      <c r="I11" s="3">
        <v>13</v>
      </c>
      <c r="J11" s="33" t="s">
        <v>7</v>
      </c>
      <c r="K11" s="203">
        <f t="shared" si="0"/>
        <v>13</v>
      </c>
      <c r="L11" s="276">
        <v>10391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38">
        <v>11138</v>
      </c>
      <c r="I12" s="3">
        <v>40</v>
      </c>
      <c r="J12" s="33" t="s">
        <v>2</v>
      </c>
      <c r="K12" s="203">
        <f t="shared" si="0"/>
        <v>40</v>
      </c>
      <c r="L12" s="276">
        <v>10803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8">
        <v>10619</v>
      </c>
      <c r="I13" s="14">
        <v>25</v>
      </c>
      <c r="J13" s="77" t="s">
        <v>29</v>
      </c>
      <c r="K13" s="203">
        <f t="shared" si="0"/>
        <v>25</v>
      </c>
      <c r="L13" s="276">
        <v>8432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6853</v>
      </c>
      <c r="I14" s="222">
        <v>21</v>
      </c>
      <c r="J14" s="222" t="s">
        <v>160</v>
      </c>
      <c r="K14" s="108" t="s">
        <v>8</v>
      </c>
      <c r="L14" s="277">
        <v>262841</v>
      </c>
      <c r="N14" s="32"/>
      <c r="R14" s="48"/>
      <c r="S14" s="26"/>
      <c r="T14" s="26"/>
      <c r="U14" s="26"/>
      <c r="V14" s="26"/>
    </row>
    <row r="15" spans="5:30" x14ac:dyDescent="0.15">
      <c r="H15" s="88">
        <v>5468</v>
      </c>
      <c r="I15" s="3">
        <v>26</v>
      </c>
      <c r="J15" s="33" t="s">
        <v>30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5305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2992</v>
      </c>
      <c r="I17" s="3">
        <v>38</v>
      </c>
      <c r="J17" s="33" t="s">
        <v>38</v>
      </c>
      <c r="L17" s="32"/>
      <c r="R17" s="48"/>
      <c r="S17" s="26"/>
      <c r="T17" s="26"/>
      <c r="U17" s="26"/>
      <c r="V17" s="26"/>
    </row>
    <row r="18" spans="1:22" x14ac:dyDescent="0.15">
      <c r="H18" s="123">
        <v>2761</v>
      </c>
      <c r="I18" s="3">
        <v>14</v>
      </c>
      <c r="J18" s="33" t="s">
        <v>19</v>
      </c>
      <c r="L18" s="188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410">
        <v>2130</v>
      </c>
      <c r="I19" s="3">
        <v>36</v>
      </c>
      <c r="J19" s="33" t="s">
        <v>5</v>
      </c>
      <c r="K19" s="117">
        <f>SUM(I4)</f>
        <v>17</v>
      </c>
      <c r="L19" s="33" t="s">
        <v>21</v>
      </c>
      <c r="M19" s="370">
        <v>32926</v>
      </c>
      <c r="N19" s="89">
        <f>SUM(H4)</f>
        <v>37993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53</v>
      </c>
      <c r="C20" s="59" t="s">
        <v>200</v>
      </c>
      <c r="D20" s="59" t="s">
        <v>201</v>
      </c>
      <c r="E20" s="59" t="s">
        <v>51</v>
      </c>
      <c r="F20" s="59" t="s">
        <v>50</v>
      </c>
      <c r="G20" s="60" t="s">
        <v>52</v>
      </c>
      <c r="H20" s="88">
        <v>1844</v>
      </c>
      <c r="I20" s="3">
        <v>1</v>
      </c>
      <c r="J20" s="33" t="s">
        <v>4</v>
      </c>
      <c r="K20" s="117">
        <f t="shared" ref="K20:K28" si="1">SUM(I5)</f>
        <v>34</v>
      </c>
      <c r="L20" s="33" t="s">
        <v>1</v>
      </c>
      <c r="M20" s="371">
        <v>14161</v>
      </c>
      <c r="N20" s="89">
        <f t="shared" ref="N20:N28" si="2">SUM(H5)</f>
        <v>18368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21</v>
      </c>
      <c r="C21" s="202">
        <f>SUM(H4)</f>
        <v>37993</v>
      </c>
      <c r="D21" s="89">
        <f>SUM(L4)</f>
        <v>37673</v>
      </c>
      <c r="E21" s="52">
        <f t="shared" ref="E21:E30" si="3">SUM(N19/M19*100)</f>
        <v>115.38905424284761</v>
      </c>
      <c r="F21" s="52">
        <f t="shared" ref="F21:F31" si="4">SUM(C21/D21*100)</f>
        <v>100.84941470018316</v>
      </c>
      <c r="G21" s="62"/>
      <c r="H21" s="292">
        <v>1542</v>
      </c>
      <c r="I21" s="3">
        <v>9</v>
      </c>
      <c r="J21" s="3" t="s">
        <v>165</v>
      </c>
      <c r="K21" s="117">
        <f t="shared" si="1"/>
        <v>33</v>
      </c>
      <c r="L21" s="33" t="s">
        <v>0</v>
      </c>
      <c r="M21" s="371">
        <v>25218</v>
      </c>
      <c r="N21" s="89">
        <f t="shared" si="2"/>
        <v>18096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1</v>
      </c>
      <c r="C22" s="202">
        <f t="shared" ref="C22:C30" si="5">SUM(H5)</f>
        <v>18368</v>
      </c>
      <c r="D22" s="89">
        <f t="shared" ref="D22:D29" si="6">SUM(L5)</f>
        <v>19460</v>
      </c>
      <c r="E22" s="52">
        <f t="shared" si="3"/>
        <v>129.70835392980723</v>
      </c>
      <c r="F22" s="52">
        <f t="shared" si="4"/>
        <v>94.388489208633104</v>
      </c>
      <c r="G22" s="62"/>
      <c r="H22" s="88">
        <v>1311</v>
      </c>
      <c r="I22" s="3">
        <v>24</v>
      </c>
      <c r="J22" s="33" t="s">
        <v>28</v>
      </c>
      <c r="K22" s="117">
        <f t="shared" si="1"/>
        <v>31</v>
      </c>
      <c r="L22" s="33" t="s">
        <v>64</v>
      </c>
      <c r="M22" s="371">
        <v>12566</v>
      </c>
      <c r="N22" s="89">
        <f t="shared" si="2"/>
        <v>16889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0</v>
      </c>
      <c r="C23" s="202">
        <f t="shared" si="5"/>
        <v>18096</v>
      </c>
      <c r="D23" s="89">
        <f t="shared" si="6"/>
        <v>16427</v>
      </c>
      <c r="E23" s="52">
        <f t="shared" si="3"/>
        <v>71.758267903878178</v>
      </c>
      <c r="F23" s="52">
        <f t="shared" si="4"/>
        <v>110.16010227065198</v>
      </c>
      <c r="G23" s="62"/>
      <c r="H23" s="88">
        <v>704</v>
      </c>
      <c r="I23" s="3">
        <v>27</v>
      </c>
      <c r="J23" s="33" t="s">
        <v>31</v>
      </c>
      <c r="K23" s="117">
        <f t="shared" si="1"/>
        <v>3</v>
      </c>
      <c r="L23" s="33" t="s">
        <v>10</v>
      </c>
      <c r="M23" s="371">
        <v>22045</v>
      </c>
      <c r="N23" s="89">
        <f t="shared" si="2"/>
        <v>16056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64</v>
      </c>
      <c r="C24" s="202">
        <f t="shared" si="5"/>
        <v>16889</v>
      </c>
      <c r="D24" s="89">
        <f t="shared" si="6"/>
        <v>75951</v>
      </c>
      <c r="E24" s="52">
        <f t="shared" si="3"/>
        <v>134.40235556262931</v>
      </c>
      <c r="F24" s="52">
        <f t="shared" si="4"/>
        <v>22.236705244170587</v>
      </c>
      <c r="G24" s="62"/>
      <c r="H24" s="88">
        <v>686</v>
      </c>
      <c r="I24" s="3">
        <v>37</v>
      </c>
      <c r="J24" s="33" t="s">
        <v>37</v>
      </c>
      <c r="K24" s="117">
        <f t="shared" si="1"/>
        <v>2</v>
      </c>
      <c r="L24" s="33" t="s">
        <v>6</v>
      </c>
      <c r="M24" s="371">
        <v>8520</v>
      </c>
      <c r="N24" s="89">
        <f t="shared" si="2"/>
        <v>13861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10</v>
      </c>
      <c r="C25" s="202">
        <f t="shared" si="5"/>
        <v>16056</v>
      </c>
      <c r="D25" s="89">
        <f t="shared" si="6"/>
        <v>5194</v>
      </c>
      <c r="E25" s="52">
        <f t="shared" si="3"/>
        <v>72.832841914266282</v>
      </c>
      <c r="F25" s="52">
        <f t="shared" si="4"/>
        <v>309.12591451675013</v>
      </c>
      <c r="G25" s="72"/>
      <c r="H25" s="88">
        <v>457</v>
      </c>
      <c r="I25" s="3">
        <v>12</v>
      </c>
      <c r="J25" s="33" t="s">
        <v>18</v>
      </c>
      <c r="K25" s="117">
        <f t="shared" si="1"/>
        <v>16</v>
      </c>
      <c r="L25" s="33" t="s">
        <v>3</v>
      </c>
      <c r="M25" s="371">
        <v>12187</v>
      </c>
      <c r="N25" s="89">
        <f t="shared" si="2"/>
        <v>13533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6</v>
      </c>
      <c r="C26" s="202">
        <f t="shared" si="5"/>
        <v>13861</v>
      </c>
      <c r="D26" s="89">
        <f t="shared" si="6"/>
        <v>29122</v>
      </c>
      <c r="E26" s="52">
        <f t="shared" si="3"/>
        <v>162.68779342723005</v>
      </c>
      <c r="F26" s="52">
        <f t="shared" si="4"/>
        <v>47.596318934139134</v>
      </c>
      <c r="G26" s="62"/>
      <c r="H26" s="88">
        <v>387</v>
      </c>
      <c r="I26" s="3">
        <v>4</v>
      </c>
      <c r="J26" s="33" t="s">
        <v>11</v>
      </c>
      <c r="K26" s="117">
        <f t="shared" si="1"/>
        <v>13</v>
      </c>
      <c r="L26" s="33" t="s">
        <v>7</v>
      </c>
      <c r="M26" s="372">
        <v>9403</v>
      </c>
      <c r="N26" s="89">
        <f t="shared" si="2"/>
        <v>11469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3</v>
      </c>
      <c r="C27" s="202">
        <f t="shared" si="5"/>
        <v>13533</v>
      </c>
      <c r="D27" s="89">
        <f t="shared" si="6"/>
        <v>15432</v>
      </c>
      <c r="E27" s="52">
        <f t="shared" si="3"/>
        <v>111.04455567407894</v>
      </c>
      <c r="F27" s="52">
        <f t="shared" si="4"/>
        <v>87.694401244167963</v>
      </c>
      <c r="G27" s="62"/>
      <c r="H27" s="88">
        <v>244</v>
      </c>
      <c r="I27" s="3">
        <v>7</v>
      </c>
      <c r="J27" s="33" t="s">
        <v>14</v>
      </c>
      <c r="K27" s="117">
        <f t="shared" si="1"/>
        <v>40</v>
      </c>
      <c r="L27" s="33" t="s">
        <v>2</v>
      </c>
      <c r="M27" s="373">
        <v>11601</v>
      </c>
      <c r="N27" s="89">
        <f t="shared" si="2"/>
        <v>11138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7</v>
      </c>
      <c r="C28" s="202">
        <f t="shared" si="5"/>
        <v>11469</v>
      </c>
      <c r="D28" s="89">
        <f t="shared" si="6"/>
        <v>10391</v>
      </c>
      <c r="E28" s="52">
        <f t="shared" si="3"/>
        <v>121.97171115601404</v>
      </c>
      <c r="F28" s="52">
        <f t="shared" si="4"/>
        <v>110.37436242902513</v>
      </c>
      <c r="G28" s="73"/>
      <c r="H28" s="88">
        <v>136</v>
      </c>
      <c r="I28" s="3">
        <v>39</v>
      </c>
      <c r="J28" s="33" t="s">
        <v>39</v>
      </c>
      <c r="K28" s="181">
        <f t="shared" si="1"/>
        <v>25</v>
      </c>
      <c r="L28" s="77" t="s">
        <v>29</v>
      </c>
      <c r="M28" s="373">
        <v>10571</v>
      </c>
      <c r="N28" s="167">
        <f t="shared" si="2"/>
        <v>10619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2</v>
      </c>
      <c r="C29" s="202">
        <f t="shared" si="5"/>
        <v>11138</v>
      </c>
      <c r="D29" s="89">
        <f t="shared" si="6"/>
        <v>10803</v>
      </c>
      <c r="E29" s="52">
        <f t="shared" si="3"/>
        <v>96.008964744418591</v>
      </c>
      <c r="F29" s="52">
        <f t="shared" si="4"/>
        <v>103.1009904656114</v>
      </c>
      <c r="G29" s="72"/>
      <c r="H29" s="88">
        <v>89</v>
      </c>
      <c r="I29" s="3">
        <v>5</v>
      </c>
      <c r="J29" s="33" t="s">
        <v>12</v>
      </c>
      <c r="K29" s="115"/>
      <c r="L29" s="115" t="s">
        <v>169</v>
      </c>
      <c r="M29" s="374">
        <v>189697</v>
      </c>
      <c r="N29" s="172">
        <f>SUM(H44)</f>
        <v>201233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29</v>
      </c>
      <c r="C30" s="202">
        <f t="shared" si="5"/>
        <v>10619</v>
      </c>
      <c r="D30" s="89">
        <f>SUM(L13)</f>
        <v>8432</v>
      </c>
      <c r="E30" s="57">
        <f t="shared" si="3"/>
        <v>100.45407246239712</v>
      </c>
      <c r="F30" s="63">
        <f t="shared" si="4"/>
        <v>125.93690702087285</v>
      </c>
      <c r="G30" s="75"/>
      <c r="H30" s="44">
        <v>80</v>
      </c>
      <c r="I30" s="3">
        <v>15</v>
      </c>
      <c r="J30" s="33" t="s">
        <v>20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201233</v>
      </c>
      <c r="D31" s="67">
        <f>SUM(L14)</f>
        <v>262841</v>
      </c>
      <c r="E31" s="70">
        <f>SUM(N29/M29*100)</f>
        <v>106.08127698382157</v>
      </c>
      <c r="F31" s="63">
        <f t="shared" si="4"/>
        <v>76.560734436408325</v>
      </c>
      <c r="G31" s="71"/>
      <c r="H31" s="88">
        <v>76</v>
      </c>
      <c r="I31" s="3">
        <v>20</v>
      </c>
      <c r="J31" s="33" t="s">
        <v>24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68</v>
      </c>
      <c r="I32" s="3">
        <v>10</v>
      </c>
      <c r="J32" s="33" t="s">
        <v>16</v>
      </c>
      <c r="L32" s="3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48</v>
      </c>
      <c r="I33" s="3">
        <v>32</v>
      </c>
      <c r="J33" s="33" t="s">
        <v>35</v>
      </c>
      <c r="L33" s="3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20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7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3</v>
      </c>
      <c r="I36" s="3">
        <v>29</v>
      </c>
      <c r="J36" s="33" t="s">
        <v>54</v>
      </c>
      <c r="L36" s="32"/>
      <c r="M36" s="26"/>
      <c r="N36" s="26"/>
      <c r="R36" s="48"/>
      <c r="S36" s="26"/>
      <c r="T36" s="26"/>
      <c r="U36" s="26"/>
      <c r="V36" s="26"/>
    </row>
    <row r="37" spans="3:30" x14ac:dyDescent="0.15">
      <c r="H37" s="88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 x14ac:dyDescent="0.15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 x14ac:dyDescent="0.15">
      <c r="H39" s="88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 x14ac:dyDescent="0.15">
      <c r="H42" s="292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201233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199</v>
      </c>
      <c r="I48" s="3"/>
      <c r="J48" s="190" t="s">
        <v>91</v>
      </c>
      <c r="K48" s="3"/>
      <c r="L48" s="329" t="s">
        <v>198</v>
      </c>
      <c r="M48" s="48"/>
      <c r="N48" s="26"/>
      <c r="R48" s="48"/>
      <c r="S48" s="26"/>
      <c r="T48" s="26"/>
      <c r="U48" s="26"/>
      <c r="V48" s="26"/>
    </row>
    <row r="49" spans="1:22" x14ac:dyDescent="0.15">
      <c r="H49" s="95" t="s">
        <v>99</v>
      </c>
      <c r="I49" s="3"/>
      <c r="J49" s="145" t="s">
        <v>9</v>
      </c>
      <c r="K49" s="3"/>
      <c r="L49" s="329" t="s">
        <v>174</v>
      </c>
      <c r="M49" s="82"/>
      <c r="R49" s="48"/>
      <c r="S49" s="26"/>
      <c r="T49" s="26"/>
      <c r="U49" s="26"/>
      <c r="V49" s="26"/>
    </row>
    <row r="50" spans="1:22" x14ac:dyDescent="0.15">
      <c r="H50" s="43">
        <v>40127</v>
      </c>
      <c r="I50" s="3">
        <v>16</v>
      </c>
      <c r="J50" s="33" t="s">
        <v>3</v>
      </c>
      <c r="K50" s="327">
        <f>SUM(I50)</f>
        <v>16</v>
      </c>
      <c r="L50" s="330">
        <v>34723</v>
      </c>
      <c r="M50" s="45"/>
      <c r="R50" s="48"/>
      <c r="S50" s="26"/>
      <c r="T50" s="26"/>
      <c r="U50" s="26"/>
      <c r="V50" s="26"/>
    </row>
    <row r="51" spans="1:22" x14ac:dyDescent="0.15">
      <c r="H51" s="88">
        <v>10487</v>
      </c>
      <c r="I51" s="3">
        <v>33</v>
      </c>
      <c r="J51" s="33" t="s">
        <v>0</v>
      </c>
      <c r="K51" s="327">
        <f t="shared" ref="K51:K59" si="7">SUM(I51)</f>
        <v>33</v>
      </c>
      <c r="L51" s="331">
        <v>13790</v>
      </c>
      <c r="M51" s="45"/>
      <c r="R51" s="48"/>
      <c r="S51" s="26"/>
      <c r="T51" s="26"/>
      <c r="U51" s="26"/>
      <c r="V51" s="26"/>
    </row>
    <row r="52" spans="1:22" ht="14.25" thickBot="1" x14ac:dyDescent="0.2">
      <c r="H52" s="44">
        <v>6931</v>
      </c>
      <c r="I52" s="3">
        <v>38</v>
      </c>
      <c r="J52" s="33" t="s">
        <v>38</v>
      </c>
      <c r="K52" s="327">
        <f t="shared" si="7"/>
        <v>38</v>
      </c>
      <c r="L52" s="331">
        <v>5928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195</v>
      </c>
      <c r="D53" s="59" t="s">
        <v>187</v>
      </c>
      <c r="E53" s="59" t="s">
        <v>51</v>
      </c>
      <c r="F53" s="59" t="s">
        <v>50</v>
      </c>
      <c r="G53" s="60" t="s">
        <v>52</v>
      </c>
      <c r="H53" s="44">
        <v>6544</v>
      </c>
      <c r="I53" s="3">
        <v>26</v>
      </c>
      <c r="J53" s="33" t="s">
        <v>30</v>
      </c>
      <c r="K53" s="327">
        <f t="shared" si="7"/>
        <v>26</v>
      </c>
      <c r="L53" s="331">
        <v>6207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40127</v>
      </c>
      <c r="D54" s="98">
        <f>SUM(L50)</f>
        <v>34723</v>
      </c>
      <c r="E54" s="52">
        <f t="shared" ref="E54:E63" si="8">SUM(N67/M67*100)</f>
        <v>103.01653316902855</v>
      </c>
      <c r="F54" s="52">
        <f t="shared" ref="F54:F61" si="9">SUM(C54/D54*100)</f>
        <v>115.56317138496097</v>
      </c>
      <c r="G54" s="62"/>
      <c r="H54" s="88">
        <v>3406</v>
      </c>
      <c r="I54" s="3">
        <v>34</v>
      </c>
      <c r="J54" s="33" t="s">
        <v>1</v>
      </c>
      <c r="K54" s="327">
        <f t="shared" si="7"/>
        <v>34</v>
      </c>
      <c r="L54" s="331">
        <v>2935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10487</v>
      </c>
      <c r="D55" s="98">
        <f t="shared" ref="D55:D63" si="11">SUM(L51)</f>
        <v>13790</v>
      </c>
      <c r="E55" s="52">
        <f t="shared" si="8"/>
        <v>100.38288503876711</v>
      </c>
      <c r="F55" s="52">
        <f t="shared" si="9"/>
        <v>76.047860768672948</v>
      </c>
      <c r="G55" s="62"/>
      <c r="H55" s="44">
        <v>2929</v>
      </c>
      <c r="I55" s="3">
        <v>36</v>
      </c>
      <c r="J55" s="33" t="s">
        <v>5</v>
      </c>
      <c r="K55" s="327">
        <f t="shared" si="7"/>
        <v>36</v>
      </c>
      <c r="L55" s="331">
        <v>2199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38</v>
      </c>
      <c r="C56" s="43">
        <f t="shared" si="10"/>
        <v>6931</v>
      </c>
      <c r="D56" s="98">
        <f t="shared" si="11"/>
        <v>5928</v>
      </c>
      <c r="E56" s="52">
        <f t="shared" si="8"/>
        <v>104.49268807477763</v>
      </c>
      <c r="F56" s="52">
        <f t="shared" si="9"/>
        <v>116.91970310391362</v>
      </c>
      <c r="G56" s="62"/>
      <c r="H56" s="44">
        <v>1355</v>
      </c>
      <c r="I56" s="3">
        <v>40</v>
      </c>
      <c r="J56" s="33" t="s">
        <v>2</v>
      </c>
      <c r="K56" s="327">
        <f t="shared" si="7"/>
        <v>40</v>
      </c>
      <c r="L56" s="331">
        <v>2006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30</v>
      </c>
      <c r="C57" s="43">
        <f t="shared" si="10"/>
        <v>6544</v>
      </c>
      <c r="D57" s="98">
        <f t="shared" si="11"/>
        <v>6207</v>
      </c>
      <c r="E57" s="52">
        <f t="shared" si="8"/>
        <v>65.994352561516749</v>
      </c>
      <c r="F57" s="52">
        <f t="shared" si="9"/>
        <v>105.42935395521187</v>
      </c>
      <c r="G57" s="62"/>
      <c r="H57" s="44">
        <v>1298</v>
      </c>
      <c r="I57" s="3">
        <v>14</v>
      </c>
      <c r="J57" s="33" t="s">
        <v>19</v>
      </c>
      <c r="K57" s="327">
        <f t="shared" si="7"/>
        <v>14</v>
      </c>
      <c r="L57" s="331">
        <v>850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1</v>
      </c>
      <c r="C58" s="43">
        <f t="shared" si="10"/>
        <v>3406</v>
      </c>
      <c r="D58" s="98">
        <f t="shared" si="11"/>
        <v>2935</v>
      </c>
      <c r="E58" s="52">
        <f t="shared" si="8"/>
        <v>153.28532853285327</v>
      </c>
      <c r="F58" s="52">
        <f t="shared" si="9"/>
        <v>116.04770017035774</v>
      </c>
      <c r="G58" s="72"/>
      <c r="H58" s="88">
        <v>1001</v>
      </c>
      <c r="I58" s="3">
        <v>31</v>
      </c>
      <c r="J58" s="33" t="s">
        <v>106</v>
      </c>
      <c r="K58" s="327">
        <f t="shared" si="7"/>
        <v>31</v>
      </c>
      <c r="L58" s="331">
        <v>956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5</v>
      </c>
      <c r="C59" s="43">
        <f t="shared" si="10"/>
        <v>2929</v>
      </c>
      <c r="D59" s="98">
        <f t="shared" si="11"/>
        <v>2199</v>
      </c>
      <c r="E59" s="52">
        <f t="shared" si="8"/>
        <v>164.92117117117118</v>
      </c>
      <c r="F59" s="52">
        <f t="shared" si="9"/>
        <v>133.19690768531149</v>
      </c>
      <c r="G59" s="62"/>
      <c r="H59" s="429">
        <v>696</v>
      </c>
      <c r="I59" s="14">
        <v>25</v>
      </c>
      <c r="J59" s="77" t="s">
        <v>29</v>
      </c>
      <c r="K59" s="328">
        <f t="shared" si="7"/>
        <v>25</v>
      </c>
      <c r="L59" s="332">
        <v>820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</v>
      </c>
      <c r="C60" s="89">
        <f t="shared" si="10"/>
        <v>1355</v>
      </c>
      <c r="D60" s="98">
        <f t="shared" si="11"/>
        <v>2006</v>
      </c>
      <c r="E60" s="52">
        <f t="shared" si="8"/>
        <v>78.008059873344848</v>
      </c>
      <c r="F60" s="52">
        <f t="shared" si="9"/>
        <v>67.547357926221338</v>
      </c>
      <c r="G60" s="62"/>
      <c r="H60" s="386">
        <v>506</v>
      </c>
      <c r="I60" s="222">
        <v>24</v>
      </c>
      <c r="J60" s="382" t="s">
        <v>28</v>
      </c>
      <c r="K60" s="367" t="s">
        <v>8</v>
      </c>
      <c r="L60" s="376">
        <v>71586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19</v>
      </c>
      <c r="C61" s="43">
        <f t="shared" si="10"/>
        <v>1298</v>
      </c>
      <c r="D61" s="98">
        <f t="shared" si="11"/>
        <v>850</v>
      </c>
      <c r="E61" s="52">
        <f t="shared" si="8"/>
        <v>121.76360225140712</v>
      </c>
      <c r="F61" s="52">
        <f t="shared" si="9"/>
        <v>152.70588235294119</v>
      </c>
      <c r="G61" s="73"/>
      <c r="H61" s="88">
        <v>148</v>
      </c>
      <c r="I61" s="3">
        <v>1</v>
      </c>
      <c r="J61" s="33" t="s">
        <v>4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64</v>
      </c>
      <c r="C62" s="43">
        <f t="shared" si="10"/>
        <v>1001</v>
      </c>
      <c r="D62" s="98">
        <f t="shared" si="11"/>
        <v>956</v>
      </c>
      <c r="E62" s="52">
        <f t="shared" si="8"/>
        <v>136.37602179836512</v>
      </c>
      <c r="F62" s="52">
        <f>SUM(C62/D62*100)</f>
        <v>104.70711297071129</v>
      </c>
      <c r="G62" s="72"/>
      <c r="H62" s="44">
        <v>118</v>
      </c>
      <c r="I62" s="3">
        <v>15</v>
      </c>
      <c r="J62" s="33" t="s">
        <v>20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29</v>
      </c>
      <c r="C63" s="43">
        <f t="shared" si="10"/>
        <v>696</v>
      </c>
      <c r="D63" s="98">
        <f t="shared" si="11"/>
        <v>820</v>
      </c>
      <c r="E63" s="57">
        <f t="shared" si="8"/>
        <v>72.95597484276729</v>
      </c>
      <c r="F63" s="52">
        <f>SUM(C63/D63*100)</f>
        <v>84.878048780487802</v>
      </c>
      <c r="G63" s="75"/>
      <c r="H63" s="44">
        <v>100</v>
      </c>
      <c r="I63" s="3">
        <v>9</v>
      </c>
      <c r="J63" s="3" t="s">
        <v>165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58</v>
      </c>
      <c r="C64" s="67">
        <f>SUM(H90)</f>
        <v>75917</v>
      </c>
      <c r="D64" s="67">
        <f>SUM(L60)</f>
        <v>71586</v>
      </c>
      <c r="E64" s="70">
        <f>SUM(N77/M77*100)</f>
        <v>100.49907333862853</v>
      </c>
      <c r="F64" s="70">
        <f>SUM(C64/D64*100)</f>
        <v>106.05006565529574</v>
      </c>
      <c r="G64" s="71"/>
      <c r="H64" s="350">
        <v>93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10">
        <v>87</v>
      </c>
      <c r="I65" s="3">
        <v>17</v>
      </c>
      <c r="J65" s="33" t="s">
        <v>21</v>
      </c>
      <c r="M65" s="48"/>
      <c r="N65" s="26"/>
      <c r="R65" s="48"/>
      <c r="S65" s="26"/>
      <c r="T65" s="26"/>
      <c r="U65" s="26"/>
      <c r="V65" s="26"/>
    </row>
    <row r="66" spans="3:22" x14ac:dyDescent="0.15">
      <c r="H66" s="44">
        <v>36</v>
      </c>
      <c r="I66" s="3">
        <v>11</v>
      </c>
      <c r="J66" s="33" t="s">
        <v>17</v>
      </c>
      <c r="L66" s="191" t="s">
        <v>91</v>
      </c>
      <c r="M66" s="343" t="s">
        <v>69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44">
        <v>35</v>
      </c>
      <c r="I67" s="3">
        <v>13</v>
      </c>
      <c r="J67" s="33" t="s">
        <v>7</v>
      </c>
      <c r="K67" s="3">
        <f>SUM(I50)</f>
        <v>16</v>
      </c>
      <c r="L67" s="33" t="s">
        <v>3</v>
      </c>
      <c r="M67" s="394">
        <v>38952</v>
      </c>
      <c r="N67" s="89">
        <f>SUM(H50)</f>
        <v>40127</v>
      </c>
      <c r="R67" s="48"/>
      <c r="S67" s="26"/>
      <c r="T67" s="26"/>
      <c r="U67" s="26"/>
      <c r="V67" s="26"/>
    </row>
    <row r="68" spans="3:22" x14ac:dyDescent="0.15">
      <c r="C68" s="26"/>
      <c r="H68" s="44">
        <v>16</v>
      </c>
      <c r="I68" s="3">
        <v>19</v>
      </c>
      <c r="J68" s="33" t="s">
        <v>23</v>
      </c>
      <c r="K68" s="3">
        <f t="shared" ref="K68:K76" si="12">SUM(I51)</f>
        <v>33</v>
      </c>
      <c r="L68" s="33" t="s">
        <v>0</v>
      </c>
      <c r="M68" s="395">
        <v>10447</v>
      </c>
      <c r="N68" s="89">
        <f t="shared" ref="N68:N76" si="13">SUM(H51)</f>
        <v>10487</v>
      </c>
      <c r="R68" s="48"/>
      <c r="S68" s="26"/>
      <c r="T68" s="26"/>
      <c r="U68" s="26"/>
      <c r="V68" s="26"/>
    </row>
    <row r="69" spans="3:22" x14ac:dyDescent="0.15">
      <c r="H69" s="44">
        <v>4</v>
      </c>
      <c r="I69" s="3">
        <v>23</v>
      </c>
      <c r="J69" s="33" t="s">
        <v>27</v>
      </c>
      <c r="K69" s="3">
        <f t="shared" si="12"/>
        <v>38</v>
      </c>
      <c r="L69" s="33" t="s">
        <v>38</v>
      </c>
      <c r="M69" s="395">
        <v>6633</v>
      </c>
      <c r="N69" s="89">
        <f t="shared" si="13"/>
        <v>6931</v>
      </c>
      <c r="R69" s="48"/>
      <c r="S69" s="26"/>
      <c r="T69" s="26"/>
      <c r="U69" s="26"/>
      <c r="V69" s="26"/>
    </row>
    <row r="70" spans="3:22" x14ac:dyDescent="0.15">
      <c r="H70" s="44">
        <v>0</v>
      </c>
      <c r="I70" s="3">
        <v>2</v>
      </c>
      <c r="J70" s="33" t="s">
        <v>6</v>
      </c>
      <c r="K70" s="3">
        <f t="shared" si="12"/>
        <v>26</v>
      </c>
      <c r="L70" s="33" t="s">
        <v>30</v>
      </c>
      <c r="M70" s="395">
        <v>9916</v>
      </c>
      <c r="N70" s="89">
        <f t="shared" si="13"/>
        <v>6544</v>
      </c>
      <c r="R70" s="48"/>
      <c r="S70" s="26"/>
      <c r="T70" s="26"/>
      <c r="U70" s="26"/>
      <c r="V70" s="26"/>
    </row>
    <row r="71" spans="3:22" x14ac:dyDescent="0.15">
      <c r="H71" s="44">
        <v>0</v>
      </c>
      <c r="I71" s="3">
        <v>3</v>
      </c>
      <c r="J71" s="33" t="s">
        <v>10</v>
      </c>
      <c r="K71" s="3">
        <f t="shared" si="12"/>
        <v>34</v>
      </c>
      <c r="L71" s="33" t="s">
        <v>1</v>
      </c>
      <c r="M71" s="395">
        <v>2222</v>
      </c>
      <c r="N71" s="89">
        <f t="shared" si="13"/>
        <v>3406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4</v>
      </c>
      <c r="J72" s="33" t="s">
        <v>11</v>
      </c>
      <c r="K72" s="3">
        <f t="shared" si="12"/>
        <v>36</v>
      </c>
      <c r="L72" s="33" t="s">
        <v>5</v>
      </c>
      <c r="M72" s="395">
        <v>1776</v>
      </c>
      <c r="N72" s="89">
        <f t="shared" si="13"/>
        <v>2929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5</v>
      </c>
      <c r="J73" s="33" t="s">
        <v>12</v>
      </c>
      <c r="K73" s="3">
        <f t="shared" si="12"/>
        <v>40</v>
      </c>
      <c r="L73" s="33" t="s">
        <v>2</v>
      </c>
      <c r="M73" s="395">
        <v>1737</v>
      </c>
      <c r="N73" s="89">
        <f t="shared" si="13"/>
        <v>1355</v>
      </c>
      <c r="R73" s="48"/>
      <c r="S73" s="26"/>
      <c r="T73" s="26"/>
      <c r="U73" s="26"/>
      <c r="V73" s="26"/>
    </row>
    <row r="74" spans="3:22" x14ac:dyDescent="0.15">
      <c r="H74" s="88">
        <v>0</v>
      </c>
      <c r="I74" s="3">
        <v>6</v>
      </c>
      <c r="J74" s="33" t="s">
        <v>13</v>
      </c>
      <c r="K74" s="3">
        <f t="shared" si="12"/>
        <v>14</v>
      </c>
      <c r="L74" s="33" t="s">
        <v>19</v>
      </c>
      <c r="M74" s="395">
        <v>1066</v>
      </c>
      <c r="N74" s="89">
        <f t="shared" si="13"/>
        <v>1298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7</v>
      </c>
      <c r="J75" s="33" t="s">
        <v>14</v>
      </c>
      <c r="K75" s="3">
        <f t="shared" si="12"/>
        <v>31</v>
      </c>
      <c r="L75" s="33" t="s">
        <v>64</v>
      </c>
      <c r="M75" s="395">
        <v>734</v>
      </c>
      <c r="N75" s="89">
        <f t="shared" si="13"/>
        <v>1001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8</v>
      </c>
      <c r="J76" s="33" t="s">
        <v>15</v>
      </c>
      <c r="K76" s="14">
        <f t="shared" si="12"/>
        <v>25</v>
      </c>
      <c r="L76" s="77" t="s">
        <v>29</v>
      </c>
      <c r="M76" s="396">
        <v>954</v>
      </c>
      <c r="N76" s="167">
        <f t="shared" si="13"/>
        <v>696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10</v>
      </c>
      <c r="J77" s="33" t="s">
        <v>16</v>
      </c>
      <c r="K77" s="3"/>
      <c r="L77" s="115" t="s">
        <v>62</v>
      </c>
      <c r="M77" s="297">
        <v>75540</v>
      </c>
      <c r="N77" s="172">
        <f>SUM(H90)</f>
        <v>75917</v>
      </c>
      <c r="R77" s="48"/>
      <c r="S77" s="26"/>
      <c r="T77" s="26"/>
      <c r="U77" s="26"/>
      <c r="V77" s="26"/>
    </row>
    <row r="78" spans="3:22" x14ac:dyDescent="0.15">
      <c r="H78" s="89">
        <v>0</v>
      </c>
      <c r="I78" s="3">
        <v>12</v>
      </c>
      <c r="J78" s="33" t="s">
        <v>18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 x14ac:dyDescent="0.15">
      <c r="H80" s="437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 x14ac:dyDescent="0.15">
      <c r="H81" s="89">
        <v>0</v>
      </c>
      <c r="I81" s="3">
        <v>21</v>
      </c>
      <c r="J81" s="33" t="s">
        <v>72</v>
      </c>
      <c r="R81" s="48"/>
      <c r="S81" s="26"/>
      <c r="T81" s="26"/>
      <c r="U81" s="26"/>
      <c r="V81" s="26"/>
    </row>
    <row r="82" spans="8:22" x14ac:dyDescent="0.15">
      <c r="H82" s="88">
        <v>0</v>
      </c>
      <c r="I82" s="3">
        <v>22</v>
      </c>
      <c r="J82" s="33" t="s">
        <v>26</v>
      </c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27</v>
      </c>
      <c r="J83" s="33" t="s">
        <v>31</v>
      </c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28</v>
      </c>
      <c r="J84" s="33" t="s">
        <v>32</v>
      </c>
      <c r="R84" s="48"/>
      <c r="S84" s="26"/>
      <c r="T84" s="26"/>
      <c r="U84" s="26"/>
      <c r="V84" s="26"/>
    </row>
    <row r="85" spans="8:22" x14ac:dyDescent="0.15">
      <c r="H85" s="88">
        <v>0</v>
      </c>
      <c r="I85" s="3">
        <v>29</v>
      </c>
      <c r="J85" s="33" t="s">
        <v>54</v>
      </c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75917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M77" sqref="M77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70</v>
      </c>
      <c r="I1" t="s">
        <v>49</v>
      </c>
      <c r="J1" s="46"/>
      <c r="L1" s="47"/>
      <c r="N1" s="47"/>
      <c r="O1" s="48"/>
      <c r="R1" s="109"/>
    </row>
    <row r="2" spans="8:30" ht="13.5" customHeight="1" x14ac:dyDescent="0.15">
      <c r="H2" s="293" t="s">
        <v>204</v>
      </c>
      <c r="I2" s="3"/>
      <c r="J2" s="183" t="s">
        <v>70</v>
      </c>
      <c r="K2" s="81"/>
      <c r="L2" s="319" t="s">
        <v>203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99</v>
      </c>
      <c r="I3" s="3"/>
      <c r="J3" s="145" t="s">
        <v>9</v>
      </c>
      <c r="K3" s="81"/>
      <c r="L3" s="320" t="s">
        <v>99</v>
      </c>
      <c r="N3" s="48"/>
      <c r="O3" s="1"/>
      <c r="R3" s="48"/>
      <c r="S3" s="26"/>
      <c r="T3" s="26"/>
      <c r="U3" s="26"/>
      <c r="V3" s="26"/>
    </row>
    <row r="4" spans="8:30" ht="13.5" customHeight="1" x14ac:dyDescent="0.15">
      <c r="H4" s="89">
        <v>44959</v>
      </c>
      <c r="I4" s="3">
        <v>33</v>
      </c>
      <c r="J4" s="161" t="s">
        <v>0</v>
      </c>
      <c r="K4" s="121">
        <f>SUM(I4)</f>
        <v>33</v>
      </c>
      <c r="L4" s="312">
        <v>36093</v>
      </c>
      <c r="M4" s="96"/>
      <c r="N4" s="9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11133</v>
      </c>
      <c r="I5" s="3">
        <v>13</v>
      </c>
      <c r="J5" s="161" t="s">
        <v>7</v>
      </c>
      <c r="K5" s="121">
        <f t="shared" ref="K5:K13" si="0">SUM(I5)</f>
        <v>13</v>
      </c>
      <c r="L5" s="313">
        <v>11444</v>
      </c>
      <c r="M5" s="96"/>
      <c r="N5" s="9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10387</v>
      </c>
      <c r="I6" s="3">
        <v>9</v>
      </c>
      <c r="J6" s="3" t="s">
        <v>164</v>
      </c>
      <c r="K6" s="121">
        <f t="shared" si="0"/>
        <v>9</v>
      </c>
      <c r="L6" s="313">
        <v>9631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5545</v>
      </c>
      <c r="I7" s="3">
        <v>24</v>
      </c>
      <c r="J7" s="161" t="s">
        <v>28</v>
      </c>
      <c r="K7" s="121">
        <f t="shared" si="0"/>
        <v>24</v>
      </c>
      <c r="L7" s="313">
        <v>5822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292">
        <v>4476</v>
      </c>
      <c r="I8" s="3">
        <v>34</v>
      </c>
      <c r="J8" s="161" t="s">
        <v>1</v>
      </c>
      <c r="K8" s="121">
        <f t="shared" si="0"/>
        <v>34</v>
      </c>
      <c r="L8" s="313">
        <v>11706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3862</v>
      </c>
      <c r="I9" s="3">
        <v>25</v>
      </c>
      <c r="J9" s="161" t="s">
        <v>29</v>
      </c>
      <c r="K9" s="121">
        <f t="shared" si="0"/>
        <v>25</v>
      </c>
      <c r="L9" s="313">
        <v>3171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1800</v>
      </c>
      <c r="I10" s="3">
        <v>20</v>
      </c>
      <c r="J10" s="161" t="s">
        <v>24</v>
      </c>
      <c r="K10" s="121">
        <f t="shared" si="0"/>
        <v>20</v>
      </c>
      <c r="L10" s="313">
        <v>2905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1133</v>
      </c>
      <c r="I11" s="3">
        <v>36</v>
      </c>
      <c r="J11" s="161" t="s">
        <v>5</v>
      </c>
      <c r="K11" s="121">
        <f t="shared" si="0"/>
        <v>36</v>
      </c>
      <c r="L11" s="313">
        <v>3571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1102</v>
      </c>
      <c r="I12" s="3">
        <v>40</v>
      </c>
      <c r="J12" s="161" t="s">
        <v>2</v>
      </c>
      <c r="K12" s="121">
        <f t="shared" si="0"/>
        <v>40</v>
      </c>
      <c r="L12" s="313">
        <v>902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428">
        <v>1067</v>
      </c>
      <c r="I13" s="14">
        <v>17</v>
      </c>
      <c r="J13" s="163" t="s">
        <v>21</v>
      </c>
      <c r="K13" s="182">
        <f t="shared" si="0"/>
        <v>17</v>
      </c>
      <c r="L13" s="321">
        <v>1089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1056</v>
      </c>
      <c r="I14" s="222">
        <v>16</v>
      </c>
      <c r="J14" s="223" t="s">
        <v>3</v>
      </c>
      <c r="K14" s="81" t="s">
        <v>8</v>
      </c>
      <c r="L14" s="322">
        <v>95993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1033</v>
      </c>
      <c r="I15" s="3">
        <v>12</v>
      </c>
      <c r="J15" s="161" t="s">
        <v>18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861</v>
      </c>
      <c r="I16" s="3">
        <v>31</v>
      </c>
      <c r="J16" s="3" t="s">
        <v>64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644</v>
      </c>
      <c r="I17" s="3">
        <v>26</v>
      </c>
      <c r="J17" s="161" t="s">
        <v>30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563</v>
      </c>
      <c r="I18" s="3">
        <v>21</v>
      </c>
      <c r="J18" s="161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410">
        <v>540</v>
      </c>
      <c r="I19" s="3">
        <v>6</v>
      </c>
      <c r="J19" s="161" t="s">
        <v>13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511</v>
      </c>
      <c r="I20" s="3">
        <v>18</v>
      </c>
      <c r="J20" s="161" t="s">
        <v>22</v>
      </c>
      <c r="K20" s="121">
        <f>SUM(I4)</f>
        <v>33</v>
      </c>
      <c r="L20" s="161" t="s">
        <v>0</v>
      </c>
      <c r="M20" s="323">
        <v>43751</v>
      </c>
      <c r="N20" s="89">
        <f>SUM(H4)</f>
        <v>44959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195</v>
      </c>
      <c r="D21" s="59" t="s">
        <v>187</v>
      </c>
      <c r="E21" s="59" t="s">
        <v>41</v>
      </c>
      <c r="F21" s="59" t="s">
        <v>50</v>
      </c>
      <c r="G21" s="60" t="s">
        <v>52</v>
      </c>
      <c r="H21" s="88">
        <v>274</v>
      </c>
      <c r="I21" s="3">
        <v>38</v>
      </c>
      <c r="J21" s="161" t="s">
        <v>38</v>
      </c>
      <c r="K21" s="121">
        <f t="shared" ref="K21:K29" si="1">SUM(I5)</f>
        <v>13</v>
      </c>
      <c r="L21" s="161" t="s">
        <v>7</v>
      </c>
      <c r="M21" s="324">
        <v>9390</v>
      </c>
      <c r="N21" s="89">
        <f t="shared" ref="N21:N29" si="2">SUM(H5)</f>
        <v>11133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44959</v>
      </c>
      <c r="D22" s="98">
        <f>SUM(L4)</f>
        <v>36093</v>
      </c>
      <c r="E22" s="55">
        <f t="shared" ref="E22:E31" si="3">SUM(N20/M20*100)</f>
        <v>102.76107974674863</v>
      </c>
      <c r="F22" s="52">
        <f t="shared" ref="F22:F32" si="4">SUM(C22/D22*100)</f>
        <v>124.5643199512371</v>
      </c>
      <c r="G22" s="62"/>
      <c r="H22" s="88">
        <v>193</v>
      </c>
      <c r="I22" s="3">
        <v>14</v>
      </c>
      <c r="J22" s="161" t="s">
        <v>19</v>
      </c>
      <c r="K22" s="121">
        <f t="shared" si="1"/>
        <v>9</v>
      </c>
      <c r="L22" s="3" t="s">
        <v>164</v>
      </c>
      <c r="M22" s="324">
        <v>9858</v>
      </c>
      <c r="N22" s="89">
        <f t="shared" si="2"/>
        <v>10387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161" t="s">
        <v>7</v>
      </c>
      <c r="C23" s="43">
        <f t="shared" ref="C23:C31" si="5">SUM(H5)</f>
        <v>11133</v>
      </c>
      <c r="D23" s="98">
        <f t="shared" ref="D23:D31" si="6">SUM(L5)</f>
        <v>11444</v>
      </c>
      <c r="E23" s="55">
        <f t="shared" si="3"/>
        <v>118.56230031948883</v>
      </c>
      <c r="F23" s="52">
        <f t="shared" si="4"/>
        <v>97.282418734708145</v>
      </c>
      <c r="G23" s="62"/>
      <c r="H23" s="88">
        <v>185</v>
      </c>
      <c r="I23" s="3">
        <v>1</v>
      </c>
      <c r="J23" s="161" t="s">
        <v>4</v>
      </c>
      <c r="K23" s="121">
        <f t="shared" si="1"/>
        <v>24</v>
      </c>
      <c r="L23" s="161" t="s">
        <v>28</v>
      </c>
      <c r="M23" s="324">
        <v>5333</v>
      </c>
      <c r="N23" s="89">
        <f t="shared" si="2"/>
        <v>5545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3" t="s">
        <v>164</v>
      </c>
      <c r="C24" s="43">
        <f t="shared" si="5"/>
        <v>10387</v>
      </c>
      <c r="D24" s="98">
        <f t="shared" si="6"/>
        <v>9631</v>
      </c>
      <c r="E24" s="55">
        <f t="shared" si="3"/>
        <v>105.36620004057617</v>
      </c>
      <c r="F24" s="52">
        <f t="shared" si="4"/>
        <v>107.84965216488422</v>
      </c>
      <c r="G24" s="62"/>
      <c r="H24" s="88">
        <v>113</v>
      </c>
      <c r="I24" s="3">
        <v>22</v>
      </c>
      <c r="J24" s="161" t="s">
        <v>26</v>
      </c>
      <c r="K24" s="121">
        <f t="shared" si="1"/>
        <v>34</v>
      </c>
      <c r="L24" s="161" t="s">
        <v>1</v>
      </c>
      <c r="M24" s="324">
        <v>10039</v>
      </c>
      <c r="N24" s="89">
        <f t="shared" si="2"/>
        <v>4476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28</v>
      </c>
      <c r="C25" s="43">
        <f t="shared" si="5"/>
        <v>5545</v>
      </c>
      <c r="D25" s="98">
        <f t="shared" si="6"/>
        <v>5822</v>
      </c>
      <c r="E25" s="55">
        <f t="shared" si="3"/>
        <v>103.97524845302833</v>
      </c>
      <c r="F25" s="52">
        <f t="shared" si="4"/>
        <v>95.242184816214362</v>
      </c>
      <c r="G25" s="62"/>
      <c r="H25" s="292">
        <v>103</v>
      </c>
      <c r="I25" s="3">
        <v>5</v>
      </c>
      <c r="J25" s="161" t="s">
        <v>12</v>
      </c>
      <c r="K25" s="121">
        <f t="shared" si="1"/>
        <v>25</v>
      </c>
      <c r="L25" s="161" t="s">
        <v>29</v>
      </c>
      <c r="M25" s="324">
        <v>3613</v>
      </c>
      <c r="N25" s="89">
        <f t="shared" si="2"/>
        <v>3862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1</v>
      </c>
      <c r="C26" s="43">
        <f t="shared" si="5"/>
        <v>4476</v>
      </c>
      <c r="D26" s="98">
        <f t="shared" si="6"/>
        <v>11706</v>
      </c>
      <c r="E26" s="55">
        <f t="shared" si="3"/>
        <v>44.586114154796299</v>
      </c>
      <c r="F26" s="52">
        <f t="shared" si="4"/>
        <v>38.236801640184517</v>
      </c>
      <c r="G26" s="72"/>
      <c r="H26" s="292">
        <v>8</v>
      </c>
      <c r="I26" s="3">
        <v>27</v>
      </c>
      <c r="J26" s="161" t="s">
        <v>31</v>
      </c>
      <c r="K26" s="121">
        <f t="shared" si="1"/>
        <v>20</v>
      </c>
      <c r="L26" s="161" t="s">
        <v>24</v>
      </c>
      <c r="M26" s="324">
        <v>1300</v>
      </c>
      <c r="N26" s="89">
        <f t="shared" si="2"/>
        <v>1800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3862</v>
      </c>
      <c r="D27" s="98">
        <f t="shared" si="6"/>
        <v>3171</v>
      </c>
      <c r="E27" s="55">
        <f t="shared" si="3"/>
        <v>106.89177968447274</v>
      </c>
      <c r="F27" s="52">
        <f t="shared" si="4"/>
        <v>121.79123304951121</v>
      </c>
      <c r="G27" s="76"/>
      <c r="H27" s="88">
        <v>7</v>
      </c>
      <c r="I27" s="3">
        <v>15</v>
      </c>
      <c r="J27" s="161" t="s">
        <v>20</v>
      </c>
      <c r="K27" s="121">
        <f t="shared" si="1"/>
        <v>36</v>
      </c>
      <c r="L27" s="161" t="s">
        <v>5</v>
      </c>
      <c r="M27" s="324">
        <v>1117</v>
      </c>
      <c r="N27" s="89">
        <f t="shared" si="2"/>
        <v>1133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24</v>
      </c>
      <c r="C28" s="43">
        <f t="shared" si="5"/>
        <v>1800</v>
      </c>
      <c r="D28" s="98">
        <f t="shared" si="6"/>
        <v>2905</v>
      </c>
      <c r="E28" s="55">
        <f t="shared" si="3"/>
        <v>138.46153846153845</v>
      </c>
      <c r="F28" s="52">
        <f t="shared" si="4"/>
        <v>61.962134251290877</v>
      </c>
      <c r="G28" s="62"/>
      <c r="H28" s="88">
        <v>7</v>
      </c>
      <c r="I28" s="3">
        <v>39</v>
      </c>
      <c r="J28" s="161" t="s">
        <v>39</v>
      </c>
      <c r="K28" s="121">
        <f t="shared" si="1"/>
        <v>40</v>
      </c>
      <c r="L28" s="161" t="s">
        <v>2</v>
      </c>
      <c r="M28" s="324">
        <v>1251</v>
      </c>
      <c r="N28" s="89">
        <f t="shared" si="2"/>
        <v>1102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5</v>
      </c>
      <c r="C29" s="43">
        <f t="shared" si="5"/>
        <v>1133</v>
      </c>
      <c r="D29" s="98">
        <f t="shared" si="6"/>
        <v>3571</v>
      </c>
      <c r="E29" s="55">
        <f t="shared" si="3"/>
        <v>101.43240823634736</v>
      </c>
      <c r="F29" s="52">
        <f t="shared" si="4"/>
        <v>31.727807336880424</v>
      </c>
      <c r="G29" s="73"/>
      <c r="H29" s="88">
        <v>6</v>
      </c>
      <c r="I29" s="3">
        <v>11</v>
      </c>
      <c r="J29" s="161" t="s">
        <v>17</v>
      </c>
      <c r="K29" s="182">
        <f t="shared" si="1"/>
        <v>17</v>
      </c>
      <c r="L29" s="163" t="s">
        <v>21</v>
      </c>
      <c r="M29" s="325">
        <v>1055</v>
      </c>
      <c r="N29" s="89">
        <f t="shared" si="2"/>
        <v>1067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2</v>
      </c>
      <c r="C30" s="43">
        <f t="shared" si="5"/>
        <v>1102</v>
      </c>
      <c r="D30" s="98">
        <f t="shared" si="6"/>
        <v>902</v>
      </c>
      <c r="E30" s="55">
        <f t="shared" si="3"/>
        <v>88.089528377298166</v>
      </c>
      <c r="F30" s="52">
        <f t="shared" si="4"/>
        <v>122.17294900221729</v>
      </c>
      <c r="G30" s="72"/>
      <c r="H30" s="88">
        <v>6</v>
      </c>
      <c r="I30" s="3">
        <v>29</v>
      </c>
      <c r="J30" s="161" t="s">
        <v>54</v>
      </c>
      <c r="K30" s="115"/>
      <c r="L30" s="335" t="s">
        <v>107</v>
      </c>
      <c r="M30" s="326">
        <v>94408</v>
      </c>
      <c r="N30" s="89">
        <f>SUM(H44)</f>
        <v>91581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21</v>
      </c>
      <c r="C31" s="43">
        <f t="shared" si="5"/>
        <v>1067</v>
      </c>
      <c r="D31" s="98">
        <f t="shared" si="6"/>
        <v>1089</v>
      </c>
      <c r="E31" s="56">
        <f t="shared" si="3"/>
        <v>101.13744075829383</v>
      </c>
      <c r="F31" s="63">
        <f t="shared" si="4"/>
        <v>97.979797979797979</v>
      </c>
      <c r="G31" s="75"/>
      <c r="H31" s="88">
        <v>5</v>
      </c>
      <c r="I31" s="3">
        <v>32</v>
      </c>
      <c r="J31" s="161" t="s">
        <v>35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91581</v>
      </c>
      <c r="D32" s="67">
        <f>SUM(L14)</f>
        <v>95993</v>
      </c>
      <c r="E32" s="68">
        <f>SUM(N30/M30*100)</f>
        <v>97.005550377086692</v>
      </c>
      <c r="F32" s="63">
        <f t="shared" si="4"/>
        <v>95.403831529382359</v>
      </c>
      <c r="G32" s="71"/>
      <c r="H32" s="89">
        <v>2</v>
      </c>
      <c r="I32" s="3">
        <v>4</v>
      </c>
      <c r="J32" s="161" t="s">
        <v>11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0</v>
      </c>
      <c r="I33" s="3">
        <v>2</v>
      </c>
      <c r="J33" s="161" t="s">
        <v>6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0</v>
      </c>
      <c r="I34" s="3">
        <v>3</v>
      </c>
      <c r="J34" s="161" t="s">
        <v>10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410">
        <v>0</v>
      </c>
      <c r="I35" s="3">
        <v>7</v>
      </c>
      <c r="J35" s="161" t="s">
        <v>14</v>
      </c>
      <c r="K35" s="45"/>
      <c r="L35" s="29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8</v>
      </c>
      <c r="J36" s="161" t="s">
        <v>15</v>
      </c>
      <c r="K36" s="45"/>
      <c r="L36" s="29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10</v>
      </c>
      <c r="J37" s="161" t="s">
        <v>16</v>
      </c>
      <c r="K37" s="45"/>
      <c r="L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19</v>
      </c>
      <c r="J38" s="161" t="s">
        <v>23</v>
      </c>
      <c r="K38" s="45"/>
      <c r="L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23</v>
      </c>
      <c r="J39" s="161" t="s">
        <v>27</v>
      </c>
      <c r="K39" s="45"/>
      <c r="L39" s="26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28</v>
      </c>
      <c r="J40" s="161" t="s">
        <v>32</v>
      </c>
      <c r="K40" s="45"/>
      <c r="L40" s="26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30</v>
      </c>
      <c r="J41" s="161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35</v>
      </c>
      <c r="J42" s="161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37</v>
      </c>
      <c r="J43" s="161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91581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199</v>
      </c>
      <c r="I48" s="3"/>
      <c r="J48" s="179" t="s">
        <v>104</v>
      </c>
      <c r="K48" s="81"/>
      <c r="L48" s="299" t="s">
        <v>203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99</v>
      </c>
      <c r="I49" s="3"/>
      <c r="J49" s="145" t="s">
        <v>9</v>
      </c>
      <c r="K49" s="99"/>
      <c r="L49" s="95" t="s">
        <v>99</v>
      </c>
      <c r="N49" s="48"/>
      <c r="R49" s="48"/>
      <c r="S49" s="26"/>
      <c r="T49" s="26"/>
      <c r="U49" s="26"/>
      <c r="V49" s="26"/>
    </row>
    <row r="50" spans="1:22" ht="13.5" customHeight="1" x14ac:dyDescent="0.15">
      <c r="H50" s="89">
        <v>343650</v>
      </c>
      <c r="I50" s="161">
        <v>17</v>
      </c>
      <c r="J50" s="161" t="s">
        <v>21</v>
      </c>
      <c r="K50" s="124">
        <f>SUM(I50)</f>
        <v>17</v>
      </c>
      <c r="L50" s="300">
        <v>285714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86000</v>
      </c>
      <c r="I51" s="161">
        <v>36</v>
      </c>
      <c r="J51" s="161" t="s">
        <v>5</v>
      </c>
      <c r="K51" s="124">
        <f t="shared" ref="K51:K59" si="7">SUM(I51)</f>
        <v>36</v>
      </c>
      <c r="L51" s="300">
        <v>88575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22509</v>
      </c>
      <c r="I52" s="161">
        <v>16</v>
      </c>
      <c r="J52" s="161" t="s">
        <v>3</v>
      </c>
      <c r="K52" s="124">
        <f t="shared" si="7"/>
        <v>16</v>
      </c>
      <c r="L52" s="300">
        <v>30974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18502</v>
      </c>
      <c r="I53" s="161">
        <v>40</v>
      </c>
      <c r="J53" s="161" t="s">
        <v>2</v>
      </c>
      <c r="K53" s="124">
        <f t="shared" si="7"/>
        <v>40</v>
      </c>
      <c r="L53" s="300">
        <v>20575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195</v>
      </c>
      <c r="D54" s="59" t="s">
        <v>187</v>
      </c>
      <c r="E54" s="59" t="s">
        <v>41</v>
      </c>
      <c r="F54" s="59" t="s">
        <v>50</v>
      </c>
      <c r="G54" s="60" t="s">
        <v>52</v>
      </c>
      <c r="H54" s="88">
        <v>18190</v>
      </c>
      <c r="I54" s="161">
        <v>26</v>
      </c>
      <c r="J54" s="161" t="s">
        <v>30</v>
      </c>
      <c r="K54" s="124">
        <f t="shared" si="7"/>
        <v>26</v>
      </c>
      <c r="L54" s="300">
        <v>17010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343650</v>
      </c>
      <c r="D55" s="5">
        <f t="shared" ref="D55:D64" si="8">SUM(L50)</f>
        <v>285714</v>
      </c>
      <c r="E55" s="52">
        <f>SUM(N66/M66*100)</f>
        <v>105.32752215969694</v>
      </c>
      <c r="F55" s="52">
        <f t="shared" ref="F55:F65" si="9">SUM(C55/D55*100)</f>
        <v>120.27762027762027</v>
      </c>
      <c r="G55" s="62"/>
      <c r="H55" s="88">
        <v>13591</v>
      </c>
      <c r="I55" s="161">
        <v>33</v>
      </c>
      <c r="J55" s="161" t="s">
        <v>0</v>
      </c>
      <c r="K55" s="124">
        <f t="shared" si="7"/>
        <v>33</v>
      </c>
      <c r="L55" s="300">
        <v>6003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86000</v>
      </c>
      <c r="D56" s="5">
        <f t="shared" si="8"/>
        <v>88575</v>
      </c>
      <c r="E56" s="52">
        <f t="shared" ref="E56:E65" si="11">SUM(N67/M67*100)</f>
        <v>97.263062655507809</v>
      </c>
      <c r="F56" s="52">
        <f t="shared" si="9"/>
        <v>97.092859158904886</v>
      </c>
      <c r="G56" s="62"/>
      <c r="H56" s="292">
        <v>11746</v>
      </c>
      <c r="I56" s="161">
        <v>24</v>
      </c>
      <c r="J56" s="161" t="s">
        <v>28</v>
      </c>
      <c r="K56" s="124">
        <f t="shared" si="7"/>
        <v>24</v>
      </c>
      <c r="L56" s="300">
        <v>14196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3</v>
      </c>
      <c r="C57" s="43">
        <f t="shared" si="10"/>
        <v>22509</v>
      </c>
      <c r="D57" s="5">
        <f t="shared" si="8"/>
        <v>30974</v>
      </c>
      <c r="E57" s="52">
        <f t="shared" si="11"/>
        <v>103.17183847458405</v>
      </c>
      <c r="F57" s="52">
        <f t="shared" si="9"/>
        <v>72.670626977464963</v>
      </c>
      <c r="G57" s="62"/>
      <c r="H57" s="88">
        <v>10932</v>
      </c>
      <c r="I57" s="161">
        <v>37</v>
      </c>
      <c r="J57" s="161" t="s">
        <v>37</v>
      </c>
      <c r="K57" s="124">
        <f t="shared" si="7"/>
        <v>37</v>
      </c>
      <c r="L57" s="300">
        <v>7281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2</v>
      </c>
      <c r="C58" s="43">
        <f t="shared" si="10"/>
        <v>18502</v>
      </c>
      <c r="D58" s="5">
        <f t="shared" si="8"/>
        <v>20575</v>
      </c>
      <c r="E58" s="52">
        <f t="shared" si="11"/>
        <v>99.671389322846522</v>
      </c>
      <c r="F58" s="52">
        <f t="shared" si="9"/>
        <v>89.924665856622113</v>
      </c>
      <c r="G58" s="62"/>
      <c r="H58" s="379">
        <v>10026</v>
      </c>
      <c r="I58" s="163">
        <v>25</v>
      </c>
      <c r="J58" s="163" t="s">
        <v>29</v>
      </c>
      <c r="K58" s="124">
        <f t="shared" si="7"/>
        <v>25</v>
      </c>
      <c r="L58" s="298">
        <v>10772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30</v>
      </c>
      <c r="C59" s="43">
        <f t="shared" si="10"/>
        <v>18190</v>
      </c>
      <c r="D59" s="5">
        <f t="shared" si="8"/>
        <v>17010</v>
      </c>
      <c r="E59" s="52">
        <f t="shared" si="11"/>
        <v>110.71211199026172</v>
      </c>
      <c r="F59" s="52">
        <f t="shared" si="9"/>
        <v>106.93709582598471</v>
      </c>
      <c r="G59" s="72"/>
      <c r="H59" s="379">
        <v>8949</v>
      </c>
      <c r="I59" s="163">
        <v>38</v>
      </c>
      <c r="J59" s="163" t="s">
        <v>38</v>
      </c>
      <c r="K59" s="124">
        <f t="shared" si="7"/>
        <v>38</v>
      </c>
      <c r="L59" s="298">
        <v>14694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0</v>
      </c>
      <c r="C60" s="43">
        <f t="shared" si="10"/>
        <v>13591</v>
      </c>
      <c r="D60" s="5">
        <f t="shared" si="8"/>
        <v>6003</v>
      </c>
      <c r="E60" s="52">
        <f t="shared" si="11"/>
        <v>106.68812308658451</v>
      </c>
      <c r="F60" s="52">
        <f t="shared" si="9"/>
        <v>226.40346493419958</v>
      </c>
      <c r="G60" s="62"/>
      <c r="H60" s="386">
        <v>5367</v>
      </c>
      <c r="I60" s="223">
        <v>34</v>
      </c>
      <c r="J60" s="223" t="s">
        <v>1</v>
      </c>
      <c r="K60" s="81" t="s">
        <v>8</v>
      </c>
      <c r="L60" s="413">
        <v>510180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28</v>
      </c>
      <c r="C61" s="43">
        <f t="shared" si="10"/>
        <v>11746</v>
      </c>
      <c r="D61" s="5">
        <f t="shared" si="8"/>
        <v>14196</v>
      </c>
      <c r="E61" s="52">
        <f t="shared" si="11"/>
        <v>92.205039642044113</v>
      </c>
      <c r="F61" s="52">
        <f t="shared" si="9"/>
        <v>82.741617357001971</v>
      </c>
      <c r="G61" s="62"/>
      <c r="H61" s="88">
        <v>2234</v>
      </c>
      <c r="I61" s="161">
        <v>15</v>
      </c>
      <c r="J61" s="161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37</v>
      </c>
      <c r="C62" s="43">
        <f t="shared" si="10"/>
        <v>10932</v>
      </c>
      <c r="D62" s="5">
        <f t="shared" si="8"/>
        <v>7281</v>
      </c>
      <c r="E62" s="52">
        <f t="shared" si="11"/>
        <v>128.09936723693463</v>
      </c>
      <c r="F62" s="52">
        <f t="shared" si="9"/>
        <v>150.14421096003298</v>
      </c>
      <c r="G62" s="73"/>
      <c r="H62" s="88">
        <v>1839</v>
      </c>
      <c r="I62" s="161">
        <v>39</v>
      </c>
      <c r="J62" s="161" t="s">
        <v>39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29</v>
      </c>
      <c r="C63" s="43">
        <f t="shared" si="10"/>
        <v>10026</v>
      </c>
      <c r="D63" s="5">
        <f t="shared" si="8"/>
        <v>10772</v>
      </c>
      <c r="E63" s="52">
        <f t="shared" si="11"/>
        <v>92.33744704365445</v>
      </c>
      <c r="F63" s="52">
        <f t="shared" si="9"/>
        <v>93.074637950241367</v>
      </c>
      <c r="G63" s="72"/>
      <c r="H63" s="88">
        <v>1802</v>
      </c>
      <c r="I63" s="161">
        <v>30</v>
      </c>
      <c r="J63" s="161" t="s">
        <v>98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38</v>
      </c>
      <c r="C64" s="43">
        <f t="shared" si="10"/>
        <v>8949</v>
      </c>
      <c r="D64" s="5">
        <f t="shared" si="8"/>
        <v>14694</v>
      </c>
      <c r="E64" s="57">
        <f t="shared" si="11"/>
        <v>76.298064626140345</v>
      </c>
      <c r="F64" s="52">
        <f t="shared" si="9"/>
        <v>60.902409146590443</v>
      </c>
      <c r="G64" s="75"/>
      <c r="H64" s="123">
        <v>1557</v>
      </c>
      <c r="I64" s="161">
        <v>14</v>
      </c>
      <c r="J64" s="161" t="s">
        <v>19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561032</v>
      </c>
      <c r="D65" s="67">
        <f>SUM(L60)</f>
        <v>510180</v>
      </c>
      <c r="E65" s="70">
        <f t="shared" si="11"/>
        <v>103.33679611578954</v>
      </c>
      <c r="F65" s="70">
        <f t="shared" si="9"/>
        <v>109.9674624642283</v>
      </c>
      <c r="G65" s="71"/>
      <c r="H65" s="89">
        <v>973</v>
      </c>
      <c r="I65" s="161">
        <v>29</v>
      </c>
      <c r="J65" s="161" t="s">
        <v>54</v>
      </c>
      <c r="L65" s="192" t="s">
        <v>104</v>
      </c>
      <c r="M65" s="142" t="s">
        <v>63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930</v>
      </c>
      <c r="I66" s="161">
        <v>21</v>
      </c>
      <c r="J66" s="161" t="s">
        <v>25</v>
      </c>
      <c r="K66" s="117">
        <f>SUM(I50)</f>
        <v>17</v>
      </c>
      <c r="L66" s="161" t="s">
        <v>21</v>
      </c>
      <c r="M66" s="311">
        <v>326268</v>
      </c>
      <c r="N66" s="89">
        <f>SUM(H50)</f>
        <v>343650</v>
      </c>
      <c r="R66" s="48"/>
      <c r="S66" s="26"/>
      <c r="T66" s="26"/>
      <c r="U66" s="26"/>
      <c r="V66" s="26"/>
    </row>
    <row r="67" spans="1:22" ht="13.5" customHeight="1" x14ac:dyDescent="0.15">
      <c r="H67" s="88">
        <v>747</v>
      </c>
      <c r="I67" s="161">
        <v>35</v>
      </c>
      <c r="J67" s="161" t="s">
        <v>36</v>
      </c>
      <c r="K67" s="117">
        <f t="shared" ref="K67:K75" si="12">SUM(I51)</f>
        <v>36</v>
      </c>
      <c r="L67" s="161" t="s">
        <v>5</v>
      </c>
      <c r="M67" s="309">
        <v>88420</v>
      </c>
      <c r="N67" s="89">
        <f t="shared" ref="N67:N75" si="13">SUM(H51)</f>
        <v>86000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292">
        <v>479</v>
      </c>
      <c r="I68" s="161">
        <v>2</v>
      </c>
      <c r="J68" s="161" t="s">
        <v>6</v>
      </c>
      <c r="K68" s="117">
        <f t="shared" si="12"/>
        <v>16</v>
      </c>
      <c r="L68" s="161" t="s">
        <v>3</v>
      </c>
      <c r="M68" s="309">
        <v>21817</v>
      </c>
      <c r="N68" s="89">
        <f t="shared" si="13"/>
        <v>22509</v>
      </c>
      <c r="R68" s="48"/>
      <c r="S68" s="26"/>
      <c r="T68" s="26"/>
      <c r="U68" s="26"/>
      <c r="V68" s="26"/>
    </row>
    <row r="69" spans="1:22" ht="13.5" customHeight="1" x14ac:dyDescent="0.15">
      <c r="H69" s="292">
        <v>358</v>
      </c>
      <c r="I69" s="161">
        <v>1</v>
      </c>
      <c r="J69" s="161" t="s">
        <v>4</v>
      </c>
      <c r="K69" s="117">
        <f t="shared" si="12"/>
        <v>40</v>
      </c>
      <c r="L69" s="161" t="s">
        <v>2</v>
      </c>
      <c r="M69" s="309">
        <v>18563</v>
      </c>
      <c r="N69" s="89">
        <f t="shared" si="13"/>
        <v>18502</v>
      </c>
      <c r="R69" s="48"/>
      <c r="S69" s="26"/>
      <c r="T69" s="26"/>
      <c r="U69" s="26"/>
      <c r="V69" s="26"/>
    </row>
    <row r="70" spans="1:22" ht="13.5" customHeight="1" x14ac:dyDescent="0.15">
      <c r="H70" s="88">
        <v>302</v>
      </c>
      <c r="I70" s="161">
        <v>13</v>
      </c>
      <c r="J70" s="161" t="s">
        <v>7</v>
      </c>
      <c r="K70" s="117">
        <f t="shared" si="12"/>
        <v>26</v>
      </c>
      <c r="L70" s="161" t="s">
        <v>30</v>
      </c>
      <c r="M70" s="309">
        <v>16430</v>
      </c>
      <c r="N70" s="89">
        <f t="shared" si="13"/>
        <v>18190</v>
      </c>
      <c r="R70" s="48"/>
      <c r="S70" s="26"/>
      <c r="T70" s="26"/>
      <c r="U70" s="26"/>
      <c r="V70" s="26"/>
    </row>
    <row r="71" spans="1:22" ht="13.5" customHeight="1" x14ac:dyDescent="0.15">
      <c r="H71" s="88">
        <v>158</v>
      </c>
      <c r="I71" s="161">
        <v>9</v>
      </c>
      <c r="J71" s="3" t="s">
        <v>164</v>
      </c>
      <c r="K71" s="117">
        <f t="shared" si="12"/>
        <v>33</v>
      </c>
      <c r="L71" s="161" t="s">
        <v>0</v>
      </c>
      <c r="M71" s="309">
        <v>12739</v>
      </c>
      <c r="N71" s="89">
        <f t="shared" si="13"/>
        <v>13591</v>
      </c>
      <c r="R71" s="48"/>
      <c r="S71" s="26"/>
      <c r="T71" s="26"/>
      <c r="U71" s="26"/>
      <c r="V71" s="26"/>
    </row>
    <row r="72" spans="1:22" ht="13.5" customHeight="1" x14ac:dyDescent="0.15">
      <c r="H72" s="88">
        <v>53</v>
      </c>
      <c r="I72" s="161">
        <v>27</v>
      </c>
      <c r="J72" s="161" t="s">
        <v>31</v>
      </c>
      <c r="K72" s="117">
        <f t="shared" si="12"/>
        <v>24</v>
      </c>
      <c r="L72" s="161" t="s">
        <v>28</v>
      </c>
      <c r="M72" s="309">
        <v>12739</v>
      </c>
      <c r="N72" s="89">
        <f t="shared" si="13"/>
        <v>11746</v>
      </c>
      <c r="R72" s="48"/>
      <c r="S72" s="26"/>
      <c r="T72" s="26"/>
      <c r="U72" s="26"/>
      <c r="V72" s="26"/>
    </row>
    <row r="73" spans="1:22" ht="13.5" customHeight="1" x14ac:dyDescent="0.15">
      <c r="H73" s="88">
        <v>38</v>
      </c>
      <c r="I73" s="161">
        <v>28</v>
      </c>
      <c r="J73" s="161" t="s">
        <v>32</v>
      </c>
      <c r="K73" s="117">
        <f t="shared" si="12"/>
        <v>37</v>
      </c>
      <c r="L73" s="161" t="s">
        <v>37</v>
      </c>
      <c r="M73" s="309">
        <v>8534</v>
      </c>
      <c r="N73" s="89">
        <f t="shared" si="13"/>
        <v>10932</v>
      </c>
      <c r="R73" s="48"/>
      <c r="S73" s="26"/>
      <c r="T73" s="26"/>
      <c r="U73" s="26"/>
      <c r="V73" s="26"/>
    </row>
    <row r="74" spans="1:22" ht="13.5" customHeight="1" x14ac:dyDescent="0.15">
      <c r="H74" s="88">
        <v>37</v>
      </c>
      <c r="I74" s="161">
        <v>23</v>
      </c>
      <c r="J74" s="161" t="s">
        <v>27</v>
      </c>
      <c r="K74" s="117">
        <f t="shared" si="12"/>
        <v>25</v>
      </c>
      <c r="L74" s="163" t="s">
        <v>29</v>
      </c>
      <c r="M74" s="310">
        <v>10858</v>
      </c>
      <c r="N74" s="89">
        <f t="shared" si="13"/>
        <v>10026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28</v>
      </c>
      <c r="I75" s="161">
        <v>4</v>
      </c>
      <c r="J75" s="161" t="s">
        <v>11</v>
      </c>
      <c r="K75" s="117">
        <f t="shared" si="12"/>
        <v>38</v>
      </c>
      <c r="L75" s="163" t="s">
        <v>38</v>
      </c>
      <c r="M75" s="310">
        <v>11729</v>
      </c>
      <c r="N75" s="167">
        <f t="shared" si="13"/>
        <v>8949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23</v>
      </c>
      <c r="I76" s="161">
        <v>22</v>
      </c>
      <c r="J76" s="161" t="s">
        <v>26</v>
      </c>
      <c r="K76" s="3"/>
      <c r="L76" s="335" t="s">
        <v>107</v>
      </c>
      <c r="M76" s="340">
        <v>542916</v>
      </c>
      <c r="N76" s="172">
        <f>SUM(H90)</f>
        <v>561032</v>
      </c>
      <c r="R76" s="48"/>
      <c r="S76" s="26"/>
      <c r="T76" s="26"/>
      <c r="U76" s="26"/>
      <c r="V76" s="26"/>
    </row>
    <row r="77" spans="1:22" ht="13.5" customHeight="1" x14ac:dyDescent="0.15">
      <c r="H77" s="88">
        <v>10</v>
      </c>
      <c r="I77" s="161">
        <v>11</v>
      </c>
      <c r="J77" s="161" t="s">
        <v>17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98">
        <v>2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10</v>
      </c>
      <c r="J84" s="161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 x14ac:dyDescent="0.15">
      <c r="H87" s="292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292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561032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M56" sqref="M56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464" t="s">
        <v>218</v>
      </c>
      <c r="B1" s="465"/>
      <c r="C1" s="465"/>
      <c r="D1" s="465"/>
      <c r="E1" s="465"/>
      <c r="F1" s="465"/>
      <c r="G1" s="465"/>
      <c r="I1" s="387"/>
      <c r="J1" s="398"/>
      <c r="M1" s="16"/>
      <c r="N1" t="s">
        <v>195</v>
      </c>
      <c r="O1" s="405"/>
      <c r="Q1" s="282" t="s">
        <v>187</v>
      </c>
    </row>
    <row r="2" spans="1:19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406"/>
      <c r="O2" s="89"/>
      <c r="P2" s="3"/>
      <c r="Q2" s="406"/>
      <c r="R2" s="403"/>
      <c r="S2" s="404"/>
    </row>
    <row r="3" spans="1:19" ht="13.5" customHeight="1" x14ac:dyDescent="0.15">
      <c r="H3" s="3">
        <v>17</v>
      </c>
      <c r="I3" s="161" t="s">
        <v>21</v>
      </c>
      <c r="J3" s="220">
        <v>388504</v>
      </c>
      <c r="K3" s="198">
        <v>1</v>
      </c>
      <c r="L3" s="3">
        <f>SUM(H3)</f>
        <v>17</v>
      </c>
      <c r="M3" s="161" t="s">
        <v>21</v>
      </c>
      <c r="N3" s="13">
        <f>SUM(J3)</f>
        <v>388504</v>
      </c>
      <c r="O3" s="3">
        <f>SUM(H3)</f>
        <v>17</v>
      </c>
      <c r="P3" s="161" t="s">
        <v>21</v>
      </c>
      <c r="Q3" s="199">
        <v>328036</v>
      </c>
      <c r="R3" s="403"/>
      <c r="S3" s="404"/>
    </row>
    <row r="4" spans="1:19" ht="13.5" customHeight="1" x14ac:dyDescent="0.15">
      <c r="H4" s="3">
        <v>26</v>
      </c>
      <c r="I4" s="161" t="s">
        <v>30</v>
      </c>
      <c r="J4" s="13">
        <v>145413</v>
      </c>
      <c r="K4" s="198">
        <v>2</v>
      </c>
      <c r="L4" s="3">
        <f t="shared" ref="L4:L12" si="0">SUM(H4)</f>
        <v>26</v>
      </c>
      <c r="M4" s="161" t="s">
        <v>30</v>
      </c>
      <c r="N4" s="13">
        <f t="shared" ref="N4:N12" si="1">SUM(J4)</f>
        <v>145413</v>
      </c>
      <c r="O4" s="3">
        <f t="shared" ref="O4:O12" si="2">SUM(H4)</f>
        <v>26</v>
      </c>
      <c r="P4" s="161" t="s">
        <v>30</v>
      </c>
      <c r="Q4" s="86">
        <v>134433</v>
      </c>
      <c r="R4" s="403"/>
      <c r="S4" s="404"/>
    </row>
    <row r="5" spans="1:19" ht="13.5" customHeight="1" x14ac:dyDescent="0.15">
      <c r="H5" s="3">
        <v>36</v>
      </c>
      <c r="I5" s="161" t="s">
        <v>5</v>
      </c>
      <c r="J5" s="13">
        <v>126059</v>
      </c>
      <c r="K5" s="198">
        <v>3</v>
      </c>
      <c r="L5" s="3">
        <f t="shared" si="0"/>
        <v>36</v>
      </c>
      <c r="M5" s="161" t="s">
        <v>5</v>
      </c>
      <c r="N5" s="13">
        <f t="shared" si="1"/>
        <v>126059</v>
      </c>
      <c r="O5" s="3">
        <f t="shared" si="2"/>
        <v>36</v>
      </c>
      <c r="P5" s="161" t="s">
        <v>5</v>
      </c>
      <c r="Q5" s="86">
        <v>139169</v>
      </c>
    </row>
    <row r="6" spans="1:19" ht="13.5" customHeight="1" x14ac:dyDescent="0.15">
      <c r="H6" s="3">
        <v>33</v>
      </c>
      <c r="I6" s="161" t="s">
        <v>0</v>
      </c>
      <c r="J6" s="220">
        <v>92852</v>
      </c>
      <c r="K6" s="198">
        <v>4</v>
      </c>
      <c r="L6" s="3">
        <f t="shared" si="0"/>
        <v>33</v>
      </c>
      <c r="M6" s="161" t="s">
        <v>0</v>
      </c>
      <c r="N6" s="13">
        <f t="shared" si="1"/>
        <v>92852</v>
      </c>
      <c r="O6" s="3">
        <f t="shared" si="2"/>
        <v>33</v>
      </c>
      <c r="P6" s="161" t="s">
        <v>0</v>
      </c>
      <c r="Q6" s="86">
        <v>84008</v>
      </c>
    </row>
    <row r="7" spans="1:19" ht="13.5" customHeight="1" x14ac:dyDescent="0.15">
      <c r="H7" s="3">
        <v>31</v>
      </c>
      <c r="I7" s="161" t="s">
        <v>64</v>
      </c>
      <c r="J7" s="220">
        <v>92484</v>
      </c>
      <c r="K7" s="198">
        <v>5</v>
      </c>
      <c r="L7" s="3">
        <f t="shared" si="0"/>
        <v>31</v>
      </c>
      <c r="M7" s="161" t="s">
        <v>64</v>
      </c>
      <c r="N7" s="13">
        <f t="shared" si="1"/>
        <v>92484</v>
      </c>
      <c r="O7" s="3">
        <f t="shared" si="2"/>
        <v>31</v>
      </c>
      <c r="P7" s="161" t="s">
        <v>64</v>
      </c>
      <c r="Q7" s="86">
        <v>122873</v>
      </c>
    </row>
    <row r="8" spans="1:19" ht="13.5" customHeight="1" x14ac:dyDescent="0.15">
      <c r="H8" s="3">
        <v>34</v>
      </c>
      <c r="I8" s="161" t="s">
        <v>1</v>
      </c>
      <c r="J8" s="13">
        <v>70151</v>
      </c>
      <c r="K8" s="198">
        <v>6</v>
      </c>
      <c r="L8" s="3">
        <f t="shared" si="0"/>
        <v>34</v>
      </c>
      <c r="M8" s="161" t="s">
        <v>1</v>
      </c>
      <c r="N8" s="13">
        <f t="shared" si="1"/>
        <v>70151</v>
      </c>
      <c r="O8" s="3">
        <f t="shared" si="2"/>
        <v>34</v>
      </c>
      <c r="P8" s="161" t="s">
        <v>1</v>
      </c>
      <c r="Q8" s="86">
        <v>75539</v>
      </c>
    </row>
    <row r="9" spans="1:19" ht="13.5" customHeight="1" x14ac:dyDescent="0.15">
      <c r="H9" s="14">
        <v>16</v>
      </c>
      <c r="I9" s="163" t="s">
        <v>3</v>
      </c>
      <c r="J9" s="13">
        <v>66837</v>
      </c>
      <c r="K9" s="198">
        <v>7</v>
      </c>
      <c r="L9" s="3">
        <f t="shared" si="0"/>
        <v>16</v>
      </c>
      <c r="M9" s="163" t="s">
        <v>3</v>
      </c>
      <c r="N9" s="13">
        <f t="shared" si="1"/>
        <v>66837</v>
      </c>
      <c r="O9" s="3">
        <f t="shared" si="2"/>
        <v>16</v>
      </c>
      <c r="P9" s="163" t="s">
        <v>3</v>
      </c>
      <c r="Q9" s="86">
        <v>70437</v>
      </c>
    </row>
    <row r="10" spans="1:19" ht="13.5" customHeight="1" x14ac:dyDescent="0.15">
      <c r="H10" s="33">
        <v>40</v>
      </c>
      <c r="I10" s="161" t="s">
        <v>2</v>
      </c>
      <c r="J10" s="13">
        <v>65717</v>
      </c>
      <c r="K10" s="198">
        <v>8</v>
      </c>
      <c r="L10" s="3">
        <f t="shared" si="0"/>
        <v>40</v>
      </c>
      <c r="M10" s="161" t="s">
        <v>2</v>
      </c>
      <c r="N10" s="13">
        <f t="shared" si="1"/>
        <v>65717</v>
      </c>
      <c r="O10" s="3">
        <f t="shared" si="2"/>
        <v>40</v>
      </c>
      <c r="P10" s="161" t="s">
        <v>2</v>
      </c>
      <c r="Q10" s="86">
        <v>63701</v>
      </c>
    </row>
    <row r="11" spans="1:19" ht="13.5" customHeight="1" x14ac:dyDescent="0.15">
      <c r="H11" s="14">
        <v>25</v>
      </c>
      <c r="I11" s="163" t="s">
        <v>29</v>
      </c>
      <c r="J11" s="13">
        <v>52771</v>
      </c>
      <c r="K11" s="198">
        <v>9</v>
      </c>
      <c r="L11" s="3">
        <f t="shared" si="0"/>
        <v>25</v>
      </c>
      <c r="M11" s="163" t="s">
        <v>29</v>
      </c>
      <c r="N11" s="13">
        <f t="shared" si="1"/>
        <v>52771</v>
      </c>
      <c r="O11" s="3">
        <f t="shared" si="2"/>
        <v>25</v>
      </c>
      <c r="P11" s="163" t="s">
        <v>29</v>
      </c>
      <c r="Q11" s="86">
        <v>38125</v>
      </c>
    </row>
    <row r="12" spans="1:19" ht="13.5" customHeight="1" thickBot="1" x14ac:dyDescent="0.2">
      <c r="H12" s="274">
        <v>2</v>
      </c>
      <c r="I12" s="380" t="s">
        <v>6</v>
      </c>
      <c r="J12" s="423">
        <v>51541</v>
      </c>
      <c r="K12" s="197">
        <v>10</v>
      </c>
      <c r="L12" s="3">
        <f t="shared" si="0"/>
        <v>2</v>
      </c>
      <c r="M12" s="380" t="s">
        <v>6</v>
      </c>
      <c r="N12" s="114">
        <f t="shared" si="1"/>
        <v>51541</v>
      </c>
      <c r="O12" s="14">
        <f t="shared" si="2"/>
        <v>2</v>
      </c>
      <c r="P12" s="380" t="s">
        <v>6</v>
      </c>
      <c r="Q12" s="200">
        <v>56449</v>
      </c>
    </row>
    <row r="13" spans="1:19" ht="13.5" customHeight="1" thickTop="1" thickBot="1" x14ac:dyDescent="0.2">
      <c r="H13" s="122">
        <v>13</v>
      </c>
      <c r="I13" s="175" t="s">
        <v>7</v>
      </c>
      <c r="J13" s="425">
        <v>49377</v>
      </c>
      <c r="K13" s="104"/>
      <c r="L13" s="78"/>
      <c r="M13" s="164"/>
      <c r="N13" s="339">
        <f>SUM(J43)</f>
        <v>1489128</v>
      </c>
      <c r="O13" s="3"/>
      <c r="P13" s="273" t="s">
        <v>8</v>
      </c>
      <c r="Q13" s="201">
        <v>1463008</v>
      </c>
    </row>
    <row r="14" spans="1:19" ht="13.5" customHeight="1" x14ac:dyDescent="0.15">
      <c r="B14" s="19"/>
      <c r="H14" s="3">
        <v>38</v>
      </c>
      <c r="I14" s="161" t="s">
        <v>38</v>
      </c>
      <c r="J14" s="220">
        <v>46857</v>
      </c>
      <c r="K14" s="104"/>
      <c r="L14" s="26"/>
      <c r="N14" t="s">
        <v>59</v>
      </c>
      <c r="O14"/>
    </row>
    <row r="15" spans="1:19" ht="13.5" customHeight="1" x14ac:dyDescent="0.15">
      <c r="H15" s="3">
        <v>24</v>
      </c>
      <c r="I15" s="161" t="s">
        <v>28</v>
      </c>
      <c r="J15" s="13">
        <v>39869</v>
      </c>
      <c r="K15" s="104"/>
      <c r="L15" s="26"/>
      <c r="M15" t="s">
        <v>196</v>
      </c>
      <c r="N15" s="15"/>
      <c r="O15"/>
      <c r="P15" t="s">
        <v>197</v>
      </c>
      <c r="Q15" s="85" t="s">
        <v>184</v>
      </c>
    </row>
    <row r="16" spans="1:19" ht="13.5" customHeight="1" x14ac:dyDescent="0.15">
      <c r="C16" s="15"/>
      <c r="E16" s="17"/>
      <c r="H16" s="3">
        <v>37</v>
      </c>
      <c r="I16" s="161" t="s">
        <v>37</v>
      </c>
      <c r="J16" s="137">
        <v>29392</v>
      </c>
      <c r="K16" s="104"/>
      <c r="L16" s="3">
        <f>SUM(L3)</f>
        <v>17</v>
      </c>
      <c r="M16" s="13">
        <f>SUM(N3)</f>
        <v>388504</v>
      </c>
      <c r="N16" s="161" t="s">
        <v>21</v>
      </c>
      <c r="O16" s="3">
        <f>SUM(O3)</f>
        <v>17</v>
      </c>
      <c r="P16" s="13">
        <f>SUM(M16)</f>
        <v>388504</v>
      </c>
      <c r="Q16" s="278">
        <v>384184</v>
      </c>
      <c r="R16" s="79"/>
    </row>
    <row r="17" spans="2:20" ht="13.5" customHeight="1" x14ac:dyDescent="0.15">
      <c r="C17" s="15"/>
      <c r="E17" s="17"/>
      <c r="H17" s="3">
        <v>9</v>
      </c>
      <c r="I17" s="3" t="s">
        <v>164</v>
      </c>
      <c r="J17" s="137">
        <v>21945</v>
      </c>
      <c r="K17" s="104"/>
      <c r="L17" s="3">
        <f t="shared" ref="L17:L25" si="3">SUM(L4)</f>
        <v>26</v>
      </c>
      <c r="M17" s="13">
        <f t="shared" ref="M17:M25" si="4">SUM(N4)</f>
        <v>145413</v>
      </c>
      <c r="N17" s="161" t="s">
        <v>30</v>
      </c>
      <c r="O17" s="3">
        <f t="shared" ref="O17:O25" si="5">SUM(O4)</f>
        <v>26</v>
      </c>
      <c r="P17" s="13">
        <f t="shared" ref="P17:P25" si="6">SUM(M17)</f>
        <v>145413</v>
      </c>
      <c r="Q17" s="279">
        <v>144609</v>
      </c>
      <c r="R17" s="79"/>
      <c r="S17" s="42"/>
    </row>
    <row r="18" spans="2:20" ht="13.5" customHeight="1" x14ac:dyDescent="0.15">
      <c r="C18" s="15"/>
      <c r="E18" s="17"/>
      <c r="H18" s="3">
        <v>22</v>
      </c>
      <c r="I18" s="161" t="s">
        <v>26</v>
      </c>
      <c r="J18" s="13">
        <v>20678</v>
      </c>
      <c r="K18" s="104"/>
      <c r="L18" s="3">
        <f t="shared" si="3"/>
        <v>36</v>
      </c>
      <c r="M18" s="13">
        <f t="shared" si="4"/>
        <v>126059</v>
      </c>
      <c r="N18" s="161" t="s">
        <v>5</v>
      </c>
      <c r="O18" s="3">
        <f t="shared" si="5"/>
        <v>36</v>
      </c>
      <c r="P18" s="13">
        <f t="shared" si="6"/>
        <v>126059</v>
      </c>
      <c r="Q18" s="279">
        <v>121731</v>
      </c>
      <c r="R18" s="79"/>
      <c r="S18" s="112"/>
    </row>
    <row r="19" spans="2:20" ht="13.5" customHeight="1" x14ac:dyDescent="0.15">
      <c r="C19" s="15"/>
      <c r="E19" s="17"/>
      <c r="H19" s="3">
        <v>3</v>
      </c>
      <c r="I19" s="161" t="s">
        <v>10</v>
      </c>
      <c r="J19" s="13">
        <v>18976</v>
      </c>
      <c r="L19" s="3">
        <f t="shared" si="3"/>
        <v>33</v>
      </c>
      <c r="M19" s="13">
        <f t="shared" si="4"/>
        <v>92852</v>
      </c>
      <c r="N19" s="161" t="s">
        <v>0</v>
      </c>
      <c r="O19" s="3">
        <f t="shared" si="5"/>
        <v>33</v>
      </c>
      <c r="P19" s="13">
        <f t="shared" si="6"/>
        <v>92852</v>
      </c>
      <c r="Q19" s="279">
        <v>93660</v>
      </c>
      <c r="R19" s="79"/>
      <c r="S19" s="125"/>
    </row>
    <row r="20" spans="2:20" ht="13.5" customHeight="1" x14ac:dyDescent="0.15">
      <c r="B20" s="18"/>
      <c r="C20" s="15"/>
      <c r="E20" s="17"/>
      <c r="H20" s="3">
        <v>1</v>
      </c>
      <c r="I20" s="161" t="s">
        <v>4</v>
      </c>
      <c r="J20" s="13">
        <v>17226</v>
      </c>
      <c r="L20" s="3">
        <f t="shared" si="3"/>
        <v>31</v>
      </c>
      <c r="M20" s="13">
        <f t="shared" si="4"/>
        <v>92484</v>
      </c>
      <c r="N20" s="161" t="s">
        <v>64</v>
      </c>
      <c r="O20" s="3">
        <f t="shared" si="5"/>
        <v>31</v>
      </c>
      <c r="P20" s="13">
        <f t="shared" si="6"/>
        <v>92484</v>
      </c>
      <c r="Q20" s="279">
        <v>88880</v>
      </c>
      <c r="R20" s="79"/>
      <c r="S20" s="125"/>
    </row>
    <row r="21" spans="2:20" ht="13.5" customHeight="1" x14ac:dyDescent="0.15">
      <c r="B21" s="18"/>
      <c r="C21" s="15"/>
      <c r="E21" s="17"/>
      <c r="H21" s="3">
        <v>14</v>
      </c>
      <c r="I21" s="161" t="s">
        <v>19</v>
      </c>
      <c r="J21" s="13">
        <v>17143</v>
      </c>
      <c r="L21" s="3">
        <f t="shared" si="3"/>
        <v>34</v>
      </c>
      <c r="M21" s="13">
        <f t="shared" si="4"/>
        <v>70151</v>
      </c>
      <c r="N21" s="161" t="s">
        <v>1</v>
      </c>
      <c r="O21" s="3">
        <f t="shared" si="5"/>
        <v>34</v>
      </c>
      <c r="P21" s="13">
        <f t="shared" si="6"/>
        <v>70151</v>
      </c>
      <c r="Q21" s="279">
        <v>64230</v>
      </c>
      <c r="R21" s="79"/>
      <c r="S21" s="28"/>
    </row>
    <row r="22" spans="2:20" ht="13.5" customHeight="1" x14ac:dyDescent="0.15">
      <c r="C22" s="15"/>
      <c r="E22" s="17"/>
      <c r="H22" s="3">
        <v>21</v>
      </c>
      <c r="I22" s="3" t="s">
        <v>157</v>
      </c>
      <c r="J22" s="220">
        <v>14514</v>
      </c>
      <c r="K22" s="15"/>
      <c r="L22" s="3">
        <f t="shared" si="3"/>
        <v>16</v>
      </c>
      <c r="M22" s="13">
        <f t="shared" si="4"/>
        <v>66837</v>
      </c>
      <c r="N22" s="163" t="s">
        <v>3</v>
      </c>
      <c r="O22" s="3">
        <f t="shared" si="5"/>
        <v>16</v>
      </c>
      <c r="P22" s="13">
        <f t="shared" si="6"/>
        <v>66837</v>
      </c>
      <c r="Q22" s="279">
        <v>69725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415">
        <v>11298</v>
      </c>
      <c r="K23" s="15"/>
      <c r="L23" s="3">
        <f t="shared" si="3"/>
        <v>40</v>
      </c>
      <c r="M23" s="13">
        <f t="shared" si="4"/>
        <v>65717</v>
      </c>
      <c r="N23" s="161" t="s">
        <v>2</v>
      </c>
      <c r="O23" s="3">
        <f t="shared" si="5"/>
        <v>40</v>
      </c>
      <c r="P23" s="13">
        <f t="shared" si="6"/>
        <v>65717</v>
      </c>
      <c r="Q23" s="279">
        <v>67586</v>
      </c>
      <c r="R23" s="79"/>
      <c r="S23" s="42"/>
    </row>
    <row r="24" spans="2:20" ht="13.5" customHeight="1" x14ac:dyDescent="0.15">
      <c r="C24" s="15"/>
      <c r="E24" s="17"/>
      <c r="H24" s="3">
        <v>15</v>
      </c>
      <c r="I24" s="161" t="s">
        <v>20</v>
      </c>
      <c r="J24" s="13">
        <v>9130</v>
      </c>
      <c r="K24" s="15"/>
      <c r="L24" s="3">
        <f t="shared" si="3"/>
        <v>25</v>
      </c>
      <c r="M24" s="13">
        <f t="shared" si="4"/>
        <v>52771</v>
      </c>
      <c r="N24" s="163" t="s">
        <v>29</v>
      </c>
      <c r="O24" s="3">
        <f t="shared" si="5"/>
        <v>25</v>
      </c>
      <c r="P24" s="13">
        <f t="shared" si="6"/>
        <v>52771</v>
      </c>
      <c r="Q24" s="279">
        <v>54279</v>
      </c>
      <c r="R24" s="79"/>
      <c r="S24" s="112"/>
    </row>
    <row r="25" spans="2:20" ht="13.5" customHeight="1" thickBot="1" x14ac:dyDescent="0.2">
      <c r="C25" s="15"/>
      <c r="E25" s="17"/>
      <c r="H25" s="3">
        <v>30</v>
      </c>
      <c r="I25" s="161" t="s">
        <v>33</v>
      </c>
      <c r="J25" s="87">
        <v>7369</v>
      </c>
      <c r="K25" s="15"/>
      <c r="L25" s="14">
        <f t="shared" si="3"/>
        <v>2</v>
      </c>
      <c r="M25" s="114">
        <f t="shared" si="4"/>
        <v>51541</v>
      </c>
      <c r="N25" s="380" t="s">
        <v>6</v>
      </c>
      <c r="O25" s="14">
        <f t="shared" si="5"/>
        <v>2</v>
      </c>
      <c r="P25" s="114">
        <f t="shared" si="6"/>
        <v>51541</v>
      </c>
      <c r="Q25" s="280">
        <v>48947</v>
      </c>
      <c r="R25" s="127" t="s">
        <v>73</v>
      </c>
      <c r="S25" s="28"/>
      <c r="T25" s="28"/>
    </row>
    <row r="26" spans="2:20" ht="13.5" customHeight="1" thickTop="1" x14ac:dyDescent="0.15">
      <c r="H26" s="3">
        <v>35</v>
      </c>
      <c r="I26" s="161" t="s">
        <v>36</v>
      </c>
      <c r="J26" s="13">
        <v>6871</v>
      </c>
      <c r="K26" s="15"/>
      <c r="L26" s="115"/>
      <c r="M26" s="162">
        <f>SUM(J43-(M16+M17+M18+M19+M20+M21+M22+M23+M24+M25))</f>
        <v>336799</v>
      </c>
      <c r="N26" s="221" t="s">
        <v>45</v>
      </c>
      <c r="O26" s="116"/>
      <c r="P26" s="162">
        <f>SUM(M26)</f>
        <v>336799</v>
      </c>
      <c r="Q26" s="162"/>
      <c r="R26" s="176">
        <v>1484320</v>
      </c>
      <c r="T26" s="28"/>
    </row>
    <row r="27" spans="2:20" ht="13.5" customHeight="1" x14ac:dyDescent="0.15">
      <c r="H27" s="3">
        <v>29</v>
      </c>
      <c r="I27" s="161" t="s">
        <v>54</v>
      </c>
      <c r="J27" s="13">
        <v>4925</v>
      </c>
      <c r="K27" s="15"/>
      <c r="M27" t="s">
        <v>188</v>
      </c>
      <c r="O27" s="111"/>
      <c r="P27" s="28" t="s">
        <v>189</v>
      </c>
    </row>
    <row r="28" spans="2:20" ht="13.5" customHeight="1" x14ac:dyDescent="0.15">
      <c r="G28" s="17"/>
      <c r="H28" s="3">
        <v>27</v>
      </c>
      <c r="I28" s="161" t="s">
        <v>31</v>
      </c>
      <c r="J28" s="137">
        <v>4469</v>
      </c>
      <c r="K28" s="15"/>
      <c r="M28" s="86">
        <f t="shared" ref="M28:M37" si="7">SUM(Q3)</f>
        <v>328036</v>
      </c>
      <c r="N28" s="161" t="s">
        <v>21</v>
      </c>
      <c r="O28" s="3">
        <f>SUM(L3)</f>
        <v>17</v>
      </c>
      <c r="P28" s="86">
        <f t="shared" ref="P28:P37" si="8">SUM(Q3)</f>
        <v>328036</v>
      </c>
    </row>
    <row r="29" spans="2:20" ht="13.5" customHeight="1" x14ac:dyDescent="0.15">
      <c r="H29" s="3">
        <v>12</v>
      </c>
      <c r="I29" s="161" t="s">
        <v>18</v>
      </c>
      <c r="J29" s="13">
        <v>3669</v>
      </c>
      <c r="K29" s="15"/>
      <c r="M29" s="86">
        <f t="shared" si="7"/>
        <v>134433</v>
      </c>
      <c r="N29" s="161" t="s">
        <v>30</v>
      </c>
      <c r="O29" s="3">
        <f t="shared" ref="O29:O37" si="9">SUM(L4)</f>
        <v>26</v>
      </c>
      <c r="P29" s="86">
        <f t="shared" si="8"/>
        <v>134433</v>
      </c>
    </row>
    <row r="30" spans="2:20" ht="13.5" customHeight="1" x14ac:dyDescent="0.15">
      <c r="H30" s="3">
        <v>10</v>
      </c>
      <c r="I30" s="161" t="s">
        <v>16</v>
      </c>
      <c r="J30" s="13">
        <v>2768</v>
      </c>
      <c r="K30" s="15"/>
      <c r="M30" s="86">
        <f t="shared" si="7"/>
        <v>139169</v>
      </c>
      <c r="N30" s="161" t="s">
        <v>5</v>
      </c>
      <c r="O30" s="3">
        <f t="shared" si="9"/>
        <v>36</v>
      </c>
      <c r="P30" s="86">
        <f t="shared" si="8"/>
        <v>139169</v>
      </c>
    </row>
    <row r="31" spans="2:20" ht="13.5" customHeight="1" x14ac:dyDescent="0.15">
      <c r="H31" s="3">
        <v>39</v>
      </c>
      <c r="I31" s="161" t="s">
        <v>39</v>
      </c>
      <c r="J31" s="13">
        <v>1802</v>
      </c>
      <c r="K31" s="15"/>
      <c r="M31" s="86">
        <f t="shared" si="7"/>
        <v>84008</v>
      </c>
      <c r="N31" s="161" t="s">
        <v>0</v>
      </c>
      <c r="O31" s="3">
        <f t="shared" si="9"/>
        <v>33</v>
      </c>
      <c r="P31" s="86">
        <f t="shared" si="8"/>
        <v>84008</v>
      </c>
    </row>
    <row r="32" spans="2:20" ht="13.5" customHeight="1" x14ac:dyDescent="0.15">
      <c r="H32" s="3">
        <v>20</v>
      </c>
      <c r="I32" s="161" t="s">
        <v>24</v>
      </c>
      <c r="J32" s="13">
        <v>1583</v>
      </c>
      <c r="K32" s="15"/>
      <c r="M32" s="86">
        <f t="shared" si="7"/>
        <v>122873</v>
      </c>
      <c r="N32" s="161" t="s">
        <v>64</v>
      </c>
      <c r="O32" s="3">
        <f t="shared" si="9"/>
        <v>31</v>
      </c>
      <c r="P32" s="86">
        <f t="shared" si="8"/>
        <v>122873</v>
      </c>
      <c r="S32" s="10"/>
    </row>
    <row r="33" spans="8:21" ht="13.5" customHeight="1" x14ac:dyDescent="0.15">
      <c r="H33" s="3">
        <v>23</v>
      </c>
      <c r="I33" s="161" t="s">
        <v>27</v>
      </c>
      <c r="J33" s="137">
        <v>1583</v>
      </c>
      <c r="K33" s="15"/>
      <c r="M33" s="86">
        <f t="shared" si="7"/>
        <v>75539</v>
      </c>
      <c r="N33" s="161" t="s">
        <v>1</v>
      </c>
      <c r="O33" s="3">
        <f t="shared" si="9"/>
        <v>34</v>
      </c>
      <c r="P33" s="86">
        <f t="shared" si="8"/>
        <v>75539</v>
      </c>
      <c r="S33" s="28"/>
      <c r="T33" s="28"/>
    </row>
    <row r="34" spans="8:21" ht="13.5" customHeight="1" x14ac:dyDescent="0.15">
      <c r="H34" s="3">
        <v>4</v>
      </c>
      <c r="I34" s="161" t="s">
        <v>11</v>
      </c>
      <c r="J34" s="13">
        <v>1530</v>
      </c>
      <c r="K34" s="15"/>
      <c r="M34" s="86">
        <f t="shared" si="7"/>
        <v>70437</v>
      </c>
      <c r="N34" s="163" t="s">
        <v>3</v>
      </c>
      <c r="O34" s="3">
        <f t="shared" si="9"/>
        <v>16</v>
      </c>
      <c r="P34" s="86">
        <f t="shared" si="8"/>
        <v>70437</v>
      </c>
      <c r="S34" s="28"/>
      <c r="T34" s="28"/>
    </row>
    <row r="35" spans="8:21" ht="13.5" customHeight="1" x14ac:dyDescent="0.15">
      <c r="H35" s="3">
        <v>6</v>
      </c>
      <c r="I35" s="161" t="s">
        <v>13</v>
      </c>
      <c r="J35" s="13">
        <v>1152</v>
      </c>
      <c r="K35" s="15"/>
      <c r="M35" s="86">
        <f t="shared" si="7"/>
        <v>63701</v>
      </c>
      <c r="N35" s="161" t="s">
        <v>2</v>
      </c>
      <c r="O35" s="3">
        <f t="shared" si="9"/>
        <v>40</v>
      </c>
      <c r="P35" s="86">
        <f t="shared" si="8"/>
        <v>63701</v>
      </c>
      <c r="S35" s="28"/>
    </row>
    <row r="36" spans="8:21" ht="13.5" customHeight="1" x14ac:dyDescent="0.15">
      <c r="H36" s="3">
        <v>18</v>
      </c>
      <c r="I36" s="161" t="s">
        <v>22</v>
      </c>
      <c r="J36" s="220">
        <v>686</v>
      </c>
      <c r="K36" s="15"/>
      <c r="M36" s="86">
        <f t="shared" si="7"/>
        <v>38125</v>
      </c>
      <c r="N36" s="163" t="s">
        <v>29</v>
      </c>
      <c r="O36" s="3">
        <f t="shared" si="9"/>
        <v>25</v>
      </c>
      <c r="P36" s="86">
        <f t="shared" si="8"/>
        <v>38125</v>
      </c>
      <c r="S36" s="28"/>
    </row>
    <row r="37" spans="8:21" ht="13.5" customHeight="1" thickBot="1" x14ac:dyDescent="0.2">
      <c r="H37" s="3">
        <v>32</v>
      </c>
      <c r="I37" s="161" t="s">
        <v>35</v>
      </c>
      <c r="J37" s="13">
        <v>597</v>
      </c>
      <c r="K37" s="15"/>
      <c r="M37" s="113">
        <f t="shared" si="7"/>
        <v>56449</v>
      </c>
      <c r="N37" s="380" t="s">
        <v>6</v>
      </c>
      <c r="O37" s="14">
        <f t="shared" si="9"/>
        <v>2</v>
      </c>
      <c r="P37" s="113">
        <f t="shared" si="8"/>
        <v>56449</v>
      </c>
      <c r="S37" s="28"/>
    </row>
    <row r="38" spans="8:21" ht="13.5" customHeight="1" thickTop="1" x14ac:dyDescent="0.15">
      <c r="H38" s="3">
        <v>19</v>
      </c>
      <c r="I38" s="161" t="s">
        <v>23</v>
      </c>
      <c r="J38" s="13">
        <v>485</v>
      </c>
      <c r="K38" s="15"/>
      <c r="M38" s="345">
        <f>SUM(Q13-(Q3+Q4+Q5+Q6+Q7+Q8+Q9+Q10+Q11+Q12))</f>
        <v>350238</v>
      </c>
      <c r="N38" s="414" t="s">
        <v>191</v>
      </c>
      <c r="O38" s="347"/>
      <c r="P38" s="348">
        <f>SUM(M38)</f>
        <v>350238</v>
      </c>
      <c r="U38" s="28"/>
    </row>
    <row r="39" spans="8:21" ht="13.5" customHeight="1" x14ac:dyDescent="0.15">
      <c r="H39" s="3">
        <v>5</v>
      </c>
      <c r="I39" s="161" t="s">
        <v>12</v>
      </c>
      <c r="J39" s="87">
        <v>433</v>
      </c>
      <c r="K39" s="15"/>
      <c r="P39" s="28"/>
    </row>
    <row r="40" spans="8:21" ht="13.5" customHeight="1" x14ac:dyDescent="0.15">
      <c r="H40" s="3">
        <v>7</v>
      </c>
      <c r="I40" s="161" t="s">
        <v>14</v>
      </c>
      <c r="J40" s="13">
        <v>258</v>
      </c>
      <c r="K40" s="15"/>
    </row>
    <row r="41" spans="8:21" ht="13.5" customHeight="1" x14ac:dyDescent="0.15">
      <c r="H41" s="3">
        <v>28</v>
      </c>
      <c r="I41" s="161" t="s">
        <v>32</v>
      </c>
      <c r="J41" s="13">
        <v>214</v>
      </c>
      <c r="K41" s="15"/>
    </row>
    <row r="42" spans="8:21" ht="13.5" customHeight="1" thickBot="1" x14ac:dyDescent="0.2">
      <c r="H42" s="14">
        <v>8</v>
      </c>
      <c r="I42" s="163" t="s">
        <v>15</v>
      </c>
      <c r="J42" s="416">
        <v>0</v>
      </c>
      <c r="K42" s="15"/>
    </row>
    <row r="43" spans="8:21" ht="13.5" customHeight="1" thickTop="1" x14ac:dyDescent="0.15">
      <c r="H43" s="115"/>
      <c r="I43" s="294" t="s">
        <v>8</v>
      </c>
      <c r="J43" s="295">
        <f>SUM(J3:J42)</f>
        <v>1489128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2"/>
      <c r="J49" s="160"/>
    </row>
    <row r="50" spans="1:19" ht="13.5" customHeight="1" x14ac:dyDescent="0.15">
      <c r="I50" s="42"/>
      <c r="J50" s="160"/>
    </row>
    <row r="51" spans="1:19" ht="13.5" customHeight="1" x14ac:dyDescent="0.15">
      <c r="I51" s="42"/>
      <c r="J51" s="225"/>
      <c r="M51" s="42"/>
      <c r="N51" s="160"/>
    </row>
    <row r="52" spans="1:19" ht="13.5" customHeight="1" x14ac:dyDescent="0.15">
      <c r="A52" s="33" t="s">
        <v>46</v>
      </c>
      <c r="B52" s="22" t="s">
        <v>9</v>
      </c>
      <c r="C52" s="8" t="s">
        <v>205</v>
      </c>
      <c r="D52" s="8" t="s">
        <v>206</v>
      </c>
      <c r="E52" s="24" t="s">
        <v>43</v>
      </c>
      <c r="F52" s="23" t="s">
        <v>42</v>
      </c>
      <c r="G52" s="8" t="s">
        <v>176</v>
      </c>
      <c r="I52" s="42"/>
      <c r="J52" s="160"/>
      <c r="N52" s="30"/>
      <c r="S52" s="389"/>
    </row>
    <row r="53" spans="1:19" ht="13.5" customHeight="1" x14ac:dyDescent="0.15">
      <c r="A53" s="9">
        <v>1</v>
      </c>
      <c r="B53" s="161" t="s">
        <v>21</v>
      </c>
      <c r="C53" s="417">
        <f>SUM(J3)</f>
        <v>388504</v>
      </c>
      <c r="D53" s="87">
        <f t="shared" ref="D53:D63" si="10">SUM(Q3)</f>
        <v>328036</v>
      </c>
      <c r="E53" s="80">
        <f t="shared" ref="E53:E62" si="11">SUM(P16/Q16*100)</f>
        <v>101.12446119567706</v>
      </c>
      <c r="F53" s="20">
        <f t="shared" ref="F53:F63" si="12">SUM(C53/D53*100)</f>
        <v>118.43334268190078</v>
      </c>
      <c r="G53" s="21"/>
      <c r="I53" s="42"/>
      <c r="J53" s="160"/>
    </row>
    <row r="54" spans="1:19" ht="13.5" customHeight="1" x14ac:dyDescent="0.15">
      <c r="A54" s="9">
        <v>2</v>
      </c>
      <c r="B54" s="161" t="s">
        <v>30</v>
      </c>
      <c r="C54" s="417">
        <f t="shared" ref="C54:C62" si="13">SUM(J4)</f>
        <v>145413</v>
      </c>
      <c r="D54" s="87">
        <f t="shared" si="10"/>
        <v>134433</v>
      </c>
      <c r="E54" s="80">
        <f t="shared" si="11"/>
        <v>100.55598199282203</v>
      </c>
      <c r="F54" s="400">
        <f t="shared" si="12"/>
        <v>108.16763741045725</v>
      </c>
      <c r="G54" s="21"/>
      <c r="M54" s="388"/>
      <c r="N54" s="17"/>
    </row>
    <row r="55" spans="1:19" ht="13.5" customHeight="1" x14ac:dyDescent="0.15">
      <c r="A55" s="9">
        <v>3</v>
      </c>
      <c r="B55" s="161" t="s">
        <v>5</v>
      </c>
      <c r="C55" s="417">
        <f t="shared" si="13"/>
        <v>126059</v>
      </c>
      <c r="D55" s="87">
        <f t="shared" si="10"/>
        <v>139169</v>
      </c>
      <c r="E55" s="80">
        <f t="shared" si="11"/>
        <v>103.55538030575613</v>
      </c>
      <c r="F55" s="20">
        <f t="shared" si="12"/>
        <v>90.579798662058366</v>
      </c>
      <c r="G55" s="21"/>
      <c r="I55" s="466"/>
      <c r="J55" s="467"/>
    </row>
    <row r="56" spans="1:19" ht="13.5" customHeight="1" x14ac:dyDescent="0.15">
      <c r="A56" s="9">
        <v>4</v>
      </c>
      <c r="B56" s="161" t="s">
        <v>0</v>
      </c>
      <c r="C56" s="417">
        <f t="shared" si="13"/>
        <v>92852</v>
      </c>
      <c r="D56" s="87">
        <f t="shared" si="10"/>
        <v>84008</v>
      </c>
      <c r="E56" s="80">
        <f t="shared" si="11"/>
        <v>99.137305146273761</v>
      </c>
      <c r="F56" s="20">
        <f t="shared" si="12"/>
        <v>110.52756880297115</v>
      </c>
      <c r="G56" s="21"/>
      <c r="I56" s="466"/>
      <c r="J56" s="467"/>
    </row>
    <row r="57" spans="1:19" ht="13.5" customHeight="1" x14ac:dyDescent="0.15">
      <c r="A57" s="9">
        <v>5</v>
      </c>
      <c r="B57" s="161" t="s">
        <v>64</v>
      </c>
      <c r="C57" s="417">
        <f t="shared" si="13"/>
        <v>92484</v>
      </c>
      <c r="D57" s="87">
        <f t="shared" si="10"/>
        <v>122873</v>
      </c>
      <c r="E57" s="80">
        <f t="shared" si="11"/>
        <v>104.05490549054906</v>
      </c>
      <c r="F57" s="20">
        <f t="shared" si="12"/>
        <v>75.267959600563188</v>
      </c>
      <c r="G57" s="21"/>
      <c r="I57" s="160"/>
      <c r="P57" s="28"/>
    </row>
    <row r="58" spans="1:19" ht="13.5" customHeight="1" x14ac:dyDescent="0.15">
      <c r="A58" s="9">
        <v>6</v>
      </c>
      <c r="B58" s="161" t="s">
        <v>1</v>
      </c>
      <c r="C58" s="417">
        <f t="shared" si="13"/>
        <v>70151</v>
      </c>
      <c r="D58" s="87">
        <f t="shared" si="10"/>
        <v>75539</v>
      </c>
      <c r="E58" s="80">
        <f t="shared" si="11"/>
        <v>109.21843375369764</v>
      </c>
      <c r="F58" s="20">
        <f t="shared" si="12"/>
        <v>92.86726062034181</v>
      </c>
      <c r="G58" s="21"/>
    </row>
    <row r="59" spans="1:19" ht="13.5" customHeight="1" x14ac:dyDescent="0.15">
      <c r="A59" s="9">
        <v>7</v>
      </c>
      <c r="B59" s="163" t="s">
        <v>3</v>
      </c>
      <c r="C59" s="417">
        <f t="shared" si="13"/>
        <v>66837</v>
      </c>
      <c r="D59" s="87">
        <f t="shared" si="10"/>
        <v>70437</v>
      </c>
      <c r="E59" s="80">
        <f t="shared" si="11"/>
        <v>95.858013624955191</v>
      </c>
      <c r="F59" s="20">
        <f t="shared" si="12"/>
        <v>94.889049789173313</v>
      </c>
      <c r="G59" s="21"/>
    </row>
    <row r="60" spans="1:19" ht="13.5" customHeight="1" x14ac:dyDescent="0.15">
      <c r="A60" s="9">
        <v>8</v>
      </c>
      <c r="B60" s="161" t="s">
        <v>2</v>
      </c>
      <c r="C60" s="417">
        <f t="shared" si="13"/>
        <v>65717</v>
      </c>
      <c r="D60" s="87">
        <f t="shared" si="10"/>
        <v>63701</v>
      </c>
      <c r="E60" s="80">
        <f t="shared" si="11"/>
        <v>97.234634391737927</v>
      </c>
      <c r="F60" s="20">
        <f t="shared" si="12"/>
        <v>103.16478548217454</v>
      </c>
      <c r="G60" s="21"/>
    </row>
    <row r="61" spans="1:19" ht="13.5" customHeight="1" x14ac:dyDescent="0.15">
      <c r="A61" s="9">
        <v>9</v>
      </c>
      <c r="B61" s="163" t="s">
        <v>29</v>
      </c>
      <c r="C61" s="417">
        <f t="shared" si="13"/>
        <v>52771</v>
      </c>
      <c r="D61" s="87">
        <f t="shared" si="10"/>
        <v>38125</v>
      </c>
      <c r="E61" s="80">
        <f t="shared" si="11"/>
        <v>97.221761638939554</v>
      </c>
      <c r="F61" s="20">
        <f t="shared" si="12"/>
        <v>138.41573770491803</v>
      </c>
      <c r="G61" s="21"/>
    </row>
    <row r="62" spans="1:19" ht="13.5" customHeight="1" thickBot="1" x14ac:dyDescent="0.2">
      <c r="A62" s="128">
        <v>10</v>
      </c>
      <c r="B62" s="380" t="s">
        <v>6</v>
      </c>
      <c r="C62" s="417">
        <f t="shared" si="13"/>
        <v>51541</v>
      </c>
      <c r="D62" s="129">
        <f t="shared" si="10"/>
        <v>56449</v>
      </c>
      <c r="E62" s="130">
        <f t="shared" si="11"/>
        <v>105.29960978200911</v>
      </c>
      <c r="F62" s="131">
        <f t="shared" si="12"/>
        <v>91.305426136866913</v>
      </c>
      <c r="G62" s="132"/>
    </row>
    <row r="63" spans="1:19" ht="13.5" customHeight="1" thickTop="1" x14ac:dyDescent="0.15">
      <c r="A63" s="115"/>
      <c r="B63" s="133" t="s">
        <v>74</v>
      </c>
      <c r="C63" s="134">
        <f>SUM(J43)</f>
        <v>1489128</v>
      </c>
      <c r="D63" s="134">
        <f t="shared" si="10"/>
        <v>1463008</v>
      </c>
      <c r="E63" s="135">
        <f>SUM(C63/R26*100)</f>
        <v>100.32391937048615</v>
      </c>
      <c r="F63" s="136">
        <f t="shared" si="12"/>
        <v>101.78536275946544</v>
      </c>
      <c r="G63" s="141">
        <v>75.8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2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2023-08-07T06:10:30Z</cp:lastPrinted>
  <dcterms:created xsi:type="dcterms:W3CDTF">2004-08-12T01:21:30Z</dcterms:created>
  <dcterms:modified xsi:type="dcterms:W3CDTF">2023-08-09T05:10:57Z</dcterms:modified>
</cp:coreProperties>
</file>