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768ACC5F-CAD7-4792-8575-8BF8D34658F4}" xr6:coauthVersionLast="36" xr6:coauthVersionMax="36" xr10:uidLastSave="{00000000-0000-0000-0000-000000000000}"/>
  <bookViews>
    <workbookView xWindow="0" yWindow="0" windowWidth="28800" windowHeight="11760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/>
</workbook>
</file>

<file path=xl/calcChain.xml><?xml version="1.0" encoding="utf-8"?>
<calcChain xmlns="http://schemas.openxmlformats.org/spreadsheetml/2006/main">
  <c r="H90" i="62" l="1"/>
  <c r="N76" i="62" s="1"/>
  <c r="E65" i="62" s="1"/>
  <c r="N75" i="62"/>
  <c r="E64" i="62" s="1"/>
  <c r="K75" i="62"/>
  <c r="N74" i="62"/>
  <c r="E63" i="62" s="1"/>
  <c r="K74" i="62"/>
  <c r="N73" i="62"/>
  <c r="K73" i="62"/>
  <c r="N72" i="62"/>
  <c r="K72" i="62"/>
  <c r="N71" i="62"/>
  <c r="E60" i="62" s="1"/>
  <c r="K71" i="62"/>
  <c r="N70" i="62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E62" i="62"/>
  <c r="D62" i="62"/>
  <c r="C62" i="62"/>
  <c r="F62" i="62" s="1"/>
  <c r="E61" i="62"/>
  <c r="D61" i="62"/>
  <c r="C61" i="62"/>
  <c r="D60" i="62"/>
  <c r="C60" i="62"/>
  <c r="F60" i="62" s="1"/>
  <c r="K59" i="62"/>
  <c r="E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F31" i="62" s="1"/>
  <c r="D30" i="62"/>
  <c r="C30" i="62"/>
  <c r="N29" i="62"/>
  <c r="E31" i="62" s="1"/>
  <c r="K29" i="62"/>
  <c r="D29" i="62"/>
  <c r="C29" i="62"/>
  <c r="F29" i="62" s="1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F23" i="62" s="1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F59" i="62" l="1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H44" i="8" l="1"/>
  <c r="H44" i="15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2" i="15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<sst xmlns="http://schemas.openxmlformats.org/spreadsheetml/2006/main" count="1675" uniqueCount="218">
  <si>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</si>
  <si>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</si>
  <si>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</si>
  <si>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</si>
  <si>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</si>
  <si>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</si>
  <si>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</si>
  <si>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</si>
  <si>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</si>
  <si>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</si>
  <si>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</si>
  <si>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</si>
  <si>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</si>
  <si>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</si>
  <si>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</si>
  <si>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</si>
  <si>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</si>
  <si>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</si>
  <si>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</si>
  <si>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</si>
  <si>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</si>
  <si>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</si>
  <si>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</si>
  <si>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</si>
  <si>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</si>
  <si>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</si>
  <si>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</si>
  <si>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</si>
  <si>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</si>
  <si>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</si>
  <si>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</si>
  <si>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</si>
  <si>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</si>
  <si>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</si>
  <si>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</si>
  <si>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</si>
  <si>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</si>
  <si>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</si>
  <si>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</si>
  <si>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</si>
  <si>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</si>
  <si>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</si>
  <si>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</si>
  <si>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</si>
  <si>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</si>
  <si>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</si>
  <si>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</si>
  <si>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</si>
  <si>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</si>
  <si>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</si>
  <si>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</si>
  <si>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</si>
  <si>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</si>
  <si>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</si>
  <si>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</si>
  <si>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</si>
  <si>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</si>
  <si>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</si>
  <si>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</si>
  <si>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</si>
  <si>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</si>
  <si>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</si>
  <si>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</si>
  <si>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</si>
  <si>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</si>
  <si>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</si>
  <si>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</si>
  <si>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</si>
  <si>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</si>
  <si>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</si>
  <si>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</si>
  <si>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</si>
  <si>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</si>
  <si>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</si>
  <si>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</si>
  <si>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</si>
  <si>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</si>
  <si>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</si>
  <si>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</si>
  <si>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</si>
  <si>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</si>
  <si>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</si>
  <si>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</si>
  <si>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</si>
  <si>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</si>
  <si>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</si>
  <si>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</si>
  <si>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</si>
  <si>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</si>
  <si>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</si>
  <si>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</si>
  <si>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</si>
  <si>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</si>
  <si>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</si>
  <si>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</si>
  <si>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</si>
  <si>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</si>
  <si>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</si>
  <si>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</si>
  <si>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</si>
  <si>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</si>
  <si>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</si>
  <si>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</si>
  <si>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</si>
  <si>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</si>
  <si>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</si>
  <si>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</si>
  <si>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</si>
  <si>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</si>
  <si>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</si>
  <si>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</si>
  <si>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</si>
  <si>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</si>
  <si>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</si>
  <si>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</si>
  <si>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</si>
  <si>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</si>
  <si>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</si>
  <si>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</si>
  <si>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</si>
  <si>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</si>
  <si>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</si>
  <si>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</si>
  <si>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</si>
  <si>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</si>
  <si>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</si>
  <si>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</si>
  <si>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</si>
  <si>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</si>
  <si>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</si>
  <si>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</si>
  <si>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</si>
  <si>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</si>
  <si>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</si>
  <si>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</si>
  <si>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</si>
  <si>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</si>
  <si>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</si>
  <si>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</si>
  <si>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</si>
  <si>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</si>
  <si>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</si>
  <si>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</si>
  <si>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</si>
  <si>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</si>
  <si>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</si>
  <si>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</si>
  <si>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</si>
  <si>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</si>
  <si>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</si>
  <si>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</si>
  <si>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</si>
  <si>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</si>
  <si>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</si>
  <si>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</si>
  <si>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</si>
  <si>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</si>
  <si>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</si>
  <si>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</si>
  <si>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</si>
  <si>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</si>
  <si>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</si>
  <si>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</si>
  <si>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</si>
  <si>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</si>
  <si>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</si>
  <si>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</si>
  <si>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</si>
  <si>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</si>
  <si>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</si>
  <si>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</si>
  <si>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</si>
  <si>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</si>
  <si>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</si>
  <si>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</si>
  <si>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</si>
  <si>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</si>
  <si>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</si>
  <si>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</si>
  <si>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</si>
  <si>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</si>
  <si>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</si>
  <si>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</si>
  <si>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</si>
  <si>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</si>
  <si>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</si>
  <si>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</si>
  <si>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</si>
  <si>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</si>
  <si>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</si>
  <si>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</si>
  <si>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</si>
  <si>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</si>
  <si>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</si>
  <si>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</si>
  <si>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</si>
  <si>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</si>
  <si>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</si>
  <si>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</si>
  <si>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</si>
  <si>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</si>
  <si>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</si>
  <si>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</si>
  <si>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</si>
  <si>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</si>
  <si>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</si>
  <si>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</si>
  <si>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</si>
  <si>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</si>
  <si>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</si>
  <si>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>令和5年5月</t>
    <rPh sb="5" eb="6">
      <t>ガツ</t>
    </rPh>
    <phoneticPr fontId="2"/>
  </si>
  <si>
    <t xml:space="preserve">                       令和5年5月所管面（1～3類）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</si>
  <si>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3，357　㎡</t>
    <phoneticPr fontId="2"/>
  </si>
  <si>
    <r>
      <t>87，506  m</t>
    </r>
    <r>
      <rPr>
        <sz val="8"/>
        <rFont val="ＭＳ Ｐゴシック"/>
        <family val="3"/>
        <charset val="128"/>
      </rPr>
      <t>3</t>
    </r>
    <phoneticPr fontId="2"/>
  </si>
  <si>
    <t>14，209　㎡</t>
    <phoneticPr fontId="2"/>
  </si>
  <si>
    <t>　　　　　　　　　　　　　　　　令和5年5月末上位10品目入庫高(県合計）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</si>
  <si>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令和5年5月末上位10品目保管残高(県合計）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</si>
  <si>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前月</t>
    <rPh sb="0" eb="2">
      <t>ゼンゲツ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</si>
</sst>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7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9" fillId="0" borderId="32" xfId="0" applyFont="1" applyBorder="1"/>
    <xf numFmtId="0" fontId="30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1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31" fillId="0" borderId="0" xfId="0" applyFont="1" applyAlignment="1">
      <alignment vertical="top"/>
    </xf>
    <xf numFmtId="0" fontId="32" fillId="0" borderId="0" xfId="0" applyFont="1"/>
    <xf numFmtId="0" fontId="32" fillId="0" borderId="12" xfId="0" applyFont="1" applyBorder="1"/>
    <xf numFmtId="0" fontId="32" fillId="7" borderId="0" xfId="0" applyFont="1" applyFill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distributed"/>
    </xf>
    <xf numFmtId="0" fontId="32" fillId="0" borderId="32" xfId="0" applyFont="1" applyBorder="1"/>
    <xf numFmtId="0" fontId="32" fillId="0" borderId="0" xfId="0" applyFont="1" applyAlignment="1">
      <alignment horizontal="center"/>
    </xf>
    <xf numFmtId="0" fontId="32" fillId="5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12" borderId="0" xfId="0" applyFont="1" applyFill="1" applyAlignment="1">
      <alignment horizontal="center"/>
    </xf>
    <xf numFmtId="0" fontId="32" fillId="10" borderId="0" xfId="0" applyFont="1" applyFill="1" applyAlignment="1">
      <alignment horizontal="center"/>
    </xf>
    <xf numFmtId="0" fontId="32" fillId="13" borderId="0" xfId="0" applyFont="1" applyFill="1" applyAlignment="1">
      <alignment horizontal="center"/>
    </xf>
    <xf numFmtId="0" fontId="32" fillId="14" borderId="0" xfId="0" applyFont="1" applyFill="1" applyAlignment="1">
      <alignment horizontal="center"/>
    </xf>
    <xf numFmtId="0" fontId="32" fillId="4" borderId="0" xfId="0" applyFont="1" applyFill="1" applyAlignment="1">
      <alignment horizontal="center"/>
    </xf>
    <xf numFmtId="0" fontId="32" fillId="15" borderId="0" xfId="0" applyFont="1" applyFill="1" applyAlignment="1">
      <alignment horizontal="center"/>
    </xf>
    <xf numFmtId="58" fontId="34" fillId="0" borderId="12" xfId="0" applyNumberFormat="1" applyFont="1" applyBorder="1"/>
    <xf numFmtId="58" fontId="34" fillId="0" borderId="0" xfId="0" applyNumberFormat="1" applyFont="1" applyAlignment="1">
      <alignment horizontal="center"/>
    </xf>
    <xf numFmtId="58" fontId="34" fillId="0" borderId="0" xfId="0" applyNumberFormat="1" applyFont="1"/>
    <xf numFmtId="58" fontId="34" fillId="0" borderId="32" xfId="0" applyNumberFormat="1" applyFont="1" applyBorder="1"/>
    <xf numFmtId="0" fontId="33" fillId="0" borderId="0" xfId="0" applyFont="1" applyAlignment="1">
      <alignment horizontal="left"/>
    </xf>
    <xf numFmtId="0" fontId="34" fillId="0" borderId="12" xfId="0" applyFont="1" applyBorder="1"/>
    <xf numFmtId="0" fontId="34" fillId="0" borderId="0" xfId="0" applyFont="1"/>
    <xf numFmtId="0" fontId="34" fillId="0" borderId="32" xfId="0" applyFont="1" applyBorder="1"/>
    <xf numFmtId="0" fontId="34" fillId="0" borderId="0" xfId="0" applyFont="1" applyAlignment="1">
      <alignment horizontal="center"/>
    </xf>
    <xf numFmtId="0" fontId="32" fillId="0" borderId="7" xfId="0" applyFont="1" applyBorder="1"/>
    <xf numFmtId="0" fontId="32" fillId="0" borderId="36" xfId="0" applyFont="1" applyBorder="1" applyAlignment="1">
      <alignment horizontal="center"/>
    </xf>
    <xf numFmtId="0" fontId="32" fillId="0" borderId="36" xfId="0" applyFont="1" applyBorder="1" applyAlignment="1">
      <alignment horizontal="left"/>
    </xf>
    <xf numFmtId="0" fontId="32" fillId="0" borderId="36" xfId="0" applyFont="1" applyBorder="1"/>
    <xf numFmtId="0" fontId="32" fillId="0" borderId="8" xfId="0" applyFont="1" applyBorder="1"/>
    <xf numFmtId="0" fontId="27" fillId="0" borderId="0" xfId="0" applyFont="1"/>
    <xf numFmtId="0" fontId="32" fillId="16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6" fillId="0" borderId="27" xfId="0" applyFont="1" applyBorder="1"/>
    <xf numFmtId="179" fontId="26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6" fillId="11" borderId="1" xfId="1" applyFont="1" applyFill="1" applyBorder="1"/>
    <xf numFmtId="38" fontId="36" fillId="11" borderId="10" xfId="1" applyFont="1" applyFill="1" applyBorder="1"/>
    <xf numFmtId="38" fontId="36" fillId="11" borderId="28" xfId="1" applyFont="1" applyFill="1" applyBorder="1"/>
    <xf numFmtId="38" fontId="36" fillId="20" borderId="1" xfId="1" applyFont="1" applyFill="1" applyBorder="1"/>
    <xf numFmtId="38" fontId="36" fillId="20" borderId="10" xfId="1" applyFont="1" applyFill="1" applyBorder="1"/>
    <xf numFmtId="38" fontId="36" fillId="20" borderId="11" xfId="1" applyFont="1" applyFill="1" applyBorder="1"/>
    <xf numFmtId="38" fontId="36" fillId="20" borderId="39" xfId="1" applyFont="1" applyFill="1" applyBorder="1"/>
    <xf numFmtId="0" fontId="36" fillId="11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38" fontId="36" fillId="11" borderId="2" xfId="1" applyFont="1" applyFill="1" applyBorder="1"/>
    <xf numFmtId="38" fontId="36" fillId="11" borderId="27" xfId="1" applyFont="1" applyFill="1" applyBorder="1"/>
    <xf numFmtId="38" fontId="36" fillId="2" borderId="1" xfId="1" applyFont="1" applyFill="1" applyBorder="1"/>
    <xf numFmtId="38" fontId="36" fillId="2" borderId="10" xfId="1" applyFont="1" applyFill="1" applyBorder="1"/>
    <xf numFmtId="38" fontId="36" fillId="2" borderId="2" xfId="1" applyFont="1" applyFill="1" applyBorder="1"/>
    <xf numFmtId="38" fontId="36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6" fillId="18" borderId="1" xfId="0" applyFont="1" applyFill="1" applyBorder="1" applyAlignment="1">
      <alignment horizontal="center"/>
    </xf>
    <xf numFmtId="38" fontId="36" fillId="18" borderId="1" xfId="1" applyFont="1" applyFill="1" applyBorder="1"/>
    <xf numFmtId="38" fontId="36" fillId="18" borderId="10" xfId="1" applyFont="1" applyFill="1" applyBorder="1"/>
    <xf numFmtId="38" fontId="36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2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6" fillId="21" borderId="1" xfId="1" applyFont="1" applyFill="1" applyBorder="1"/>
    <xf numFmtId="38" fontId="36" fillId="21" borderId="10" xfId="1" applyFont="1" applyFill="1" applyBorder="1"/>
    <xf numFmtId="38" fontId="36" fillId="21" borderId="11" xfId="1" applyFont="1" applyFill="1" applyBorder="1"/>
    <xf numFmtId="38" fontId="36" fillId="21" borderId="2" xfId="1" applyFont="1" applyFill="1" applyBorder="1"/>
    <xf numFmtId="38" fontId="36" fillId="21" borderId="27" xfId="1" applyFont="1" applyFill="1" applyBorder="1"/>
    <xf numFmtId="38" fontId="10" fillId="0" borderId="1" xfId="1" applyFont="1" applyFill="1" applyBorder="1"/>
    <xf numFmtId="38" fontId="36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7" fillId="0" borderId="0" xfId="0" applyFont="1"/>
    <xf numFmtId="38" fontId="1" fillId="0" borderId="35" xfId="1" applyFill="1" applyBorder="1"/>
    <xf numFmtId="0" fontId="38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8" fillId="0" borderId="0" xfId="0" applyFont="1" applyAlignment="1">
      <alignment horizontal="center"/>
    </xf>
    <xf numFmtId="38" fontId="39" fillId="2" borderId="1" xfId="1" applyFont="1" applyFill="1" applyBorder="1"/>
    <xf numFmtId="38" fontId="39" fillId="2" borderId="10" xfId="1" applyFont="1" applyFill="1" applyBorder="1"/>
    <xf numFmtId="38" fontId="39" fillId="2" borderId="11" xfId="1" applyFont="1" applyFill="1" applyBorder="1"/>
    <xf numFmtId="38" fontId="40" fillId="0" borderId="12" xfId="1" applyFont="1" applyBorder="1"/>
    <xf numFmtId="0" fontId="4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4" fillId="0" borderId="1" xfId="0" applyNumberFormat="1" applyFont="1" applyBorder="1"/>
    <xf numFmtId="38" fontId="40" fillId="0" borderId="0" xfId="1" applyFont="1" applyBorder="1"/>
    <xf numFmtId="38" fontId="41" fillId="0" borderId="12" xfId="1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43" fillId="0" borderId="0" xfId="0" applyFont="1" applyAlignment="1">
      <alignment vertical="center"/>
    </xf>
    <xf numFmtId="38" fontId="38" fillId="0" borderId="0" xfId="1" applyFont="1" applyFill="1" applyAlignment="1">
      <alignment vertical="center"/>
    </xf>
    <xf numFmtId="38" fontId="38" fillId="0" borderId="1" xfId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179" fontId="0" fillId="0" borderId="37" xfId="1" applyNumberFormat="1" applyFont="1" applyFill="1" applyBorder="1"/>
    <xf numFmtId="38" fontId="1" fillId="0" borderId="8" xfId="1" applyFont="1" applyBorder="1"/>
    <xf numFmtId="38" fontId="1" fillId="0" borderId="11" xfId="1" applyFont="1" applyFill="1" applyBorder="1"/>
    <xf numFmtId="38" fontId="0" fillId="0" borderId="2" xfId="1" applyFont="1" applyFill="1" applyBorder="1"/>
    <xf numFmtId="38" fontId="1" fillId="0" borderId="20" xfId="1" applyBorder="1"/>
    <xf numFmtId="38" fontId="1" fillId="0" borderId="9" xfId="1" applyFont="1" applyFill="1" applyBorder="1"/>
    <xf numFmtId="38" fontId="1" fillId="0" borderId="33" xfId="1" applyBorder="1"/>
    <xf numFmtId="38" fontId="1" fillId="0" borderId="34" xfId="1" applyBorder="1"/>
    <xf numFmtId="38" fontId="0" fillId="0" borderId="11" xfId="1" applyFont="1" applyBorder="1"/>
    <xf numFmtId="38" fontId="1" fillId="0" borderId="9" xfId="1" applyBorder="1"/>
    <xf numFmtId="38" fontId="0" fillId="0" borderId="2" xfId="1" applyFont="1" applyBorder="1"/>
    <xf numFmtId="38" fontId="0" fillId="0" borderId="38" xfId="1" applyFont="1" applyFill="1" applyBorder="1"/>
    <xf numFmtId="179" fontId="0" fillId="0" borderId="10" xfId="1" applyNumberFormat="1" applyFont="1" applyBorder="1"/>
    <xf numFmtId="38" fontId="1" fillId="0" borderId="10" xfId="1" applyFont="1" applyBorder="1"/>
    <xf numFmtId="38" fontId="0" fillId="0" borderId="8" xfId="1" applyFont="1" applyFill="1" applyBorder="1"/>
    <xf numFmtId="38" fontId="0" fillId="0" borderId="20" xfId="1" applyFont="1" applyFill="1" applyBorder="1"/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29" fillId="0" borderId="12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令和5年5月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CCFF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令和5年5月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143.19999999999999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令和5年5月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1.4897380387631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非鉄金属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17260</c:v>
                </c:pt>
                <c:pt idx="1">
                  <c:v>10954</c:v>
                </c:pt>
                <c:pt idx="2">
                  <c:v>5702</c:v>
                </c:pt>
                <c:pt idx="3">
                  <c:v>5449</c:v>
                </c:pt>
                <c:pt idx="4">
                  <c:v>3880</c:v>
                </c:pt>
                <c:pt idx="5">
                  <c:v>3860</c:v>
                </c:pt>
                <c:pt idx="6">
                  <c:v>2921</c:v>
                </c:pt>
                <c:pt idx="7">
                  <c:v>2666</c:v>
                </c:pt>
                <c:pt idx="8">
                  <c:v>1769</c:v>
                </c:pt>
                <c:pt idx="9">
                  <c:v>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3.69373603325147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7.4174267796298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非鉄金属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17195</c:v>
                </c:pt>
                <c:pt idx="1">
                  <c:v>20314</c:v>
                </c:pt>
                <c:pt idx="2">
                  <c:v>3286</c:v>
                </c:pt>
                <c:pt idx="3">
                  <c:v>8338</c:v>
                </c:pt>
                <c:pt idx="4">
                  <c:v>3540</c:v>
                </c:pt>
                <c:pt idx="5">
                  <c:v>3411</c:v>
                </c:pt>
                <c:pt idx="6">
                  <c:v>4102</c:v>
                </c:pt>
                <c:pt idx="7">
                  <c:v>1872</c:v>
                </c:pt>
                <c:pt idx="8">
                  <c:v>1421</c:v>
                </c:pt>
                <c:pt idx="9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3.1953153024050178E-17"/>
                  <c:y val="-3.7452278692436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48542</c:v>
                </c:pt>
                <c:pt idx="1">
                  <c:v>13702</c:v>
                </c:pt>
                <c:pt idx="2">
                  <c:v>8621</c:v>
                </c:pt>
                <c:pt idx="3">
                  <c:v>5432</c:v>
                </c:pt>
                <c:pt idx="4">
                  <c:v>5368</c:v>
                </c:pt>
                <c:pt idx="5">
                  <c:v>3647</c:v>
                </c:pt>
                <c:pt idx="6">
                  <c:v>3128</c:v>
                </c:pt>
                <c:pt idx="7">
                  <c:v>2090</c:v>
                </c:pt>
                <c:pt idx="8">
                  <c:v>1380</c:v>
                </c:pt>
                <c:pt idx="9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6.9716775599128538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1.515062037699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-6.971677559912918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51367</c:v>
                </c:pt>
                <c:pt idx="1">
                  <c:v>13295</c:v>
                </c:pt>
                <c:pt idx="2">
                  <c:v>15720</c:v>
                </c:pt>
                <c:pt idx="3">
                  <c:v>4838</c:v>
                </c:pt>
                <c:pt idx="4">
                  <c:v>4247</c:v>
                </c:pt>
                <c:pt idx="5">
                  <c:v>4084</c:v>
                </c:pt>
                <c:pt idx="6">
                  <c:v>3312</c:v>
                </c:pt>
                <c:pt idx="7">
                  <c:v>2243</c:v>
                </c:pt>
                <c:pt idx="8">
                  <c:v>1232</c:v>
                </c:pt>
                <c:pt idx="9">
                  <c:v>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709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6.50110693175489E-17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4184397163120567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32926</c:v>
                </c:pt>
                <c:pt idx="1">
                  <c:v>25218</c:v>
                </c:pt>
                <c:pt idx="2">
                  <c:v>22045</c:v>
                </c:pt>
                <c:pt idx="3">
                  <c:v>14161</c:v>
                </c:pt>
                <c:pt idx="4">
                  <c:v>12566</c:v>
                </c:pt>
                <c:pt idx="5">
                  <c:v>12187</c:v>
                </c:pt>
                <c:pt idx="6">
                  <c:v>11601</c:v>
                </c:pt>
                <c:pt idx="7">
                  <c:v>10571</c:v>
                </c:pt>
                <c:pt idx="8">
                  <c:v>9403</c:v>
                </c:pt>
                <c:pt idx="9">
                  <c:v>8520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5957446808510623E-2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-6.50110693175489E-17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7.0921985815602835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-2.3256424342306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31867</c:v>
                </c:pt>
                <c:pt idx="1">
                  <c:v>19888</c:v>
                </c:pt>
                <c:pt idx="2">
                  <c:v>15333</c:v>
                </c:pt>
                <c:pt idx="3">
                  <c:v>14442</c:v>
                </c:pt>
                <c:pt idx="4">
                  <c:v>16506</c:v>
                </c:pt>
                <c:pt idx="5">
                  <c:v>10494</c:v>
                </c:pt>
                <c:pt idx="6">
                  <c:v>9151</c:v>
                </c:pt>
                <c:pt idx="7">
                  <c:v>5908</c:v>
                </c:pt>
                <c:pt idx="8">
                  <c:v>11267</c:v>
                </c:pt>
                <c:pt idx="9">
                  <c:v>14444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非鉄金属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38952</c:v>
                </c:pt>
                <c:pt idx="1">
                  <c:v>10447</c:v>
                </c:pt>
                <c:pt idx="2">
                  <c:v>9916</c:v>
                </c:pt>
                <c:pt idx="3">
                  <c:v>6633</c:v>
                </c:pt>
                <c:pt idx="4">
                  <c:v>2222</c:v>
                </c:pt>
                <c:pt idx="5">
                  <c:v>1776</c:v>
                </c:pt>
                <c:pt idx="6">
                  <c:v>1737</c:v>
                </c:pt>
                <c:pt idx="7">
                  <c:v>1066</c:v>
                </c:pt>
                <c:pt idx="8">
                  <c:v>954</c:v>
                </c:pt>
                <c:pt idx="9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非鉄金属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19264</c:v>
                </c:pt>
                <c:pt idx="1">
                  <c:v>7426</c:v>
                </c:pt>
                <c:pt idx="2">
                  <c:v>7945</c:v>
                </c:pt>
                <c:pt idx="3">
                  <c:v>5568</c:v>
                </c:pt>
                <c:pt idx="4">
                  <c:v>2223</c:v>
                </c:pt>
                <c:pt idx="5">
                  <c:v>3062</c:v>
                </c:pt>
                <c:pt idx="6">
                  <c:v>1861</c:v>
                </c:pt>
                <c:pt idx="7">
                  <c:v>679</c:v>
                </c:pt>
                <c:pt idx="8">
                  <c:v>866</c:v>
                </c:pt>
                <c:pt idx="9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3.499700332734031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43751</c:v>
                </c:pt>
                <c:pt idx="1">
                  <c:v>10039</c:v>
                </c:pt>
                <c:pt idx="2">
                  <c:v>9858</c:v>
                </c:pt>
                <c:pt idx="3">
                  <c:v>9390</c:v>
                </c:pt>
                <c:pt idx="4">
                  <c:v>5333</c:v>
                </c:pt>
                <c:pt idx="5">
                  <c:v>3613</c:v>
                </c:pt>
                <c:pt idx="6">
                  <c:v>2402</c:v>
                </c:pt>
                <c:pt idx="7">
                  <c:v>1300</c:v>
                </c:pt>
                <c:pt idx="8">
                  <c:v>1251</c:v>
                </c:pt>
                <c:pt idx="9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36388</c:v>
                </c:pt>
                <c:pt idx="1">
                  <c:v>10358</c:v>
                </c:pt>
                <c:pt idx="2">
                  <c:v>9443</c:v>
                </c:pt>
                <c:pt idx="3">
                  <c:v>8079</c:v>
                </c:pt>
                <c:pt idx="4">
                  <c:v>4845</c:v>
                </c:pt>
                <c:pt idx="5">
                  <c:v>2761</c:v>
                </c:pt>
                <c:pt idx="6">
                  <c:v>1050</c:v>
                </c:pt>
                <c:pt idx="7">
                  <c:v>3001</c:v>
                </c:pt>
                <c:pt idx="8">
                  <c:v>761</c:v>
                </c:pt>
                <c:pt idx="9">
                  <c:v>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3.4949764529401419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223241758529049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326268</c:v>
                </c:pt>
                <c:pt idx="1">
                  <c:v>88420</c:v>
                </c:pt>
                <c:pt idx="2">
                  <c:v>21817</c:v>
                </c:pt>
                <c:pt idx="3">
                  <c:v>18563</c:v>
                </c:pt>
                <c:pt idx="4">
                  <c:v>16430</c:v>
                </c:pt>
                <c:pt idx="5">
                  <c:v>12739</c:v>
                </c:pt>
                <c:pt idx="6">
                  <c:v>12739</c:v>
                </c:pt>
                <c:pt idx="7">
                  <c:v>11729</c:v>
                </c:pt>
                <c:pt idx="8">
                  <c:v>10858</c:v>
                </c:pt>
                <c:pt idx="9">
                  <c:v>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314730</c:v>
                </c:pt>
                <c:pt idx="1">
                  <c:v>87268</c:v>
                </c:pt>
                <c:pt idx="2">
                  <c:v>24649</c:v>
                </c:pt>
                <c:pt idx="3">
                  <c:v>19711</c:v>
                </c:pt>
                <c:pt idx="4">
                  <c:v>16055</c:v>
                </c:pt>
                <c:pt idx="5">
                  <c:v>11270</c:v>
                </c:pt>
                <c:pt idx="6">
                  <c:v>11682</c:v>
                </c:pt>
                <c:pt idx="7">
                  <c:v>8544</c:v>
                </c:pt>
                <c:pt idx="8">
                  <c:v>9200</c:v>
                </c:pt>
                <c:pt idx="9">
                  <c:v>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0709506190572496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384184</c:v>
                </c:pt>
                <c:pt idx="1">
                  <c:v>144609</c:v>
                </c:pt>
                <c:pt idx="2">
                  <c:v>121731</c:v>
                </c:pt>
                <c:pt idx="3">
                  <c:v>93660</c:v>
                </c:pt>
                <c:pt idx="4">
                  <c:v>88880</c:v>
                </c:pt>
                <c:pt idx="5">
                  <c:v>69725</c:v>
                </c:pt>
                <c:pt idx="6">
                  <c:v>67586</c:v>
                </c:pt>
                <c:pt idx="7">
                  <c:v>64230</c:v>
                </c:pt>
                <c:pt idx="8">
                  <c:v>54279</c:v>
                </c:pt>
                <c:pt idx="9">
                  <c:v>48947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3.569835396857476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-1.7849176984287383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-1.7849176984288692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348200</c:v>
                </c:pt>
                <c:pt idx="1">
                  <c:v>137710</c:v>
                </c:pt>
                <c:pt idx="2">
                  <c:v>136136</c:v>
                </c:pt>
                <c:pt idx="3">
                  <c:v>91720</c:v>
                </c:pt>
                <c:pt idx="4">
                  <c:v>80561</c:v>
                </c:pt>
                <c:pt idx="5">
                  <c:v>72927</c:v>
                </c:pt>
                <c:pt idx="6">
                  <c:v>62253</c:v>
                </c:pt>
                <c:pt idx="7">
                  <c:v>68465</c:v>
                </c:pt>
                <c:pt idx="8">
                  <c:v>37323</c:v>
                </c:pt>
                <c:pt idx="9">
                  <c:v>43356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2263843087990077"/>
                  <c:y val="-0.12614618700185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1815106445027705"/>
                  <c:y val="-6.0612583977461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5.9073961908607579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541527394545768"/>
                  <c:y val="-0.122385321100917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8184788867203559E-2"/>
                  <c:y val="-9.89910664836621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5.5526017963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3.8899082568807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2.9910791065693893E-7"/>
                  <c:y val="-1.0455826049266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5451241671713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384184</c:v>
                </c:pt>
                <c:pt idx="1">
                  <c:v>144609</c:v>
                </c:pt>
                <c:pt idx="2">
                  <c:v>121731</c:v>
                </c:pt>
                <c:pt idx="3">
                  <c:v>93660</c:v>
                </c:pt>
                <c:pt idx="4">
                  <c:v>88880</c:v>
                </c:pt>
                <c:pt idx="5">
                  <c:v>69725</c:v>
                </c:pt>
                <c:pt idx="6">
                  <c:v>67586</c:v>
                </c:pt>
                <c:pt idx="7">
                  <c:v>64230</c:v>
                </c:pt>
                <c:pt idx="8">
                  <c:v>54279</c:v>
                </c:pt>
                <c:pt idx="9">
                  <c:v>48947</c:v>
                </c:pt>
                <c:pt idx="10">
                  <c:v>346489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384184</c:v>
                </c:pt>
                <c:pt idx="1">
                  <c:v>144609</c:v>
                </c:pt>
                <c:pt idx="2">
                  <c:v>121731</c:v>
                </c:pt>
                <c:pt idx="3">
                  <c:v>93660</c:v>
                </c:pt>
                <c:pt idx="4">
                  <c:v>88880</c:v>
                </c:pt>
                <c:pt idx="5">
                  <c:v>69725</c:v>
                </c:pt>
                <c:pt idx="6">
                  <c:v>67586</c:v>
                </c:pt>
                <c:pt idx="7">
                  <c:v>64230</c:v>
                </c:pt>
                <c:pt idx="8">
                  <c:v>54279</c:v>
                </c:pt>
                <c:pt idx="9">
                  <c:v>48947</c:v>
                </c:pt>
                <c:pt idx="10">
                  <c:v>346489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112039430185724"/>
                  <c:y val="-6.3402057501433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1.7059432456439129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7852737873414679"/>
                  <c:y val="-0.15437994388632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6.7168190183123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7.4915349321792793E-2"/>
                  <c:y val="-8.8229764382900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348200</c:v>
                </c:pt>
                <c:pt idx="1">
                  <c:v>137710</c:v>
                </c:pt>
                <c:pt idx="2">
                  <c:v>136136</c:v>
                </c:pt>
                <c:pt idx="3">
                  <c:v>91720</c:v>
                </c:pt>
                <c:pt idx="4">
                  <c:v>80561</c:v>
                </c:pt>
                <c:pt idx="5">
                  <c:v>72927</c:v>
                </c:pt>
                <c:pt idx="6">
                  <c:v>62253</c:v>
                </c:pt>
                <c:pt idx="7">
                  <c:v>68465</c:v>
                </c:pt>
                <c:pt idx="8">
                  <c:v>37323</c:v>
                </c:pt>
                <c:pt idx="9">
                  <c:v>43356</c:v>
                </c:pt>
                <c:pt idx="10" formatCode="#,##0_);[Red]\(#,##0\)">
                  <c:v>373260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22029</c:v>
                </c:pt>
                <c:pt idx="1">
                  <c:v>12733</c:v>
                </c:pt>
                <c:pt idx="2">
                  <c:v>8864</c:v>
                </c:pt>
                <c:pt idx="3">
                  <c:v>8774</c:v>
                </c:pt>
                <c:pt idx="4">
                  <c:v>5884</c:v>
                </c:pt>
                <c:pt idx="5">
                  <c:v>5794</c:v>
                </c:pt>
                <c:pt idx="6">
                  <c:v>5724</c:v>
                </c:pt>
                <c:pt idx="7">
                  <c:v>4689</c:v>
                </c:pt>
                <c:pt idx="8">
                  <c:v>3356</c:v>
                </c:pt>
                <c:pt idx="9">
                  <c:v>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761545472612108E-3"/>
                  <c:y val="-2.908224575766856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7680557554326597E-3"/>
                  <c:y val="1.4742953662676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-5.4823434276981699E-5"/>
                  <c:y val="-3.0827180499539917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2.216038044230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20890</c:v>
                </c:pt>
                <c:pt idx="1">
                  <c:v>9947</c:v>
                </c:pt>
                <c:pt idx="2">
                  <c:v>9872</c:v>
                </c:pt>
                <c:pt idx="3">
                  <c:v>13512</c:v>
                </c:pt>
                <c:pt idx="4">
                  <c:v>6084</c:v>
                </c:pt>
                <c:pt idx="5">
                  <c:v>4938</c:v>
                </c:pt>
                <c:pt idx="6">
                  <c:v>9393</c:v>
                </c:pt>
                <c:pt idx="7">
                  <c:v>5432</c:v>
                </c:pt>
                <c:pt idx="8">
                  <c:v>3013</c:v>
                </c:pt>
                <c:pt idx="9">
                  <c:v>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2,428,871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2,428,871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393615</c:v>
                </c:pt>
                <c:pt idx="2">
                  <c:v>513843</c:v>
                </c:pt>
                <c:pt idx="3">
                  <c:v>153912</c:v>
                </c:pt>
                <c:pt idx="4">
                  <c:v>274743</c:v>
                </c:pt>
                <c:pt idx="5">
                  <c:v>872418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6.9716775599128538E-3"/>
                  <c:y val="-1.1364232879980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84139</c:v>
                </c:pt>
                <c:pt idx="1">
                  <c:v>16674</c:v>
                </c:pt>
                <c:pt idx="2">
                  <c:v>14098</c:v>
                </c:pt>
                <c:pt idx="3">
                  <c:v>13876</c:v>
                </c:pt>
                <c:pt idx="4">
                  <c:v>13621</c:v>
                </c:pt>
                <c:pt idx="5">
                  <c:v>9494</c:v>
                </c:pt>
                <c:pt idx="6">
                  <c:v>9375</c:v>
                </c:pt>
                <c:pt idx="7">
                  <c:v>6480</c:v>
                </c:pt>
                <c:pt idx="8">
                  <c:v>5741</c:v>
                </c:pt>
                <c:pt idx="9">
                  <c:v>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33724460912958E-3"/>
                  <c:y val="-3.409150560725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85600</c:v>
                </c:pt>
                <c:pt idx="1">
                  <c:v>25522</c:v>
                </c:pt>
                <c:pt idx="2">
                  <c:v>8993</c:v>
                </c:pt>
                <c:pt idx="3">
                  <c:v>12457</c:v>
                </c:pt>
                <c:pt idx="4">
                  <c:v>6919</c:v>
                </c:pt>
                <c:pt idx="5">
                  <c:v>10030</c:v>
                </c:pt>
                <c:pt idx="6">
                  <c:v>10197</c:v>
                </c:pt>
                <c:pt idx="7">
                  <c:v>3690</c:v>
                </c:pt>
                <c:pt idx="8">
                  <c:v>5729</c:v>
                </c:pt>
                <c:pt idx="9">
                  <c:v>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3.8759689922479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雑品</c:v>
                </c:pt>
                <c:pt idx="6">
                  <c:v>電気機械</c:v>
                </c:pt>
                <c:pt idx="7">
                  <c:v>飲料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87162</c:v>
                </c:pt>
                <c:pt idx="1">
                  <c:v>47159</c:v>
                </c:pt>
                <c:pt idx="2">
                  <c:v>29215</c:v>
                </c:pt>
                <c:pt idx="3">
                  <c:v>27662</c:v>
                </c:pt>
                <c:pt idx="4">
                  <c:v>22544</c:v>
                </c:pt>
                <c:pt idx="5">
                  <c:v>18174</c:v>
                </c:pt>
                <c:pt idx="6">
                  <c:v>16008</c:v>
                </c:pt>
                <c:pt idx="7">
                  <c:v>15888</c:v>
                </c:pt>
                <c:pt idx="8">
                  <c:v>15349</c:v>
                </c:pt>
                <c:pt idx="9">
                  <c:v>12799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-6.50110693175489E-17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雑品</c:v>
                </c:pt>
                <c:pt idx="6">
                  <c:v>電気機械</c:v>
                </c:pt>
                <c:pt idx="7">
                  <c:v>飲料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78214</c:v>
                </c:pt>
                <c:pt idx="1">
                  <c:v>40198</c:v>
                </c:pt>
                <c:pt idx="2">
                  <c:v>18171</c:v>
                </c:pt>
                <c:pt idx="3">
                  <c:v>34109</c:v>
                </c:pt>
                <c:pt idx="4">
                  <c:v>43284</c:v>
                </c:pt>
                <c:pt idx="5">
                  <c:v>18411</c:v>
                </c:pt>
                <c:pt idx="6">
                  <c:v>14396</c:v>
                </c:pt>
                <c:pt idx="7">
                  <c:v>14631</c:v>
                </c:pt>
                <c:pt idx="8">
                  <c:v>21031</c:v>
                </c:pt>
                <c:pt idx="9">
                  <c:v>14224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缶詰・びん詰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14967</c:v>
                </c:pt>
                <c:pt idx="1">
                  <c:v>10649</c:v>
                </c:pt>
                <c:pt idx="2">
                  <c:v>7012</c:v>
                </c:pt>
                <c:pt idx="3">
                  <c:v>1767</c:v>
                </c:pt>
                <c:pt idx="4">
                  <c:v>1750</c:v>
                </c:pt>
                <c:pt idx="5">
                  <c:v>1371</c:v>
                </c:pt>
                <c:pt idx="6">
                  <c:v>1205</c:v>
                </c:pt>
                <c:pt idx="7">
                  <c:v>1167</c:v>
                </c:pt>
                <c:pt idx="8">
                  <c:v>871</c:v>
                </c:pt>
                <c:pt idx="9">
                  <c:v>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缶詰・びん詰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13281</c:v>
                </c:pt>
                <c:pt idx="1">
                  <c:v>8841</c:v>
                </c:pt>
                <c:pt idx="2">
                  <c:v>3538</c:v>
                </c:pt>
                <c:pt idx="3">
                  <c:v>3023</c:v>
                </c:pt>
                <c:pt idx="4">
                  <c:v>1290</c:v>
                </c:pt>
                <c:pt idx="5">
                  <c:v>1371</c:v>
                </c:pt>
                <c:pt idx="6">
                  <c:v>812</c:v>
                </c:pt>
                <c:pt idx="7">
                  <c:v>1192</c:v>
                </c:pt>
                <c:pt idx="8">
                  <c:v>1179</c:v>
                </c:pt>
                <c:pt idx="9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31523</c:v>
                </c:pt>
                <c:pt idx="1">
                  <c:v>15269</c:v>
                </c:pt>
                <c:pt idx="2">
                  <c:v>14360</c:v>
                </c:pt>
                <c:pt idx="3">
                  <c:v>9097</c:v>
                </c:pt>
                <c:pt idx="4">
                  <c:v>6845</c:v>
                </c:pt>
                <c:pt idx="5">
                  <c:v>5142</c:v>
                </c:pt>
                <c:pt idx="6">
                  <c:v>3495</c:v>
                </c:pt>
                <c:pt idx="7">
                  <c:v>3184</c:v>
                </c:pt>
                <c:pt idx="8">
                  <c:v>1859</c:v>
                </c:pt>
                <c:pt idx="9">
                  <c:v>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57262625636363E-2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28795</c:v>
                </c:pt>
                <c:pt idx="1">
                  <c:v>16657</c:v>
                </c:pt>
                <c:pt idx="2">
                  <c:v>15923</c:v>
                </c:pt>
                <c:pt idx="3">
                  <c:v>7366</c:v>
                </c:pt>
                <c:pt idx="4">
                  <c:v>7542</c:v>
                </c:pt>
                <c:pt idx="5">
                  <c:v>4966</c:v>
                </c:pt>
                <c:pt idx="6">
                  <c:v>3796</c:v>
                </c:pt>
                <c:pt idx="7">
                  <c:v>3110</c:v>
                </c:pt>
                <c:pt idx="8">
                  <c:v>2100</c:v>
                </c:pt>
                <c:pt idx="9">
                  <c:v>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2424646794102135E-3"/>
                  <c:y val="-2.822227866842230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347208</c:v>
                </c:pt>
                <c:pt idx="1">
                  <c:v>103118</c:v>
                </c:pt>
                <c:pt idx="2">
                  <c:v>34195</c:v>
                </c:pt>
                <c:pt idx="3">
                  <c:v>30172</c:v>
                </c:pt>
                <c:pt idx="4">
                  <c:v>24434</c:v>
                </c:pt>
                <c:pt idx="5">
                  <c:v>22119</c:v>
                </c:pt>
                <c:pt idx="6">
                  <c:v>20084</c:v>
                </c:pt>
                <c:pt idx="7">
                  <c:v>17703</c:v>
                </c:pt>
                <c:pt idx="8">
                  <c:v>12950</c:v>
                </c:pt>
                <c:pt idx="9">
                  <c:v>12742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32417585290482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319030</c:v>
                </c:pt>
                <c:pt idx="1">
                  <c:v>105518</c:v>
                </c:pt>
                <c:pt idx="2">
                  <c:v>29650</c:v>
                </c:pt>
                <c:pt idx="3">
                  <c:v>23908</c:v>
                </c:pt>
                <c:pt idx="4">
                  <c:v>31411</c:v>
                </c:pt>
                <c:pt idx="5">
                  <c:v>20455</c:v>
                </c:pt>
                <c:pt idx="6">
                  <c:v>13116</c:v>
                </c:pt>
                <c:pt idx="7">
                  <c:v>14295</c:v>
                </c:pt>
                <c:pt idx="8">
                  <c:v>13484</c:v>
                </c:pt>
                <c:pt idx="9">
                  <c:v>15423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5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154915</c:v>
                </c:pt>
                <c:pt idx="1">
                  <c:v>252609</c:v>
                </c:pt>
                <c:pt idx="2">
                  <c:v>335134</c:v>
                </c:pt>
                <c:pt idx="3">
                  <c:v>128525</c:v>
                </c:pt>
                <c:pt idx="4">
                  <c:v>163168</c:v>
                </c:pt>
                <c:pt idx="5">
                  <c:v>629767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65425</c:v>
                </c:pt>
                <c:pt idx="1">
                  <c:v>141006</c:v>
                </c:pt>
                <c:pt idx="2">
                  <c:v>178709</c:v>
                </c:pt>
                <c:pt idx="3">
                  <c:v>25387</c:v>
                </c:pt>
                <c:pt idx="4">
                  <c:v>111575</c:v>
                </c:pt>
                <c:pt idx="5">
                  <c:v>242651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0.70307252428065714</c:v>
                </c:pt>
                <c:pt idx="1">
                  <c:v>0.64176670096414012</c:v>
                </c:pt>
                <c:pt idx="2">
                  <c:v>0.6522108893183326</c:v>
                </c:pt>
                <c:pt idx="3">
                  <c:v>0.83505509641873277</c:v>
                </c:pt>
                <c:pt idx="4">
                  <c:v>0.59389320201060625</c:v>
                </c:pt>
                <c:pt idx="5">
                  <c:v>0.72186383132856036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383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606425928585864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8.924588492143691E-3"/>
                  <c:y val="-2.308802308802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249442388900129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1.7316017316017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362485</c:v>
                </c:pt>
                <c:pt idx="1">
                  <c:v>116811</c:v>
                </c:pt>
                <c:pt idx="2">
                  <c:v>97921</c:v>
                </c:pt>
                <c:pt idx="3">
                  <c:v>96871</c:v>
                </c:pt>
                <c:pt idx="4">
                  <c:v>76022</c:v>
                </c:pt>
                <c:pt idx="5">
                  <c:v>41710</c:v>
                </c:pt>
                <c:pt idx="6">
                  <c:v>37265</c:v>
                </c:pt>
                <c:pt idx="7">
                  <c:v>33133</c:v>
                </c:pt>
                <c:pt idx="8">
                  <c:v>28145</c:v>
                </c:pt>
                <c:pt idx="9">
                  <c:v>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7.1395302490142899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-1.7849176984288037E-3"/>
                  <c:y val="-2.8864573746462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784917698428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349553</c:v>
                </c:pt>
                <c:pt idx="1">
                  <c:v>108993</c:v>
                </c:pt>
                <c:pt idx="2">
                  <c:v>99099</c:v>
                </c:pt>
                <c:pt idx="3">
                  <c:v>102114</c:v>
                </c:pt>
                <c:pt idx="4">
                  <c:v>56453</c:v>
                </c:pt>
                <c:pt idx="5">
                  <c:v>37345</c:v>
                </c:pt>
                <c:pt idx="6">
                  <c:v>36052</c:v>
                </c:pt>
                <c:pt idx="7">
                  <c:v>24403</c:v>
                </c:pt>
                <c:pt idx="8">
                  <c:v>35589</c:v>
                </c:pt>
                <c:pt idx="9">
                  <c:v>25311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8.6783169197867365E-3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024437116300634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1866134254585693E-2"/>
                  <c:y val="-7.3314792073009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9.23559440391052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140386297866621E-3"/>
                  <c:y val="2.027498856220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9.4966761633428296E-3"/>
                  <c:y val="5.1507621180379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0.1177587844254511"/>
                  <c:y val="0.104831804281345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362485</c:v>
                </c:pt>
                <c:pt idx="1">
                  <c:v>116811</c:v>
                </c:pt>
                <c:pt idx="2">
                  <c:v>97921</c:v>
                </c:pt>
                <c:pt idx="3">
                  <c:v>96871</c:v>
                </c:pt>
                <c:pt idx="4">
                  <c:v>76022</c:v>
                </c:pt>
                <c:pt idx="5">
                  <c:v>41710</c:v>
                </c:pt>
                <c:pt idx="6">
                  <c:v>37265</c:v>
                </c:pt>
                <c:pt idx="7">
                  <c:v>33133</c:v>
                </c:pt>
                <c:pt idx="8">
                  <c:v>28145</c:v>
                </c:pt>
                <c:pt idx="9">
                  <c:v>27432</c:v>
                </c:pt>
                <c:pt idx="10">
                  <c:v>142736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362485</c:v>
                </c:pt>
                <c:pt idx="1">
                  <c:v>116811</c:v>
                </c:pt>
                <c:pt idx="2">
                  <c:v>97921</c:v>
                </c:pt>
                <c:pt idx="3">
                  <c:v>96871</c:v>
                </c:pt>
                <c:pt idx="4">
                  <c:v>76022</c:v>
                </c:pt>
                <c:pt idx="5">
                  <c:v>41710</c:v>
                </c:pt>
                <c:pt idx="6">
                  <c:v>37265</c:v>
                </c:pt>
                <c:pt idx="7">
                  <c:v>33133</c:v>
                </c:pt>
                <c:pt idx="8">
                  <c:v>28145</c:v>
                </c:pt>
                <c:pt idx="9">
                  <c:v>27432</c:v>
                </c:pt>
                <c:pt idx="10">
                  <c:v>142736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0722044227230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3.5034361162869909E-3"/>
                  <c:y val="-7.80908076145655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9414397627777444"/>
                  <c:y val="-0.13696527589223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595530711332839"/>
                  <c:y val="-8.8942227049205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5.6389974153994112E-2"/>
                  <c:y val="-1.03186412043322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2543527478912461E-2"/>
                  <c:y val="1.86555646061483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2.741746976284453E-2"/>
                  <c:y val="2.51800766283524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4.96154704799830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8388598371768415E-2"/>
                  <c:y val="5.42287386490481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349553</c:v>
                </c:pt>
                <c:pt idx="1">
                  <c:v>108993</c:v>
                </c:pt>
                <c:pt idx="2">
                  <c:v>99099</c:v>
                </c:pt>
                <c:pt idx="3">
                  <c:v>102114</c:v>
                </c:pt>
                <c:pt idx="4">
                  <c:v>56453</c:v>
                </c:pt>
                <c:pt idx="5">
                  <c:v>37345</c:v>
                </c:pt>
                <c:pt idx="6">
                  <c:v>36052</c:v>
                </c:pt>
                <c:pt idx="7">
                  <c:v>24403</c:v>
                </c:pt>
                <c:pt idx="8">
                  <c:v>35589</c:v>
                </c:pt>
                <c:pt idx="9">
                  <c:v>25311</c:v>
                </c:pt>
                <c:pt idx="10" formatCode="#,##0_);[Red]\(#,##0\)">
                  <c:v>143993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0.51397</cdr:x>
      <cdr:y>0.23654</cdr:y>
    </cdr:from>
    <cdr:to>
      <cdr:x>0.69719</cdr:x>
      <cdr:y>0.28875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76697" y="13810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0.85246</cdr:x>
      <cdr:y>0.48123</cdr:y>
    </cdr:from>
    <cdr:to>
      <cdr:x>0.96336</cdr:x>
      <cdr:y>0.52854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420069" y="2809824"/>
          <a:ext cx="1095406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29" customWidth="1"/>
    <col min="3" max="3" width="9.625" style="230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4"/>
      <c r="B1" s="225"/>
      <c r="C1" s="226"/>
      <c r="D1" s="227"/>
      <c r="E1" s="227"/>
      <c r="F1" s="227"/>
      <c r="G1" s="227"/>
      <c r="H1" s="228"/>
    </row>
    <row r="2" spans="1:8" ht="24" x14ac:dyDescent="0.25">
      <c r="A2" s="442" t="s">
        <v>131</v>
      </c>
      <c r="B2" s="443"/>
      <c r="C2" s="443"/>
      <c r="D2" s="443"/>
      <c r="E2" s="443"/>
      <c r="F2" s="443"/>
      <c r="G2" s="443"/>
      <c r="H2" s="444"/>
    </row>
    <row r="3" spans="1:8" ht="30" customHeight="1" x14ac:dyDescent="0.2">
      <c r="A3" s="445"/>
      <c r="B3" s="443"/>
      <c r="C3" s="443"/>
      <c r="D3" s="443"/>
      <c r="E3" s="443"/>
      <c r="F3" s="443"/>
      <c r="G3" s="443"/>
      <c r="H3" s="444"/>
    </row>
    <row r="4" spans="1:8" x14ac:dyDescent="0.2">
      <c r="A4" s="99"/>
      <c r="H4" s="231"/>
    </row>
    <row r="5" spans="1:8" x14ac:dyDescent="0.2">
      <c r="A5" s="232"/>
      <c r="B5"/>
      <c r="C5"/>
      <c r="D5"/>
      <c r="E5"/>
      <c r="F5"/>
      <c r="G5"/>
      <c r="H5" s="233"/>
    </row>
    <row r="6" spans="1:8" ht="23.25" customHeight="1" x14ac:dyDescent="0.15">
      <c r="A6" s="234"/>
      <c r="B6" s="235" t="s">
        <v>132</v>
      </c>
      <c r="C6" s="236"/>
      <c r="D6" s="237" t="s">
        <v>133</v>
      </c>
      <c r="E6" s="237"/>
      <c r="F6" s="238"/>
      <c r="G6" s="238"/>
      <c r="H6" s="231"/>
    </row>
    <row r="7" spans="1:8" s="238" customFormat="1" ht="17.100000000000001" customHeight="1" x14ac:dyDescent="0.15">
      <c r="A7" s="239"/>
      <c r="B7" s="240">
        <v>1</v>
      </c>
      <c r="C7" s="241"/>
      <c r="D7" s="238" t="s">
        <v>134</v>
      </c>
      <c r="G7" s="242"/>
      <c r="H7" s="243"/>
    </row>
    <row r="8" spans="1:8" s="238" customFormat="1" ht="17.100000000000001" customHeight="1" x14ac:dyDescent="0.15">
      <c r="A8" s="239"/>
      <c r="B8" s="244"/>
      <c r="C8" s="241"/>
      <c r="H8" s="243"/>
    </row>
    <row r="9" spans="1:8" s="238" customFormat="1" ht="17.100000000000001" customHeight="1" x14ac:dyDescent="0.15">
      <c r="A9" s="239"/>
      <c r="B9" s="245">
        <v>2</v>
      </c>
      <c r="C9" s="241"/>
      <c r="D9" s="238" t="s">
        <v>135</v>
      </c>
      <c r="G9" s="242"/>
      <c r="H9" s="243"/>
    </row>
    <row r="10" spans="1:8" s="238" customFormat="1" ht="17.100000000000001" customHeight="1" x14ac:dyDescent="0.15">
      <c r="A10" s="239"/>
      <c r="B10" s="244"/>
      <c r="C10" s="241"/>
      <c r="H10" s="243"/>
    </row>
    <row r="11" spans="1:8" s="238" customFormat="1" ht="17.100000000000001" customHeight="1" x14ac:dyDescent="0.15">
      <c r="A11" s="239"/>
      <c r="B11" s="246">
        <v>3</v>
      </c>
      <c r="C11" s="241"/>
      <c r="D11" s="238" t="s">
        <v>136</v>
      </c>
      <c r="G11" s="242"/>
      <c r="H11" s="243"/>
    </row>
    <row r="12" spans="1:8" s="238" customFormat="1" ht="17.100000000000001" customHeight="1" x14ac:dyDescent="0.15">
      <c r="A12" s="239"/>
      <c r="B12" s="244"/>
      <c r="C12" s="241"/>
      <c r="H12" s="243"/>
    </row>
    <row r="13" spans="1:8" s="238" customFormat="1" ht="17.100000000000001" customHeight="1" x14ac:dyDescent="0.15">
      <c r="A13" s="239"/>
      <c r="B13" s="342">
        <v>4</v>
      </c>
      <c r="C13" s="241"/>
      <c r="D13" s="238" t="s">
        <v>137</v>
      </c>
      <c r="G13" s="242"/>
      <c r="H13" s="243"/>
    </row>
    <row r="14" spans="1:8" s="238" customFormat="1" ht="17.100000000000001" customHeight="1" x14ac:dyDescent="0.15">
      <c r="A14" s="239"/>
      <c r="B14" s="244" t="s">
        <v>138</v>
      </c>
      <c r="C14" s="241"/>
      <c r="H14" s="243"/>
    </row>
    <row r="15" spans="1:8" s="238" customFormat="1" ht="17.100000000000001" customHeight="1" x14ac:dyDescent="0.15">
      <c r="A15" s="239"/>
      <c r="B15" s="247">
        <v>5</v>
      </c>
      <c r="C15" s="241"/>
      <c r="D15" s="238" t="s">
        <v>139</v>
      </c>
      <c r="G15" s="242"/>
      <c r="H15" s="243"/>
    </row>
    <row r="16" spans="1:8" s="238" customFormat="1" ht="17.100000000000001" customHeight="1" x14ac:dyDescent="0.15">
      <c r="A16" s="239"/>
      <c r="B16" s="244"/>
      <c r="C16" s="241"/>
      <c r="H16" s="243"/>
    </row>
    <row r="17" spans="1:8" s="238" customFormat="1" ht="17.100000000000001" customHeight="1" x14ac:dyDescent="0.15">
      <c r="A17" s="239"/>
      <c r="B17" s="248">
        <v>6</v>
      </c>
      <c r="C17" s="241"/>
      <c r="D17" s="238" t="s">
        <v>140</v>
      </c>
      <c r="H17" s="243"/>
    </row>
    <row r="18" spans="1:8" s="238" customFormat="1" ht="17.100000000000001" customHeight="1" x14ac:dyDescent="0.15">
      <c r="A18" s="239"/>
      <c r="B18" s="244"/>
      <c r="C18" s="241"/>
      <c r="H18" s="243"/>
    </row>
    <row r="19" spans="1:8" s="238" customFormat="1" ht="17.100000000000001" customHeight="1" x14ac:dyDescent="0.15">
      <c r="A19" s="239"/>
      <c r="B19" s="249">
        <v>7</v>
      </c>
      <c r="C19" s="241"/>
      <c r="D19" s="238" t="s">
        <v>141</v>
      </c>
      <c r="H19" s="243"/>
    </row>
    <row r="20" spans="1:8" s="238" customFormat="1" ht="17.100000000000001" customHeight="1" x14ac:dyDescent="0.15">
      <c r="A20" s="239"/>
      <c r="B20" s="244"/>
      <c r="C20" s="241"/>
      <c r="H20" s="243"/>
    </row>
    <row r="21" spans="1:8" s="238" customFormat="1" ht="17.100000000000001" customHeight="1" x14ac:dyDescent="0.15">
      <c r="A21" s="239"/>
      <c r="B21" s="250">
        <v>8</v>
      </c>
      <c r="C21" s="241"/>
      <c r="D21" s="238" t="s">
        <v>142</v>
      </c>
      <c r="H21" s="243"/>
    </row>
    <row r="22" spans="1:8" s="238" customFormat="1" ht="17.100000000000001" customHeight="1" x14ac:dyDescent="0.15">
      <c r="A22" s="239"/>
      <c r="B22" s="244"/>
      <c r="C22" s="241"/>
      <c r="H22" s="243"/>
    </row>
    <row r="23" spans="1:8" s="238" customFormat="1" ht="17.100000000000001" customHeight="1" x14ac:dyDescent="0.15">
      <c r="A23" s="239"/>
      <c r="B23" s="251">
        <v>9</v>
      </c>
      <c r="C23" s="241"/>
      <c r="D23" s="238" t="s">
        <v>143</v>
      </c>
      <c r="H23" s="243"/>
    </row>
    <row r="24" spans="1:8" s="238" customFormat="1" ht="17.100000000000001" customHeight="1" x14ac:dyDescent="0.15">
      <c r="A24" s="239"/>
      <c r="B24" s="244"/>
      <c r="C24" s="241"/>
      <c r="H24" s="243"/>
    </row>
    <row r="25" spans="1:8" s="238" customFormat="1" ht="17.100000000000001" customHeight="1" x14ac:dyDescent="0.15">
      <c r="A25" s="239"/>
      <c r="B25" s="252">
        <v>10</v>
      </c>
      <c r="C25" s="241"/>
      <c r="D25" s="238" t="s">
        <v>144</v>
      </c>
      <c r="H25" s="243"/>
    </row>
    <row r="26" spans="1:8" s="238" customFormat="1" ht="17.100000000000001" customHeight="1" x14ac:dyDescent="0.15">
      <c r="A26" s="239"/>
      <c r="B26" s="244"/>
      <c r="C26" s="241"/>
      <c r="H26" s="243"/>
    </row>
    <row r="27" spans="1:8" s="238" customFormat="1" ht="17.100000000000001" customHeight="1" x14ac:dyDescent="0.15">
      <c r="A27" s="239"/>
      <c r="B27" s="253">
        <v>11</v>
      </c>
      <c r="C27" s="241"/>
      <c r="D27" s="238" t="s">
        <v>145</v>
      </c>
      <c r="H27" s="243"/>
    </row>
    <row r="28" spans="1:8" s="238" customFormat="1" ht="17.100000000000001" customHeight="1" x14ac:dyDescent="0.15">
      <c r="A28" s="239"/>
      <c r="B28" s="244"/>
      <c r="C28" s="241"/>
      <c r="H28" s="243"/>
    </row>
    <row r="29" spans="1:8" s="238" customFormat="1" ht="17.100000000000001" customHeight="1" x14ac:dyDescent="0.15">
      <c r="A29" s="239"/>
      <c r="B29" s="269">
        <v>12</v>
      </c>
      <c r="C29" s="241"/>
      <c r="D29" s="238" t="s">
        <v>146</v>
      </c>
      <c r="H29" s="243"/>
    </row>
    <row r="30" spans="1:8" s="238" customFormat="1" ht="17.100000000000001" customHeight="1" x14ac:dyDescent="0.15">
      <c r="A30" s="254"/>
      <c r="B30" s="255"/>
      <c r="C30" s="256"/>
      <c r="D30" s="256"/>
      <c r="E30" s="256"/>
      <c r="F30" s="256"/>
      <c r="G30" s="256"/>
      <c r="H30" s="257"/>
    </row>
    <row r="31" spans="1:8" s="238" customFormat="1" ht="17.100000000000001" customHeight="1" x14ac:dyDescent="0.15">
      <c r="A31" s="239"/>
      <c r="B31" s="269">
        <v>13</v>
      </c>
      <c r="C31" s="258"/>
      <c r="D31" s="238" t="s">
        <v>147</v>
      </c>
      <c r="H31" s="243"/>
    </row>
    <row r="32" spans="1:8" s="238" customFormat="1" ht="17.100000000000001" customHeight="1" x14ac:dyDescent="0.15">
      <c r="A32" s="239"/>
      <c r="B32" s="244"/>
      <c r="C32" s="241"/>
      <c r="H32" s="243"/>
    </row>
    <row r="33" spans="1:8" s="238" customFormat="1" ht="17.100000000000001" customHeight="1" x14ac:dyDescent="0.15">
      <c r="A33" s="239"/>
      <c r="B33" s="269">
        <v>14</v>
      </c>
      <c r="C33" s="241"/>
      <c r="D33" s="238" t="s">
        <v>148</v>
      </c>
      <c r="H33" s="243"/>
    </row>
    <row r="34" spans="1:8" s="238" customFormat="1" ht="17.100000000000001" customHeight="1" x14ac:dyDescent="0.15">
      <c r="A34" s="259"/>
      <c r="B34" s="244"/>
      <c r="C34" s="241"/>
      <c r="D34" s="260"/>
      <c r="E34" s="260"/>
      <c r="F34" s="260"/>
      <c r="G34" s="260"/>
      <c r="H34" s="261"/>
    </row>
    <row r="35" spans="1:8" s="238" customFormat="1" ht="17.100000000000001" customHeight="1" x14ac:dyDescent="0.15">
      <c r="A35" s="239"/>
      <c r="B35" s="269">
        <v>15</v>
      </c>
      <c r="C35" s="241"/>
      <c r="D35" s="238" t="s">
        <v>91</v>
      </c>
      <c r="E35" s="238" t="s">
        <v>149</v>
      </c>
      <c r="H35" s="243"/>
    </row>
    <row r="36" spans="1:8" s="238" customFormat="1" ht="17.100000000000001" customHeight="1" x14ac:dyDescent="0.15">
      <c r="A36" s="259"/>
      <c r="B36" s="262"/>
      <c r="C36" s="260"/>
      <c r="D36" s="260"/>
      <c r="E36" s="260"/>
      <c r="F36" s="260"/>
      <c r="G36" s="260"/>
      <c r="H36" s="261"/>
    </row>
    <row r="37" spans="1:8" s="238" customFormat="1" ht="17.100000000000001" customHeight="1" x14ac:dyDescent="0.15">
      <c r="A37" s="239"/>
      <c r="B37" s="269">
        <v>16</v>
      </c>
      <c r="C37" s="258"/>
      <c r="D37" s="238" t="s">
        <v>150</v>
      </c>
      <c r="H37" s="243"/>
    </row>
    <row r="38" spans="1:8" s="238" customFormat="1" ht="17.100000000000001" customHeight="1" x14ac:dyDescent="0.15">
      <c r="A38" s="239"/>
      <c r="B38" s="244"/>
      <c r="C38" s="241"/>
      <c r="H38" s="243"/>
    </row>
    <row r="39" spans="1:8" s="238" customFormat="1" ht="17.100000000000001" customHeight="1" x14ac:dyDescent="0.15">
      <c r="A39" s="239"/>
      <c r="B39" s="269">
        <v>17</v>
      </c>
      <c r="C39" s="258"/>
      <c r="D39" s="238" t="s">
        <v>151</v>
      </c>
      <c r="H39" s="243"/>
    </row>
    <row r="40" spans="1:8" s="238" customFormat="1" ht="17.100000000000001" customHeight="1" x14ac:dyDescent="0.15">
      <c r="A40" s="239"/>
      <c r="B40" s="270"/>
      <c r="C40" s="258"/>
      <c r="H40" s="243"/>
    </row>
    <row r="41" spans="1:8" s="238" customFormat="1" ht="17.100000000000001" customHeight="1" x14ac:dyDescent="0.15">
      <c r="A41" s="239"/>
      <c r="B41" s="244"/>
      <c r="C41" s="241"/>
      <c r="H41" s="243"/>
    </row>
    <row r="42" spans="1:8" s="238" customFormat="1" ht="29.25" customHeight="1" x14ac:dyDescent="0.2">
      <c r="A42" s="446" t="s">
        <v>152</v>
      </c>
      <c r="B42" s="447"/>
      <c r="C42" s="447"/>
      <c r="D42" s="447"/>
      <c r="E42" s="447"/>
      <c r="F42" s="447"/>
      <c r="G42" s="447"/>
      <c r="H42" s="448"/>
    </row>
    <row r="43" spans="1:8" s="238" customFormat="1" ht="14.25" x14ac:dyDescent="0.15">
      <c r="A43" s="263"/>
      <c r="B43" s="264"/>
      <c r="C43" s="265"/>
      <c r="D43" s="266"/>
      <c r="E43" s="266"/>
      <c r="F43" s="266"/>
      <c r="G43" s="266"/>
      <c r="H43" s="267"/>
    </row>
    <row r="44" spans="1:8" s="268" customFormat="1" x14ac:dyDescent="0.2">
      <c r="B44" s="229"/>
      <c r="C44" s="230"/>
    </row>
    <row r="45" spans="1:8" s="268" customFormat="1" x14ac:dyDescent="0.2">
      <c r="B45" s="229"/>
      <c r="C45" s="230"/>
    </row>
    <row r="46" spans="1:8" s="268" customFormat="1" x14ac:dyDescent="0.2">
      <c r="B46" s="229"/>
      <c r="C46" s="230"/>
    </row>
    <row r="47" spans="1:8" s="268" customFormat="1" x14ac:dyDescent="0.2">
      <c r="B47" s="229"/>
      <c r="C47" s="230"/>
    </row>
    <row r="48" spans="1:8" s="268" customFormat="1" x14ac:dyDescent="0.2">
      <c r="B48" s="229"/>
      <c r="C48" s="230"/>
    </row>
    <row r="49" spans="2:3" s="268" customFormat="1" x14ac:dyDescent="0.2">
      <c r="B49" s="229"/>
      <c r="C49" s="230"/>
    </row>
    <row r="50" spans="2:3" s="268" customFormat="1" x14ac:dyDescent="0.2">
      <c r="B50" s="229"/>
      <c r="C50" s="230"/>
    </row>
    <row r="51" spans="2:3" s="268" customFormat="1" x14ac:dyDescent="0.2">
      <c r="B51" s="229"/>
      <c r="C51" s="230"/>
    </row>
    <row r="52" spans="2:3" s="268" customFormat="1" x14ac:dyDescent="0.2">
      <c r="B52" s="229"/>
      <c r="C52" s="230"/>
    </row>
    <row r="53" spans="2:3" s="268" customFormat="1" x14ac:dyDescent="0.2">
      <c r="B53" s="229"/>
      <c r="C53" s="230"/>
    </row>
    <row r="54" spans="2:3" s="268" customFormat="1" x14ac:dyDescent="0.2">
      <c r="B54" s="229"/>
      <c r="C54" s="230"/>
    </row>
    <row r="55" spans="2:3" s="268" customFormat="1" x14ac:dyDescent="0.2">
      <c r="B55" s="229"/>
      <c r="C55" s="230"/>
    </row>
    <row r="56" spans="2:3" s="268" customFormat="1" x14ac:dyDescent="0.2">
      <c r="B56" s="229"/>
      <c r="C56" s="230"/>
    </row>
    <row r="57" spans="2:3" s="268" customFormat="1" x14ac:dyDescent="0.2">
      <c r="B57" s="229"/>
      <c r="C57" s="230"/>
    </row>
    <row r="58" spans="2:3" s="268" customFormat="1" x14ac:dyDescent="0.2">
      <c r="B58" s="229"/>
      <c r="C58" s="230"/>
    </row>
    <row r="59" spans="2:3" s="268" customFormat="1" x14ac:dyDescent="0.2">
      <c r="B59" s="229"/>
      <c r="C59" s="230"/>
    </row>
    <row r="60" spans="2:3" s="268" customFormat="1" x14ac:dyDescent="0.2">
      <c r="B60" s="229"/>
      <c r="C60" s="230"/>
    </row>
    <row r="61" spans="2:3" s="268" customFormat="1" x14ac:dyDescent="0.2">
      <c r="B61" s="229"/>
      <c r="C61" s="230"/>
    </row>
    <row r="62" spans="2:3" s="268" customFormat="1" x14ac:dyDescent="0.2">
      <c r="B62" s="229"/>
      <c r="C62" s="230"/>
    </row>
    <row r="63" spans="2:3" s="268" customFormat="1" x14ac:dyDescent="0.2">
      <c r="B63" s="229"/>
      <c r="C63" s="230"/>
    </row>
    <row r="64" spans="2:3" s="268" customFormat="1" x14ac:dyDescent="0.2">
      <c r="B64" s="229"/>
      <c r="C64" s="230"/>
    </row>
    <row r="65" spans="2:3" s="268" customFormat="1" x14ac:dyDescent="0.2">
      <c r="B65" s="229"/>
      <c r="C65" s="230"/>
    </row>
    <row r="66" spans="2:3" s="268" customFormat="1" x14ac:dyDescent="0.2">
      <c r="B66" s="229"/>
      <c r="C66" s="230"/>
    </row>
    <row r="67" spans="2:3" s="268" customFormat="1" x14ac:dyDescent="0.2">
      <c r="B67" s="229"/>
      <c r="C67" s="230"/>
    </row>
    <row r="68" spans="2:3" s="268" customFormat="1" x14ac:dyDescent="0.2">
      <c r="B68" s="229"/>
      <c r="C68" s="230"/>
    </row>
    <row r="69" spans="2:3" s="268" customFormat="1" x14ac:dyDescent="0.2">
      <c r="B69" s="229"/>
      <c r="C69" s="230"/>
    </row>
    <row r="70" spans="2:3" s="268" customFormat="1" x14ac:dyDescent="0.2">
      <c r="B70" s="229"/>
      <c r="C70" s="230"/>
    </row>
    <row r="71" spans="2:3" s="268" customFormat="1" x14ac:dyDescent="0.2">
      <c r="B71" s="229"/>
      <c r="C71" s="230"/>
    </row>
    <row r="72" spans="2:3" s="268" customFormat="1" x14ac:dyDescent="0.2">
      <c r="B72" s="229"/>
      <c r="C72" s="230"/>
    </row>
    <row r="73" spans="2:3" s="268" customFormat="1" x14ac:dyDescent="0.2">
      <c r="B73" s="229"/>
      <c r="C73" s="230"/>
    </row>
    <row r="74" spans="2:3" s="268" customFormat="1" x14ac:dyDescent="0.2">
      <c r="B74" s="229"/>
      <c r="C74" s="230"/>
    </row>
    <row r="75" spans="2:3" s="268" customFormat="1" x14ac:dyDescent="0.2">
      <c r="B75" s="229"/>
      <c r="C75" s="230"/>
    </row>
    <row r="76" spans="2:3" s="268" customFormat="1" x14ac:dyDescent="0.2">
      <c r="B76" s="229"/>
      <c r="C76" s="230"/>
    </row>
    <row r="77" spans="2:3" s="268" customFormat="1" x14ac:dyDescent="0.2">
      <c r="B77" s="229"/>
      <c r="C77" s="230"/>
    </row>
    <row r="78" spans="2:3" s="268" customFormat="1" x14ac:dyDescent="0.2">
      <c r="B78" s="229"/>
      <c r="C78" s="230"/>
    </row>
    <row r="79" spans="2:3" s="268" customFormat="1" x14ac:dyDescent="0.2">
      <c r="B79" s="229"/>
      <c r="C79" s="230"/>
    </row>
    <row r="80" spans="2:3" s="268" customFormat="1" x14ac:dyDescent="0.2">
      <c r="B80" s="229"/>
      <c r="C80" s="230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P38" sqref="P38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2" t="s">
        <v>177</v>
      </c>
      <c r="R1" s="104"/>
    </row>
    <row r="2" spans="8:30" x14ac:dyDescent="0.15">
      <c r="H2" s="182" t="s">
        <v>197</v>
      </c>
      <c r="I2" s="3"/>
      <c r="J2" s="184" t="s">
        <v>102</v>
      </c>
      <c r="K2" s="3"/>
      <c r="L2" s="294" t="s">
        <v>196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5" t="s">
        <v>99</v>
      </c>
      <c r="I3" s="3"/>
      <c r="J3" s="143" t="s">
        <v>47</v>
      </c>
      <c r="K3" s="3"/>
      <c r="L3" s="294" t="s">
        <v>99</v>
      </c>
      <c r="S3" s="26"/>
      <c r="T3" s="26"/>
      <c r="U3" s="26"/>
    </row>
    <row r="4" spans="8:30" x14ac:dyDescent="0.15">
      <c r="H4" s="43">
        <v>22029</v>
      </c>
      <c r="I4" s="3">
        <v>26</v>
      </c>
      <c r="J4" s="159" t="s">
        <v>30</v>
      </c>
      <c r="K4" s="116">
        <f>SUM(I4)</f>
        <v>26</v>
      </c>
      <c r="L4" s="310">
        <v>20890</v>
      </c>
      <c r="M4" s="395"/>
      <c r="N4" s="90"/>
      <c r="O4" s="90"/>
      <c r="S4" s="26"/>
      <c r="T4" s="26"/>
      <c r="U4" s="26"/>
    </row>
    <row r="5" spans="8:30" x14ac:dyDescent="0.15">
      <c r="H5" s="88">
        <v>12733</v>
      </c>
      <c r="I5" s="3">
        <v>37</v>
      </c>
      <c r="J5" s="159" t="s">
        <v>37</v>
      </c>
      <c r="K5" s="116">
        <f t="shared" ref="K5:K13" si="0">SUM(I5)</f>
        <v>37</v>
      </c>
      <c r="L5" s="311">
        <v>9947</v>
      </c>
      <c r="M5" s="45"/>
      <c r="N5" s="90"/>
      <c r="O5" s="90"/>
      <c r="S5" s="26"/>
      <c r="T5" s="26"/>
      <c r="U5" s="26"/>
    </row>
    <row r="6" spans="8:30" x14ac:dyDescent="0.15">
      <c r="H6" s="334">
        <v>8864</v>
      </c>
      <c r="I6" s="3">
        <v>34</v>
      </c>
      <c r="J6" s="159" t="s">
        <v>1</v>
      </c>
      <c r="K6" s="116">
        <f t="shared" si="0"/>
        <v>34</v>
      </c>
      <c r="L6" s="311">
        <v>9872</v>
      </c>
      <c r="M6" s="45"/>
      <c r="N6" s="183"/>
      <c r="O6" s="90"/>
      <c r="S6" s="26"/>
      <c r="T6" s="26"/>
      <c r="U6" s="26"/>
    </row>
    <row r="7" spans="8:30" x14ac:dyDescent="0.15">
      <c r="H7" s="44">
        <v>8774</v>
      </c>
      <c r="I7" s="3">
        <v>33</v>
      </c>
      <c r="J7" s="159" t="s">
        <v>0</v>
      </c>
      <c r="K7" s="116">
        <f t="shared" si="0"/>
        <v>33</v>
      </c>
      <c r="L7" s="311">
        <v>13512</v>
      </c>
      <c r="M7" s="45"/>
      <c r="N7" s="90"/>
      <c r="O7" s="90"/>
      <c r="S7" s="26"/>
      <c r="T7" s="26"/>
      <c r="U7" s="26"/>
    </row>
    <row r="8" spans="8:30" x14ac:dyDescent="0.15">
      <c r="H8" s="44">
        <v>5884</v>
      </c>
      <c r="I8" s="33">
        <v>40</v>
      </c>
      <c r="J8" s="159" t="s">
        <v>2</v>
      </c>
      <c r="K8" s="116">
        <f t="shared" si="0"/>
        <v>40</v>
      </c>
      <c r="L8" s="311">
        <v>6084</v>
      </c>
      <c r="M8" s="45"/>
      <c r="N8" s="90"/>
      <c r="O8" s="90"/>
      <c r="S8" s="26"/>
      <c r="T8" s="26"/>
      <c r="U8" s="26"/>
    </row>
    <row r="9" spans="8:30" x14ac:dyDescent="0.15">
      <c r="H9" s="88">
        <v>5794</v>
      </c>
      <c r="I9" s="3">
        <v>25</v>
      </c>
      <c r="J9" s="159" t="s">
        <v>29</v>
      </c>
      <c r="K9" s="116">
        <f t="shared" si="0"/>
        <v>25</v>
      </c>
      <c r="L9" s="311">
        <v>4938</v>
      </c>
      <c r="M9" s="45"/>
      <c r="N9" s="90"/>
      <c r="O9" s="90"/>
      <c r="S9" s="26"/>
      <c r="T9" s="26"/>
      <c r="U9" s="26"/>
    </row>
    <row r="10" spans="8:30" x14ac:dyDescent="0.15">
      <c r="H10" s="88">
        <v>5724</v>
      </c>
      <c r="I10" s="14">
        <v>14</v>
      </c>
      <c r="J10" s="161" t="s">
        <v>19</v>
      </c>
      <c r="K10" s="116">
        <f t="shared" si="0"/>
        <v>14</v>
      </c>
      <c r="L10" s="311">
        <v>9393</v>
      </c>
      <c r="S10" s="26"/>
      <c r="T10" s="26"/>
      <c r="U10" s="26"/>
    </row>
    <row r="11" spans="8:30" x14ac:dyDescent="0.15">
      <c r="H11" s="97">
        <v>4689</v>
      </c>
      <c r="I11" s="3">
        <v>36</v>
      </c>
      <c r="J11" s="159" t="s">
        <v>5</v>
      </c>
      <c r="K11" s="116">
        <f t="shared" si="0"/>
        <v>36</v>
      </c>
      <c r="L11" s="311">
        <v>5432</v>
      </c>
      <c r="M11" s="45"/>
      <c r="N11" s="90"/>
      <c r="O11" s="90"/>
      <c r="S11" s="26"/>
      <c r="T11" s="26"/>
      <c r="U11" s="26"/>
    </row>
    <row r="12" spans="8:30" x14ac:dyDescent="0.15">
      <c r="H12" s="14">
        <v>3356</v>
      </c>
      <c r="I12" s="14">
        <v>16</v>
      </c>
      <c r="J12" s="161" t="s">
        <v>3</v>
      </c>
      <c r="K12" s="116">
        <f t="shared" si="0"/>
        <v>16</v>
      </c>
      <c r="L12" s="311">
        <v>3013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0">
        <v>3082</v>
      </c>
      <c r="I13" s="381">
        <v>17</v>
      </c>
      <c r="J13" s="382" t="s">
        <v>21</v>
      </c>
      <c r="K13" s="116">
        <f t="shared" si="0"/>
        <v>17</v>
      </c>
      <c r="L13" s="311">
        <v>2152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3073</v>
      </c>
      <c r="I14" s="121">
        <v>27</v>
      </c>
      <c r="J14" s="173" t="s">
        <v>31</v>
      </c>
      <c r="K14" s="107" t="s">
        <v>8</v>
      </c>
      <c r="L14" s="312">
        <v>100195</v>
      </c>
      <c r="S14" s="26"/>
      <c r="T14" s="26"/>
      <c r="U14" s="26"/>
    </row>
    <row r="15" spans="8:30" x14ac:dyDescent="0.15">
      <c r="H15" s="193">
        <v>2961</v>
      </c>
      <c r="I15" s="3">
        <v>15</v>
      </c>
      <c r="J15" s="159" t="s">
        <v>20</v>
      </c>
      <c r="K15" s="50"/>
      <c r="L15" t="s">
        <v>60</v>
      </c>
      <c r="M15" s="405" t="s">
        <v>205</v>
      </c>
      <c r="N15" s="42" t="s">
        <v>75</v>
      </c>
      <c r="S15" s="26"/>
      <c r="T15" s="26"/>
      <c r="U15" s="26"/>
    </row>
    <row r="16" spans="8:30" x14ac:dyDescent="0.15">
      <c r="H16" s="44">
        <v>2593</v>
      </c>
      <c r="I16" s="3">
        <v>24</v>
      </c>
      <c r="J16" s="159" t="s">
        <v>28</v>
      </c>
      <c r="K16" s="116">
        <f>SUM(I4)</f>
        <v>26</v>
      </c>
      <c r="L16" s="159" t="s">
        <v>30</v>
      </c>
      <c r="M16" s="313">
        <v>21503</v>
      </c>
      <c r="N16" s="89">
        <f>SUM(H4)</f>
        <v>22029</v>
      </c>
      <c r="O16" s="45"/>
      <c r="P16" s="17"/>
      <c r="S16" s="26"/>
      <c r="T16" s="26"/>
      <c r="U16" s="26"/>
    </row>
    <row r="17" spans="1:21" x14ac:dyDescent="0.15">
      <c r="H17" s="88">
        <v>1736</v>
      </c>
      <c r="I17" s="3">
        <v>38</v>
      </c>
      <c r="J17" s="159" t="s">
        <v>38</v>
      </c>
      <c r="K17" s="116">
        <f t="shared" ref="K17:K25" si="1">SUM(I5)</f>
        <v>37</v>
      </c>
      <c r="L17" s="159" t="s">
        <v>37</v>
      </c>
      <c r="M17" s="314">
        <v>10788</v>
      </c>
      <c r="N17" s="89">
        <f t="shared" ref="N17:N25" si="2">SUM(H5)</f>
        <v>12733</v>
      </c>
      <c r="O17" s="45"/>
      <c r="P17" s="17"/>
      <c r="S17" s="26"/>
      <c r="T17" s="26"/>
      <c r="U17" s="26"/>
    </row>
    <row r="18" spans="1:21" x14ac:dyDescent="0.15">
      <c r="H18" s="426">
        <v>1204</v>
      </c>
      <c r="I18" s="3">
        <v>1</v>
      </c>
      <c r="J18" s="159" t="s">
        <v>4</v>
      </c>
      <c r="K18" s="116">
        <f t="shared" si="1"/>
        <v>34</v>
      </c>
      <c r="L18" s="159" t="s">
        <v>1</v>
      </c>
      <c r="M18" s="314">
        <v>9027</v>
      </c>
      <c r="N18" s="89">
        <f t="shared" si="2"/>
        <v>8864</v>
      </c>
      <c r="O18" s="45"/>
      <c r="P18" s="17"/>
      <c r="S18" s="26"/>
      <c r="T18" s="26"/>
      <c r="U18" s="26"/>
    </row>
    <row r="19" spans="1:21" x14ac:dyDescent="0.15">
      <c r="H19" s="89">
        <v>488</v>
      </c>
      <c r="I19" s="3">
        <v>2</v>
      </c>
      <c r="J19" s="159" t="s">
        <v>6</v>
      </c>
      <c r="K19" s="116">
        <f t="shared" si="1"/>
        <v>33</v>
      </c>
      <c r="L19" s="159" t="s">
        <v>0</v>
      </c>
      <c r="M19" s="314">
        <v>9198</v>
      </c>
      <c r="N19" s="89">
        <f t="shared" si="2"/>
        <v>8774</v>
      </c>
      <c r="O19" s="45"/>
      <c r="P19" s="17"/>
      <c r="S19" s="26"/>
      <c r="T19" s="26"/>
      <c r="U19" s="26"/>
    </row>
    <row r="20" spans="1:21" ht="14.25" thickBot="1" x14ac:dyDescent="0.2">
      <c r="H20" s="193">
        <v>460</v>
      </c>
      <c r="I20" s="3">
        <v>19</v>
      </c>
      <c r="J20" s="159" t="s">
        <v>23</v>
      </c>
      <c r="K20" s="116">
        <f t="shared" si="1"/>
        <v>40</v>
      </c>
      <c r="L20" s="159" t="s">
        <v>2</v>
      </c>
      <c r="M20" s="314">
        <v>5883</v>
      </c>
      <c r="N20" s="89">
        <f t="shared" si="2"/>
        <v>5884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50</v>
      </c>
      <c r="G21" s="8" t="s">
        <v>176</v>
      </c>
      <c r="H21" s="88">
        <v>422</v>
      </c>
      <c r="I21" s="3">
        <v>12</v>
      </c>
      <c r="J21" s="159" t="s">
        <v>18</v>
      </c>
      <c r="K21" s="116">
        <f t="shared" si="1"/>
        <v>25</v>
      </c>
      <c r="L21" s="159" t="s">
        <v>29</v>
      </c>
      <c r="M21" s="314">
        <v>4982</v>
      </c>
      <c r="N21" s="89">
        <f t="shared" si="2"/>
        <v>5794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59" t="s">
        <v>30</v>
      </c>
      <c r="C22" s="43">
        <f t="shared" ref="C22:C31" si="3">SUM(H4)</f>
        <v>22029</v>
      </c>
      <c r="D22" s="89">
        <f>SUM(L4)</f>
        <v>20890</v>
      </c>
      <c r="E22" s="52">
        <f t="shared" ref="E22:E32" si="4">SUM(N16/M16*100)</f>
        <v>102.44617030181836</v>
      </c>
      <c r="F22" s="55">
        <f>SUM(C22/D22*100)</f>
        <v>105.45236955481091</v>
      </c>
      <c r="G22" s="3"/>
      <c r="H22" s="91">
        <v>382</v>
      </c>
      <c r="I22" s="3">
        <v>21</v>
      </c>
      <c r="J22" s="159" t="s">
        <v>25</v>
      </c>
      <c r="K22" s="116">
        <f t="shared" si="1"/>
        <v>14</v>
      </c>
      <c r="L22" s="161" t="s">
        <v>19</v>
      </c>
      <c r="M22" s="314">
        <v>5440</v>
      </c>
      <c r="N22" s="89">
        <f t="shared" si="2"/>
        <v>5724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59" t="s">
        <v>37</v>
      </c>
      <c r="C23" s="43">
        <f t="shared" si="3"/>
        <v>12733</v>
      </c>
      <c r="D23" s="89">
        <f>SUM(L5)</f>
        <v>9947</v>
      </c>
      <c r="E23" s="52">
        <f t="shared" si="4"/>
        <v>118.02929180571005</v>
      </c>
      <c r="F23" s="55">
        <f t="shared" ref="F23:F32" si="5">SUM(C23/D23*100)</f>
        <v>128.00844475721323</v>
      </c>
      <c r="G23" s="3"/>
      <c r="H23" s="375">
        <v>347</v>
      </c>
      <c r="I23" s="3">
        <v>23</v>
      </c>
      <c r="J23" s="159" t="s">
        <v>27</v>
      </c>
      <c r="K23" s="116">
        <f t="shared" si="1"/>
        <v>36</v>
      </c>
      <c r="L23" s="159" t="s">
        <v>5</v>
      </c>
      <c r="M23" s="314">
        <v>5174</v>
      </c>
      <c r="N23" s="89">
        <f t="shared" si="2"/>
        <v>4689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59" t="s">
        <v>1</v>
      </c>
      <c r="C24" s="43">
        <f t="shared" si="3"/>
        <v>8864</v>
      </c>
      <c r="D24" s="89">
        <f t="shared" ref="D24:D31" si="6">SUM(L6)</f>
        <v>9872</v>
      </c>
      <c r="E24" s="52">
        <f t="shared" si="4"/>
        <v>98.194305970975961</v>
      </c>
      <c r="F24" s="55">
        <f t="shared" si="5"/>
        <v>89.789303079416527</v>
      </c>
      <c r="G24" s="3"/>
      <c r="H24" s="91">
        <v>179</v>
      </c>
      <c r="I24" s="3">
        <v>22</v>
      </c>
      <c r="J24" s="159" t="s">
        <v>26</v>
      </c>
      <c r="K24" s="116">
        <f t="shared" si="1"/>
        <v>16</v>
      </c>
      <c r="L24" s="161" t="s">
        <v>3</v>
      </c>
      <c r="M24" s="314">
        <v>3096</v>
      </c>
      <c r="N24" s="89">
        <f t="shared" si="2"/>
        <v>3356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59" t="s">
        <v>0</v>
      </c>
      <c r="C25" s="43">
        <f t="shared" si="3"/>
        <v>8774</v>
      </c>
      <c r="D25" s="89">
        <f t="shared" si="6"/>
        <v>13512</v>
      </c>
      <c r="E25" s="52">
        <f t="shared" si="4"/>
        <v>95.390302239617313</v>
      </c>
      <c r="F25" s="55">
        <f t="shared" si="5"/>
        <v>64.934872705743047</v>
      </c>
      <c r="G25" s="3"/>
      <c r="H25" s="375">
        <v>121</v>
      </c>
      <c r="I25" s="3">
        <v>31</v>
      </c>
      <c r="J25" s="159" t="s">
        <v>64</v>
      </c>
      <c r="K25" s="179">
        <f t="shared" si="1"/>
        <v>17</v>
      </c>
      <c r="L25" s="382" t="s">
        <v>21</v>
      </c>
      <c r="M25" s="315">
        <v>3484</v>
      </c>
      <c r="N25" s="165">
        <f t="shared" si="2"/>
        <v>3082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59" t="s">
        <v>2</v>
      </c>
      <c r="C26" s="89">
        <f t="shared" si="3"/>
        <v>5884</v>
      </c>
      <c r="D26" s="89">
        <f t="shared" si="6"/>
        <v>6084</v>
      </c>
      <c r="E26" s="52">
        <f t="shared" si="4"/>
        <v>100.01699813020568</v>
      </c>
      <c r="F26" s="55">
        <f t="shared" si="5"/>
        <v>96.712689020381333</v>
      </c>
      <c r="G26" s="12"/>
      <c r="H26" s="91">
        <v>104</v>
      </c>
      <c r="I26" s="3">
        <v>4</v>
      </c>
      <c r="J26" s="159" t="s">
        <v>11</v>
      </c>
      <c r="K26" s="3"/>
      <c r="L26" s="364" t="s">
        <v>8</v>
      </c>
      <c r="M26" s="316">
        <v>93356</v>
      </c>
      <c r="N26" s="191">
        <f>SUM(H44)</f>
        <v>95208</v>
      </c>
      <c r="S26" s="26"/>
      <c r="T26" s="26"/>
      <c r="U26" s="26"/>
    </row>
    <row r="27" spans="1:21" x14ac:dyDescent="0.15">
      <c r="A27" s="61">
        <v>6</v>
      </c>
      <c r="B27" s="159" t="s">
        <v>29</v>
      </c>
      <c r="C27" s="43">
        <f t="shared" si="3"/>
        <v>5794</v>
      </c>
      <c r="D27" s="89">
        <f t="shared" si="6"/>
        <v>4938</v>
      </c>
      <c r="E27" s="52">
        <f t="shared" si="4"/>
        <v>116.29867523083099</v>
      </c>
      <c r="F27" s="55">
        <f t="shared" si="5"/>
        <v>117.33495342243823</v>
      </c>
      <c r="G27" s="3"/>
      <c r="H27" s="125">
        <v>87</v>
      </c>
      <c r="I27" s="3">
        <v>32</v>
      </c>
      <c r="J27" s="159" t="s">
        <v>35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1" t="s">
        <v>19</v>
      </c>
      <c r="C28" s="43">
        <f t="shared" si="3"/>
        <v>5724</v>
      </c>
      <c r="D28" s="89">
        <f t="shared" si="6"/>
        <v>9393</v>
      </c>
      <c r="E28" s="52">
        <f t="shared" si="4"/>
        <v>105.22058823529412</v>
      </c>
      <c r="F28" s="55">
        <f t="shared" si="5"/>
        <v>60.938997125519002</v>
      </c>
      <c r="G28" s="3"/>
      <c r="H28" s="125">
        <v>67</v>
      </c>
      <c r="I28" s="3">
        <v>9</v>
      </c>
      <c r="J28" s="3" t="s">
        <v>164</v>
      </c>
      <c r="L28" s="29"/>
      <c r="S28" s="26"/>
      <c r="T28" s="26"/>
      <c r="U28" s="26"/>
    </row>
    <row r="29" spans="1:21" x14ac:dyDescent="0.15">
      <c r="A29" s="61">
        <v>8</v>
      </c>
      <c r="B29" s="159" t="s">
        <v>5</v>
      </c>
      <c r="C29" s="43">
        <f t="shared" si="3"/>
        <v>4689</v>
      </c>
      <c r="D29" s="89">
        <f t="shared" si="6"/>
        <v>5432</v>
      </c>
      <c r="E29" s="52">
        <f t="shared" si="4"/>
        <v>90.626207962891385</v>
      </c>
      <c r="F29" s="55">
        <f t="shared" si="5"/>
        <v>86.321796759941094</v>
      </c>
      <c r="G29" s="11"/>
      <c r="H29" s="125">
        <v>50</v>
      </c>
      <c r="I29" s="3">
        <v>6</v>
      </c>
      <c r="J29" s="159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1" t="s">
        <v>3</v>
      </c>
      <c r="C30" s="43">
        <f t="shared" si="3"/>
        <v>3356</v>
      </c>
      <c r="D30" s="89">
        <f t="shared" si="6"/>
        <v>3013</v>
      </c>
      <c r="E30" s="52">
        <f t="shared" si="4"/>
        <v>108.39793281653746</v>
      </c>
      <c r="F30" s="55">
        <f t="shared" si="5"/>
        <v>111.38400265516097</v>
      </c>
      <c r="G30" s="12"/>
      <c r="H30" s="125">
        <v>5</v>
      </c>
      <c r="I30" s="3">
        <v>3</v>
      </c>
      <c r="J30" s="159" t="s">
        <v>10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2" t="s">
        <v>21</v>
      </c>
      <c r="C31" s="43">
        <f t="shared" si="3"/>
        <v>3082</v>
      </c>
      <c r="D31" s="89">
        <f t="shared" si="6"/>
        <v>2152</v>
      </c>
      <c r="E31" s="52">
        <f t="shared" si="4"/>
        <v>88.461538461538453</v>
      </c>
      <c r="F31" s="55">
        <f t="shared" si="5"/>
        <v>143.21561338289962</v>
      </c>
      <c r="G31" s="92"/>
      <c r="H31" s="125">
        <v>0</v>
      </c>
      <c r="I31" s="3">
        <v>5</v>
      </c>
      <c r="J31" s="159" t="s">
        <v>12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95208</v>
      </c>
      <c r="D32" s="67">
        <f>SUM(L14)</f>
        <v>100195</v>
      </c>
      <c r="E32" s="70">
        <f t="shared" si="4"/>
        <v>101.98380393333049</v>
      </c>
      <c r="F32" s="68">
        <f t="shared" si="5"/>
        <v>95.022705723838513</v>
      </c>
      <c r="G32" s="389">
        <v>63.4</v>
      </c>
      <c r="H32" s="429">
        <v>0</v>
      </c>
      <c r="I32" s="3">
        <v>7</v>
      </c>
      <c r="J32" s="159" t="s">
        <v>14</v>
      </c>
      <c r="L32" s="42"/>
      <c r="M32" s="26"/>
      <c r="S32" s="26"/>
      <c r="T32" s="26"/>
      <c r="U32" s="26"/>
    </row>
    <row r="33" spans="2:30" x14ac:dyDescent="0.15">
      <c r="H33" s="43">
        <v>0</v>
      </c>
      <c r="I33" s="3">
        <v>8</v>
      </c>
      <c r="J33" s="159" t="s">
        <v>15</v>
      </c>
      <c r="L33" s="42"/>
      <c r="M33" s="26"/>
      <c r="S33" s="26"/>
      <c r="T33" s="26"/>
      <c r="U33" s="26"/>
    </row>
    <row r="34" spans="2:30" x14ac:dyDescent="0.15">
      <c r="H34" s="43">
        <v>0</v>
      </c>
      <c r="I34" s="3">
        <v>10</v>
      </c>
      <c r="J34" s="159" t="s">
        <v>16</v>
      </c>
      <c r="S34" s="26"/>
      <c r="T34" s="26"/>
      <c r="U34" s="26"/>
    </row>
    <row r="35" spans="2:30" x14ac:dyDescent="0.15">
      <c r="H35" s="122">
        <v>0</v>
      </c>
      <c r="I35" s="3">
        <v>11</v>
      </c>
      <c r="J35" s="159" t="s">
        <v>17</v>
      </c>
      <c r="L35" s="47"/>
      <c r="M35" s="388"/>
      <c r="S35" s="26"/>
      <c r="T35" s="26"/>
      <c r="U35" s="26"/>
    </row>
    <row r="36" spans="2:30" x14ac:dyDescent="0.15">
      <c r="B36" s="48"/>
      <c r="C36" s="26"/>
      <c r="E36" s="17"/>
      <c r="H36" s="43">
        <v>0</v>
      </c>
      <c r="I36" s="3">
        <v>13</v>
      </c>
      <c r="J36" s="159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18</v>
      </c>
      <c r="J37" s="159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37">
        <v>0</v>
      </c>
      <c r="I38" s="3">
        <v>20</v>
      </c>
      <c r="J38" s="159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193">
        <v>0</v>
      </c>
      <c r="I39" s="3">
        <v>28</v>
      </c>
      <c r="J39" s="159" t="s">
        <v>32</v>
      </c>
      <c r="L39" s="48"/>
      <c r="M39" s="26"/>
      <c r="S39" s="26"/>
      <c r="T39" s="26"/>
      <c r="U39" s="26"/>
    </row>
    <row r="40" spans="2:30" x14ac:dyDescent="0.15">
      <c r="C40" s="26"/>
      <c r="H40" s="193">
        <v>0</v>
      </c>
      <c r="I40" s="3">
        <v>29</v>
      </c>
      <c r="J40" s="159" t="s">
        <v>54</v>
      </c>
      <c r="L40" s="48"/>
      <c r="M40" s="26"/>
      <c r="S40" s="26"/>
      <c r="T40" s="26"/>
      <c r="U40" s="26"/>
    </row>
    <row r="41" spans="2:30" x14ac:dyDescent="0.15">
      <c r="H41" s="44">
        <v>0</v>
      </c>
      <c r="I41" s="3">
        <v>30</v>
      </c>
      <c r="J41" s="159" t="s">
        <v>33</v>
      </c>
      <c r="L41" s="48"/>
      <c r="M41" s="26"/>
      <c r="S41" s="26"/>
      <c r="T41" s="26"/>
      <c r="U41" s="26"/>
    </row>
    <row r="42" spans="2:30" x14ac:dyDescent="0.15">
      <c r="H42" s="44">
        <v>0</v>
      </c>
      <c r="I42" s="3">
        <v>35</v>
      </c>
      <c r="J42" s="159" t="s">
        <v>36</v>
      </c>
      <c r="L42" s="48"/>
      <c r="M42" s="26"/>
      <c r="S42" s="26"/>
      <c r="T42" s="26"/>
      <c r="U42" s="26"/>
    </row>
    <row r="43" spans="2:30" x14ac:dyDescent="0.15">
      <c r="H43" s="334">
        <v>0</v>
      </c>
      <c r="I43" s="3">
        <v>39</v>
      </c>
      <c r="J43" s="159" t="s">
        <v>39</v>
      </c>
      <c r="L43" s="48"/>
      <c r="M43" s="26"/>
      <c r="S43" s="30"/>
      <c r="T43" s="30"/>
      <c r="U43" s="30"/>
    </row>
    <row r="44" spans="2:30" x14ac:dyDescent="0.15">
      <c r="H44" s="117">
        <f>SUM(H4:H43)</f>
        <v>95208</v>
      </c>
      <c r="I44" s="3"/>
      <c r="J44" s="164" t="s">
        <v>97</v>
      </c>
      <c r="L44" s="48"/>
      <c r="M44" s="26"/>
    </row>
    <row r="45" spans="2:30" x14ac:dyDescent="0.15">
      <c r="R45" s="104"/>
    </row>
    <row r="46" spans="2:30" ht="13.5" customHeight="1" x14ac:dyDescent="0.15">
      <c r="H46" s="391" t="s">
        <v>180</v>
      </c>
      <c r="L46" s="406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7" t="s">
        <v>197</v>
      </c>
      <c r="I47" s="3"/>
      <c r="J47" s="177" t="s">
        <v>71</v>
      </c>
      <c r="K47" s="3"/>
      <c r="L47" s="299" t="s">
        <v>196</v>
      </c>
      <c r="S47" s="26"/>
      <c r="T47" s="26"/>
      <c r="U47" s="26"/>
      <c r="V47" s="26"/>
    </row>
    <row r="48" spans="2:30" x14ac:dyDescent="0.15">
      <c r="H48" s="176" t="s">
        <v>99</v>
      </c>
      <c r="I48" s="121"/>
      <c r="J48" s="176" t="s">
        <v>47</v>
      </c>
      <c r="K48" s="121"/>
      <c r="L48" s="303" t="s">
        <v>99</v>
      </c>
      <c r="S48" s="26"/>
      <c r="T48" s="26"/>
      <c r="U48" s="26"/>
      <c r="V48" s="26"/>
    </row>
    <row r="49" spans="1:22" x14ac:dyDescent="0.15">
      <c r="H49" s="43">
        <v>84139</v>
      </c>
      <c r="I49" s="3">
        <v>26</v>
      </c>
      <c r="J49" s="159" t="s">
        <v>30</v>
      </c>
      <c r="K49" s="3">
        <f>SUM(I49)</f>
        <v>26</v>
      </c>
      <c r="L49" s="304">
        <v>85600</v>
      </c>
      <c r="S49" s="26"/>
      <c r="T49" s="26"/>
      <c r="U49" s="26"/>
      <c r="V49" s="26"/>
    </row>
    <row r="50" spans="1:22" x14ac:dyDescent="0.15">
      <c r="H50" s="89">
        <v>16674</v>
      </c>
      <c r="I50" s="3">
        <v>13</v>
      </c>
      <c r="J50" s="159" t="s">
        <v>7</v>
      </c>
      <c r="K50" s="3">
        <f t="shared" ref="K50:K58" si="7">SUM(I50)</f>
        <v>13</v>
      </c>
      <c r="L50" s="304">
        <v>25522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14098</v>
      </c>
      <c r="I51" s="3">
        <v>25</v>
      </c>
      <c r="J51" s="159" t="s">
        <v>29</v>
      </c>
      <c r="K51" s="3">
        <f t="shared" si="7"/>
        <v>25</v>
      </c>
      <c r="L51" s="304">
        <v>8993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13876</v>
      </c>
      <c r="I52" s="3">
        <v>33</v>
      </c>
      <c r="J52" s="159" t="s">
        <v>0</v>
      </c>
      <c r="K52" s="3">
        <f t="shared" si="7"/>
        <v>33</v>
      </c>
      <c r="L52" s="304">
        <v>12457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193</v>
      </c>
      <c r="D53" s="59" t="s">
        <v>185</v>
      </c>
      <c r="E53" s="59" t="s">
        <v>41</v>
      </c>
      <c r="F53" s="59" t="s">
        <v>50</v>
      </c>
      <c r="G53" s="8" t="s">
        <v>176</v>
      </c>
      <c r="H53" s="44">
        <v>13621</v>
      </c>
      <c r="I53" s="3">
        <v>22</v>
      </c>
      <c r="J53" s="159" t="s">
        <v>26</v>
      </c>
      <c r="K53" s="3">
        <f t="shared" si="7"/>
        <v>22</v>
      </c>
      <c r="L53" s="304">
        <v>6919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59" t="s">
        <v>30</v>
      </c>
      <c r="C54" s="43">
        <f t="shared" ref="C54:C63" si="8">SUM(H49)</f>
        <v>84139</v>
      </c>
      <c r="D54" s="97">
        <f>SUM(L49)</f>
        <v>85600</v>
      </c>
      <c r="E54" s="52">
        <f t="shared" ref="E54:E64" si="9">SUM(N63/M63*100)</f>
        <v>104.83826754385966</v>
      </c>
      <c r="F54" s="52">
        <f>SUM(C54/D54*100)</f>
        <v>98.293224299065415</v>
      </c>
      <c r="G54" s="3"/>
      <c r="H54" s="334">
        <v>9494</v>
      </c>
      <c r="I54" s="3">
        <v>34</v>
      </c>
      <c r="J54" s="159" t="s">
        <v>1</v>
      </c>
      <c r="K54" s="3">
        <f t="shared" si="7"/>
        <v>34</v>
      </c>
      <c r="L54" s="304">
        <v>10030</v>
      </c>
      <c r="M54" s="26"/>
      <c r="N54" s="360"/>
      <c r="O54" s="90"/>
      <c r="S54" s="26"/>
      <c r="T54" s="26"/>
      <c r="U54" s="26"/>
      <c r="V54" s="26"/>
    </row>
    <row r="55" spans="1:22" x14ac:dyDescent="0.15">
      <c r="A55" s="61">
        <v>2</v>
      </c>
      <c r="B55" s="159" t="s">
        <v>7</v>
      </c>
      <c r="C55" s="43">
        <f t="shared" si="8"/>
        <v>16674</v>
      </c>
      <c r="D55" s="97">
        <f t="shared" ref="D55:D64" si="10">SUM(L50)</f>
        <v>25522</v>
      </c>
      <c r="E55" s="52">
        <f t="shared" si="9"/>
        <v>82.96760710553815</v>
      </c>
      <c r="F55" s="52">
        <f t="shared" ref="F55:F64" si="11">SUM(C55/D55*100)</f>
        <v>65.331870543060887</v>
      </c>
      <c r="G55" s="3"/>
      <c r="H55" s="44">
        <v>9375</v>
      </c>
      <c r="I55" s="3">
        <v>16</v>
      </c>
      <c r="J55" s="159" t="s">
        <v>3</v>
      </c>
      <c r="K55" s="3">
        <f t="shared" si="7"/>
        <v>16</v>
      </c>
      <c r="L55" s="304">
        <v>10197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59" t="s">
        <v>29</v>
      </c>
      <c r="C56" s="43">
        <f t="shared" si="8"/>
        <v>14098</v>
      </c>
      <c r="D56" s="97">
        <f t="shared" si="10"/>
        <v>8993</v>
      </c>
      <c r="E56" s="52">
        <f t="shared" si="9"/>
        <v>94.782842544036569</v>
      </c>
      <c r="F56" s="52">
        <f t="shared" si="11"/>
        <v>156.76637384632494</v>
      </c>
      <c r="G56" s="3"/>
      <c r="H56" s="88">
        <v>6480</v>
      </c>
      <c r="I56" s="3">
        <v>40</v>
      </c>
      <c r="J56" s="159" t="s">
        <v>2</v>
      </c>
      <c r="K56" s="3">
        <f t="shared" si="7"/>
        <v>40</v>
      </c>
      <c r="L56" s="304">
        <v>3690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59" t="s">
        <v>0</v>
      </c>
      <c r="C57" s="43">
        <f t="shared" si="8"/>
        <v>13876</v>
      </c>
      <c r="D57" s="97">
        <f t="shared" si="10"/>
        <v>12457</v>
      </c>
      <c r="E57" s="52">
        <f t="shared" si="9"/>
        <v>109.49262210999764</v>
      </c>
      <c r="F57" s="52">
        <f t="shared" si="11"/>
        <v>111.39118567873484</v>
      </c>
      <c r="G57" s="3"/>
      <c r="H57" s="125">
        <v>5741</v>
      </c>
      <c r="I57" s="3">
        <v>24</v>
      </c>
      <c r="J57" s="159" t="s">
        <v>28</v>
      </c>
      <c r="K57" s="3">
        <f t="shared" si="7"/>
        <v>24</v>
      </c>
      <c r="L57" s="304">
        <v>5729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59" t="s">
        <v>26</v>
      </c>
      <c r="C58" s="43">
        <f t="shared" si="8"/>
        <v>13621</v>
      </c>
      <c r="D58" s="97">
        <f t="shared" si="10"/>
        <v>6919</v>
      </c>
      <c r="E58" s="52">
        <f t="shared" si="9"/>
        <v>98.197678610049749</v>
      </c>
      <c r="F58" s="52">
        <f t="shared" si="11"/>
        <v>196.86370862841451</v>
      </c>
      <c r="G58" s="12"/>
      <c r="H58" s="165">
        <v>4965</v>
      </c>
      <c r="I58" s="14">
        <v>36</v>
      </c>
      <c r="J58" s="161" t="s">
        <v>5</v>
      </c>
      <c r="K58" s="14">
        <f t="shared" si="7"/>
        <v>36</v>
      </c>
      <c r="L58" s="305">
        <v>5017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59" t="s">
        <v>1</v>
      </c>
      <c r="C59" s="43">
        <f t="shared" si="8"/>
        <v>9494</v>
      </c>
      <c r="D59" s="97">
        <f t="shared" si="10"/>
        <v>10030</v>
      </c>
      <c r="E59" s="52">
        <f t="shared" si="9"/>
        <v>95.054064877853435</v>
      </c>
      <c r="F59" s="52">
        <f t="shared" si="11"/>
        <v>94.656031904287147</v>
      </c>
      <c r="G59" s="3"/>
      <c r="H59" s="431">
        <v>2721</v>
      </c>
      <c r="I59" s="336">
        <v>38</v>
      </c>
      <c r="J59" s="221" t="s">
        <v>38</v>
      </c>
      <c r="K59" s="8" t="s">
        <v>67</v>
      </c>
      <c r="L59" s="306">
        <v>185784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59" t="s">
        <v>3</v>
      </c>
      <c r="C60" s="43">
        <f t="shared" si="8"/>
        <v>9375</v>
      </c>
      <c r="D60" s="97">
        <f t="shared" si="10"/>
        <v>10197</v>
      </c>
      <c r="E60" s="52">
        <f t="shared" si="9"/>
        <v>98.49758352595083</v>
      </c>
      <c r="F60" s="52">
        <f t="shared" si="11"/>
        <v>91.93880553103854</v>
      </c>
      <c r="G60" s="3"/>
      <c r="H60" s="418">
        <v>1778</v>
      </c>
      <c r="I60" s="139">
        <v>12</v>
      </c>
      <c r="J60" s="159" t="s">
        <v>18</v>
      </c>
      <c r="L60" s="106"/>
      <c r="M60" s="26"/>
      <c r="S60" s="26"/>
      <c r="T60" s="26"/>
      <c r="U60" s="26"/>
      <c r="V60" s="26"/>
    </row>
    <row r="61" spans="1:22" x14ac:dyDescent="0.15">
      <c r="A61" s="61">
        <v>8</v>
      </c>
      <c r="B61" s="159" t="s">
        <v>2</v>
      </c>
      <c r="C61" s="43">
        <f t="shared" si="8"/>
        <v>6480</v>
      </c>
      <c r="D61" s="97">
        <f t="shared" si="10"/>
        <v>3690</v>
      </c>
      <c r="E61" s="52">
        <f t="shared" si="9"/>
        <v>66.859265373503916</v>
      </c>
      <c r="F61" s="52">
        <f t="shared" si="11"/>
        <v>175.60975609756099</v>
      </c>
      <c r="G61" s="11"/>
      <c r="H61" s="91">
        <v>1321</v>
      </c>
      <c r="I61" s="139">
        <v>17</v>
      </c>
      <c r="J61" s="159" t="s">
        <v>21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59" t="s">
        <v>28</v>
      </c>
      <c r="C62" s="43">
        <f t="shared" si="8"/>
        <v>5741</v>
      </c>
      <c r="D62" s="97">
        <f t="shared" si="10"/>
        <v>5729</v>
      </c>
      <c r="E62" s="52">
        <f t="shared" si="9"/>
        <v>102.3716119828816</v>
      </c>
      <c r="F62" s="52">
        <f t="shared" si="11"/>
        <v>100.20946063885494</v>
      </c>
      <c r="G62" s="12"/>
      <c r="H62" s="438">
        <v>1189</v>
      </c>
      <c r="I62" s="172">
        <v>21</v>
      </c>
      <c r="J62" s="3" t="s">
        <v>157</v>
      </c>
      <c r="K62" s="50"/>
      <c r="L62" t="s">
        <v>61</v>
      </c>
      <c r="M62" s="405" t="s">
        <v>217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1" t="s">
        <v>5</v>
      </c>
      <c r="C63" s="331">
        <f t="shared" si="8"/>
        <v>4965</v>
      </c>
      <c r="D63" s="137">
        <f t="shared" si="10"/>
        <v>5017</v>
      </c>
      <c r="E63" s="57">
        <f t="shared" si="9"/>
        <v>100.95567303782025</v>
      </c>
      <c r="F63" s="57">
        <f t="shared" si="11"/>
        <v>98.963524018337651</v>
      </c>
      <c r="G63" s="92"/>
      <c r="H63" s="418">
        <v>1102</v>
      </c>
      <c r="I63" s="3">
        <v>23</v>
      </c>
      <c r="J63" s="159" t="s">
        <v>27</v>
      </c>
      <c r="K63" s="3">
        <f>SUM(K49)</f>
        <v>26</v>
      </c>
      <c r="L63" s="159" t="s">
        <v>30</v>
      </c>
      <c r="M63" s="168">
        <v>80256</v>
      </c>
      <c r="N63" s="89">
        <f>SUM(H49)</f>
        <v>84139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0">
        <f>SUM(H89)</f>
        <v>187966</v>
      </c>
      <c r="D64" s="138">
        <f t="shared" si="10"/>
        <v>185784</v>
      </c>
      <c r="E64" s="70">
        <f t="shared" si="9"/>
        <v>98.461006579223067</v>
      </c>
      <c r="F64" s="70">
        <f t="shared" si="11"/>
        <v>101.17448219437625</v>
      </c>
      <c r="G64" s="389">
        <v>52.1</v>
      </c>
      <c r="H64" s="125">
        <v>527</v>
      </c>
      <c r="I64" s="3">
        <v>9</v>
      </c>
      <c r="J64" s="3" t="s">
        <v>164</v>
      </c>
      <c r="K64" s="3">
        <f t="shared" ref="K64:K72" si="12">SUM(K50)</f>
        <v>13</v>
      </c>
      <c r="L64" s="159" t="s">
        <v>7</v>
      </c>
      <c r="M64" s="168">
        <v>20097</v>
      </c>
      <c r="N64" s="89">
        <f t="shared" ref="N64:N72" si="13">SUM(H50)</f>
        <v>16674</v>
      </c>
      <c r="O64" s="45"/>
      <c r="S64" s="26"/>
      <c r="T64" s="26"/>
      <c r="U64" s="26"/>
      <c r="V64" s="26"/>
    </row>
    <row r="65" spans="2:22" x14ac:dyDescent="0.15">
      <c r="H65" s="89">
        <v>273</v>
      </c>
      <c r="I65" s="3">
        <v>4</v>
      </c>
      <c r="J65" s="159" t="s">
        <v>11</v>
      </c>
      <c r="K65" s="3">
        <f t="shared" si="12"/>
        <v>25</v>
      </c>
      <c r="L65" s="159" t="s">
        <v>29</v>
      </c>
      <c r="M65" s="168">
        <v>14874</v>
      </c>
      <c r="N65" s="89">
        <f t="shared" si="13"/>
        <v>14098</v>
      </c>
      <c r="O65" s="45"/>
      <c r="S65" s="26"/>
      <c r="T65" s="26"/>
      <c r="U65" s="26"/>
      <c r="V65" s="26"/>
    </row>
    <row r="66" spans="2:22" x14ac:dyDescent="0.15">
      <c r="H66" s="43">
        <v>240</v>
      </c>
      <c r="I66" s="3">
        <v>11</v>
      </c>
      <c r="J66" s="159" t="s">
        <v>17</v>
      </c>
      <c r="K66" s="3">
        <f t="shared" si="12"/>
        <v>33</v>
      </c>
      <c r="L66" s="159" t="s">
        <v>0</v>
      </c>
      <c r="M66" s="168">
        <v>12673</v>
      </c>
      <c r="N66" s="89">
        <f t="shared" si="13"/>
        <v>13876</v>
      </c>
      <c r="O66" s="45"/>
      <c r="S66" s="26"/>
      <c r="T66" s="26"/>
      <c r="U66" s="26"/>
      <c r="V66" s="26"/>
    </row>
    <row r="67" spans="2:22" x14ac:dyDescent="0.15">
      <c r="H67" s="89">
        <v>217</v>
      </c>
      <c r="I67" s="3">
        <v>1</v>
      </c>
      <c r="J67" s="159" t="s">
        <v>4</v>
      </c>
      <c r="K67" s="3">
        <f t="shared" si="12"/>
        <v>22</v>
      </c>
      <c r="L67" s="159" t="s">
        <v>26</v>
      </c>
      <c r="M67" s="168">
        <v>13871</v>
      </c>
      <c r="N67" s="89">
        <f t="shared" si="13"/>
        <v>13621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49</v>
      </c>
      <c r="I68" s="3">
        <v>35</v>
      </c>
      <c r="J68" s="159" t="s">
        <v>36</v>
      </c>
      <c r="K68" s="3">
        <f t="shared" si="12"/>
        <v>34</v>
      </c>
      <c r="L68" s="159" t="s">
        <v>1</v>
      </c>
      <c r="M68" s="168">
        <v>9988</v>
      </c>
      <c r="N68" s="89">
        <f t="shared" si="13"/>
        <v>9494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290">
        <v>37</v>
      </c>
      <c r="I69" s="3">
        <v>27</v>
      </c>
      <c r="J69" s="159" t="s">
        <v>31</v>
      </c>
      <c r="K69" s="3">
        <f t="shared" si="12"/>
        <v>16</v>
      </c>
      <c r="L69" s="159" t="s">
        <v>3</v>
      </c>
      <c r="M69" s="168">
        <v>9518</v>
      </c>
      <c r="N69" s="89">
        <f t="shared" si="13"/>
        <v>9375</v>
      </c>
      <c r="O69" s="45"/>
      <c r="S69" s="26"/>
      <c r="T69" s="26"/>
      <c r="U69" s="26"/>
      <c r="V69" s="26"/>
    </row>
    <row r="70" spans="2:22" x14ac:dyDescent="0.15">
      <c r="B70" s="50"/>
      <c r="H70" s="88">
        <v>31</v>
      </c>
      <c r="I70" s="3">
        <v>15</v>
      </c>
      <c r="J70" s="159" t="s">
        <v>20</v>
      </c>
      <c r="K70" s="3">
        <f t="shared" si="12"/>
        <v>40</v>
      </c>
      <c r="L70" s="159" t="s">
        <v>2</v>
      </c>
      <c r="M70" s="168">
        <v>9692</v>
      </c>
      <c r="N70" s="89">
        <f t="shared" si="13"/>
        <v>6480</v>
      </c>
      <c r="O70" s="45"/>
      <c r="S70" s="26"/>
      <c r="T70" s="26"/>
      <c r="U70" s="26"/>
      <c r="V70" s="26"/>
    </row>
    <row r="71" spans="2:22" x14ac:dyDescent="0.15">
      <c r="B71" s="50"/>
      <c r="H71" s="334">
        <v>18</v>
      </c>
      <c r="I71" s="3">
        <v>29</v>
      </c>
      <c r="J71" s="159" t="s">
        <v>54</v>
      </c>
      <c r="K71" s="3">
        <f t="shared" si="12"/>
        <v>24</v>
      </c>
      <c r="L71" s="159" t="s">
        <v>28</v>
      </c>
      <c r="M71" s="168">
        <v>5608</v>
      </c>
      <c r="N71" s="89">
        <f t="shared" si="13"/>
        <v>5741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2</v>
      </c>
      <c r="J72" s="159" t="s">
        <v>6</v>
      </c>
      <c r="K72" s="3">
        <f t="shared" si="12"/>
        <v>36</v>
      </c>
      <c r="L72" s="161" t="s">
        <v>5</v>
      </c>
      <c r="M72" s="169">
        <v>4918</v>
      </c>
      <c r="N72" s="89">
        <f t="shared" si="13"/>
        <v>4965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44">
        <v>0</v>
      </c>
      <c r="I73" s="3">
        <v>3</v>
      </c>
      <c r="J73" s="159" t="s">
        <v>10</v>
      </c>
      <c r="K73" s="43"/>
      <c r="L73" s="114" t="s">
        <v>92</v>
      </c>
      <c r="M73" s="167">
        <v>190904</v>
      </c>
      <c r="N73" s="166">
        <f>SUM(H89)</f>
        <v>187966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59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6</v>
      </c>
      <c r="J75" s="159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7</v>
      </c>
      <c r="J76" s="159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8</v>
      </c>
      <c r="J77" s="159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10</v>
      </c>
      <c r="J78" s="159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14</v>
      </c>
      <c r="J79" s="159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18</v>
      </c>
      <c r="J80" s="159" t="s">
        <v>22</v>
      </c>
      <c r="N80" s="26"/>
      <c r="O80" s="26"/>
      <c r="S80" s="26"/>
      <c r="T80" s="26"/>
      <c r="U80" s="26"/>
      <c r="V80" s="26"/>
    </row>
    <row r="81" spans="8:22" x14ac:dyDescent="0.15">
      <c r="H81" s="122">
        <v>0</v>
      </c>
      <c r="I81" s="3">
        <v>19</v>
      </c>
      <c r="J81" s="159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20</v>
      </c>
      <c r="J82" s="159" t="s">
        <v>24</v>
      </c>
      <c r="L82" s="47"/>
      <c r="M82" s="388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59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88">
        <v>0</v>
      </c>
      <c r="I84" s="3">
        <v>30</v>
      </c>
      <c r="J84" s="159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31</v>
      </c>
      <c r="J85" s="159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59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59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59" t="s">
        <v>39</v>
      </c>
      <c r="L88" s="48"/>
      <c r="M88" s="26"/>
      <c r="N88" s="26"/>
      <c r="O88" s="26"/>
      <c r="Q88" s="26"/>
    </row>
    <row r="89" spans="8:22" x14ac:dyDescent="0.15">
      <c r="H89" s="118">
        <f>SUM(H49:H88)</f>
        <v>187966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P63" sqref="P6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3" t="s">
        <v>178</v>
      </c>
      <c r="J1" s="101"/>
      <c r="Q1" s="26"/>
      <c r="R1" s="108"/>
    </row>
    <row r="2" spans="5:30" x14ac:dyDescent="0.15">
      <c r="H2" s="419" t="s">
        <v>193</v>
      </c>
      <c r="I2" s="3"/>
      <c r="J2" s="185" t="s">
        <v>103</v>
      </c>
      <c r="K2" s="3"/>
      <c r="L2" s="178" t="s">
        <v>185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3" t="s">
        <v>47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87162</v>
      </c>
      <c r="I4" s="3">
        <v>31</v>
      </c>
      <c r="J4" s="33" t="s">
        <v>64</v>
      </c>
      <c r="K4" s="201">
        <f>SUM(I4)</f>
        <v>31</v>
      </c>
      <c r="L4" s="273">
        <v>78214</v>
      </c>
      <c r="M4" s="395"/>
      <c r="R4" s="48"/>
      <c r="S4" s="26"/>
      <c r="T4" s="26"/>
      <c r="U4" s="26"/>
      <c r="V4" s="26"/>
    </row>
    <row r="5" spans="5:30" x14ac:dyDescent="0.15">
      <c r="H5" s="88">
        <v>47159</v>
      </c>
      <c r="I5" s="3">
        <v>2</v>
      </c>
      <c r="J5" s="33" t="s">
        <v>6</v>
      </c>
      <c r="K5" s="201">
        <f t="shared" ref="K5:K13" si="0">SUM(I5)</f>
        <v>2</v>
      </c>
      <c r="L5" s="273">
        <v>40198</v>
      </c>
      <c r="M5" s="45"/>
      <c r="R5" s="48"/>
      <c r="S5" s="26"/>
      <c r="T5" s="26"/>
      <c r="U5" s="26"/>
      <c r="V5" s="26"/>
    </row>
    <row r="6" spans="5:30" x14ac:dyDescent="0.15">
      <c r="H6" s="334">
        <v>29215</v>
      </c>
      <c r="I6" s="3">
        <v>17</v>
      </c>
      <c r="J6" s="33" t="s">
        <v>21</v>
      </c>
      <c r="K6" s="201">
        <f t="shared" si="0"/>
        <v>17</v>
      </c>
      <c r="L6" s="273">
        <v>18171</v>
      </c>
      <c r="M6" s="45"/>
      <c r="R6" s="48"/>
      <c r="S6" s="26"/>
      <c r="T6" s="26"/>
      <c r="U6" s="26"/>
      <c r="V6" s="26"/>
    </row>
    <row r="7" spans="5:30" x14ac:dyDescent="0.15">
      <c r="H7" s="88">
        <v>27662</v>
      </c>
      <c r="I7" s="3">
        <v>34</v>
      </c>
      <c r="J7" s="33" t="s">
        <v>1</v>
      </c>
      <c r="K7" s="201">
        <f t="shared" si="0"/>
        <v>34</v>
      </c>
      <c r="L7" s="273">
        <v>34109</v>
      </c>
      <c r="M7" s="45"/>
      <c r="R7" s="48"/>
      <c r="S7" s="26"/>
      <c r="T7" s="26"/>
      <c r="U7" s="26"/>
      <c r="V7" s="26"/>
    </row>
    <row r="8" spans="5:30" x14ac:dyDescent="0.15">
      <c r="H8" s="290">
        <v>22544</v>
      </c>
      <c r="I8" s="3">
        <v>3</v>
      </c>
      <c r="J8" s="33" t="s">
        <v>10</v>
      </c>
      <c r="K8" s="201">
        <f t="shared" si="0"/>
        <v>3</v>
      </c>
      <c r="L8" s="273">
        <v>43284</v>
      </c>
      <c r="M8" s="45"/>
      <c r="R8" s="48"/>
      <c r="S8" s="26"/>
      <c r="T8" s="26"/>
      <c r="U8" s="26"/>
      <c r="V8" s="26"/>
    </row>
    <row r="9" spans="5:30" x14ac:dyDescent="0.15">
      <c r="H9" s="88">
        <v>18174</v>
      </c>
      <c r="I9" s="3">
        <v>40</v>
      </c>
      <c r="J9" s="33" t="s">
        <v>2</v>
      </c>
      <c r="K9" s="201">
        <f t="shared" si="0"/>
        <v>40</v>
      </c>
      <c r="L9" s="273">
        <v>18411</v>
      </c>
      <c r="M9" s="45"/>
      <c r="R9" s="48"/>
      <c r="S9" s="26"/>
      <c r="T9" s="26"/>
      <c r="U9" s="26"/>
      <c r="V9" s="26"/>
    </row>
    <row r="10" spans="5:30" x14ac:dyDescent="0.15">
      <c r="H10" s="88">
        <v>16008</v>
      </c>
      <c r="I10" s="3">
        <v>16</v>
      </c>
      <c r="J10" s="33" t="s">
        <v>3</v>
      </c>
      <c r="K10" s="201">
        <f t="shared" si="0"/>
        <v>16</v>
      </c>
      <c r="L10" s="273">
        <v>14396</v>
      </c>
      <c r="M10" s="45"/>
      <c r="R10" s="48"/>
      <c r="S10" s="26"/>
      <c r="T10" s="26"/>
      <c r="U10" s="26"/>
      <c r="V10" s="26"/>
    </row>
    <row r="11" spans="5:30" x14ac:dyDescent="0.15">
      <c r="H11" s="88">
        <v>15888</v>
      </c>
      <c r="I11" s="3">
        <v>33</v>
      </c>
      <c r="J11" s="33" t="s">
        <v>0</v>
      </c>
      <c r="K11" s="201">
        <f t="shared" si="0"/>
        <v>33</v>
      </c>
      <c r="L11" s="273">
        <v>14631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35">
        <v>15349</v>
      </c>
      <c r="I12" s="3">
        <v>13</v>
      </c>
      <c r="J12" s="33" t="s">
        <v>7</v>
      </c>
      <c r="K12" s="201">
        <f t="shared" si="0"/>
        <v>13</v>
      </c>
      <c r="L12" s="274">
        <v>21031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6">
        <v>12799</v>
      </c>
      <c r="I13" s="14">
        <v>38</v>
      </c>
      <c r="J13" s="77" t="s">
        <v>38</v>
      </c>
      <c r="K13" s="201">
        <f t="shared" si="0"/>
        <v>38</v>
      </c>
      <c r="L13" s="274">
        <v>14224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6">
        <v>11867</v>
      </c>
      <c r="I14" s="220">
        <v>26</v>
      </c>
      <c r="J14" s="380" t="s">
        <v>30</v>
      </c>
      <c r="K14" s="107" t="s">
        <v>8</v>
      </c>
      <c r="L14" s="275">
        <v>373730</v>
      </c>
      <c r="N14" s="32"/>
      <c r="R14" s="48"/>
      <c r="S14" s="26"/>
      <c r="T14" s="26"/>
      <c r="U14" s="26"/>
      <c r="V14" s="26"/>
    </row>
    <row r="15" spans="5:30" x14ac:dyDescent="0.15">
      <c r="H15" s="44">
        <v>10798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9741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7956</v>
      </c>
      <c r="I17" s="3">
        <v>25</v>
      </c>
      <c r="J17" s="33" t="s">
        <v>29</v>
      </c>
      <c r="L17" s="32"/>
      <c r="M17" s="399"/>
      <c r="R17" s="48"/>
      <c r="S17" s="26"/>
      <c r="T17" s="26"/>
      <c r="U17" s="26"/>
      <c r="V17" s="26"/>
    </row>
    <row r="18" spans="1:22" x14ac:dyDescent="0.15">
      <c r="H18" s="122">
        <v>7429</v>
      </c>
      <c r="I18" s="3">
        <v>21</v>
      </c>
      <c r="J18" s="3" t="s">
        <v>157</v>
      </c>
      <c r="L18" s="186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7171</v>
      </c>
      <c r="I19" s="3">
        <v>36</v>
      </c>
      <c r="J19" s="33" t="s">
        <v>5</v>
      </c>
      <c r="K19" s="116">
        <f>SUM(I4)</f>
        <v>31</v>
      </c>
      <c r="L19" s="33" t="s">
        <v>64</v>
      </c>
      <c r="M19" s="368">
        <v>83346</v>
      </c>
      <c r="N19" s="89">
        <f>SUM(H4)</f>
        <v>87162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193</v>
      </c>
      <c r="D20" s="59" t="s">
        <v>185</v>
      </c>
      <c r="E20" s="59" t="s">
        <v>41</v>
      </c>
      <c r="F20" s="59" t="s">
        <v>50</v>
      </c>
      <c r="G20" s="8" t="s">
        <v>176</v>
      </c>
      <c r="H20" s="44">
        <v>5066</v>
      </c>
      <c r="I20" s="3">
        <v>24</v>
      </c>
      <c r="J20" s="33" t="s">
        <v>28</v>
      </c>
      <c r="K20" s="116">
        <f t="shared" ref="K20:K28" si="1">SUM(I5)</f>
        <v>2</v>
      </c>
      <c r="L20" s="33" t="s">
        <v>6</v>
      </c>
      <c r="M20" s="369">
        <v>49845</v>
      </c>
      <c r="N20" s="89">
        <f t="shared" ref="N20:N28" si="2">SUM(H5)</f>
        <v>47159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0">
        <f>SUM(H4)</f>
        <v>87162</v>
      </c>
      <c r="D21" s="5">
        <f>SUM(L4)</f>
        <v>78214</v>
      </c>
      <c r="E21" s="52">
        <f t="shared" ref="E21:E30" si="3">SUM(N19/M19*100)</f>
        <v>104.57850406738176</v>
      </c>
      <c r="F21" s="52">
        <f t="shared" ref="F21:F31" si="4">SUM(C21/D21*100)</f>
        <v>111.44040708824508</v>
      </c>
      <c r="G21" s="62"/>
      <c r="H21" s="88">
        <v>4957</v>
      </c>
      <c r="I21" s="3">
        <v>14</v>
      </c>
      <c r="J21" s="33" t="s">
        <v>19</v>
      </c>
      <c r="K21" s="116">
        <f t="shared" si="1"/>
        <v>17</v>
      </c>
      <c r="L21" s="33" t="s">
        <v>21</v>
      </c>
      <c r="M21" s="369">
        <v>22224</v>
      </c>
      <c r="N21" s="89">
        <f t="shared" si="2"/>
        <v>29215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0">
        <f t="shared" ref="C22:C30" si="5">SUM(H5)</f>
        <v>47159</v>
      </c>
      <c r="D22" s="5">
        <f t="shared" ref="D22:D30" si="6">SUM(L5)</f>
        <v>40198</v>
      </c>
      <c r="E22" s="52">
        <f t="shared" si="3"/>
        <v>94.611295014545092</v>
      </c>
      <c r="F22" s="52">
        <f t="shared" si="4"/>
        <v>117.31678192944923</v>
      </c>
      <c r="G22" s="62"/>
      <c r="H22" s="88">
        <v>3624</v>
      </c>
      <c r="I22" s="3">
        <v>9</v>
      </c>
      <c r="J22" s="3" t="s">
        <v>164</v>
      </c>
      <c r="K22" s="116">
        <f t="shared" si="1"/>
        <v>34</v>
      </c>
      <c r="L22" s="33" t="s">
        <v>1</v>
      </c>
      <c r="M22" s="369">
        <v>27418</v>
      </c>
      <c r="N22" s="89">
        <f t="shared" si="2"/>
        <v>27662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0">
        <f t="shared" si="5"/>
        <v>29215</v>
      </c>
      <c r="D23" s="97">
        <f t="shared" si="6"/>
        <v>18171</v>
      </c>
      <c r="E23" s="52">
        <f t="shared" si="3"/>
        <v>131.4569834413247</v>
      </c>
      <c r="F23" s="52">
        <f t="shared" si="4"/>
        <v>160.77816300698916</v>
      </c>
      <c r="G23" s="62"/>
      <c r="H23" s="88">
        <v>2757</v>
      </c>
      <c r="I23" s="3">
        <v>10</v>
      </c>
      <c r="J23" s="33" t="s">
        <v>16</v>
      </c>
      <c r="K23" s="116">
        <f t="shared" si="1"/>
        <v>3</v>
      </c>
      <c r="L23" s="33" t="s">
        <v>10</v>
      </c>
      <c r="M23" s="369">
        <v>17408</v>
      </c>
      <c r="N23" s="89">
        <f t="shared" si="2"/>
        <v>22544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0">
        <f t="shared" si="5"/>
        <v>27662</v>
      </c>
      <c r="D24" s="5">
        <f t="shared" si="6"/>
        <v>34109</v>
      </c>
      <c r="E24" s="52">
        <f t="shared" si="3"/>
        <v>100.88992632577138</v>
      </c>
      <c r="F24" s="52">
        <f t="shared" si="4"/>
        <v>81.098830220762849</v>
      </c>
      <c r="G24" s="62"/>
      <c r="H24" s="88">
        <v>1753</v>
      </c>
      <c r="I24" s="3">
        <v>37</v>
      </c>
      <c r="J24" s="33" t="s">
        <v>37</v>
      </c>
      <c r="K24" s="116">
        <f t="shared" si="1"/>
        <v>40</v>
      </c>
      <c r="L24" s="33" t="s">
        <v>2</v>
      </c>
      <c r="M24" s="369">
        <v>17196</v>
      </c>
      <c r="N24" s="89">
        <f t="shared" si="2"/>
        <v>18174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0">
        <f t="shared" si="5"/>
        <v>22544</v>
      </c>
      <c r="D25" s="5">
        <f t="shared" si="6"/>
        <v>43284</v>
      </c>
      <c r="E25" s="52">
        <f t="shared" si="3"/>
        <v>129.50367647058823</v>
      </c>
      <c r="F25" s="52">
        <f t="shared" si="4"/>
        <v>52.083910913963592</v>
      </c>
      <c r="G25" s="72"/>
      <c r="H25" s="88">
        <v>1019</v>
      </c>
      <c r="I25" s="3">
        <v>12</v>
      </c>
      <c r="J25" s="33" t="s">
        <v>18</v>
      </c>
      <c r="K25" s="116">
        <f t="shared" si="1"/>
        <v>16</v>
      </c>
      <c r="L25" s="33" t="s">
        <v>3</v>
      </c>
      <c r="M25" s="369">
        <v>14878</v>
      </c>
      <c r="N25" s="89">
        <f t="shared" si="2"/>
        <v>16008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</v>
      </c>
      <c r="C26" s="200">
        <f t="shared" si="5"/>
        <v>18174</v>
      </c>
      <c r="D26" s="5">
        <f t="shared" si="6"/>
        <v>18411</v>
      </c>
      <c r="E26" s="52">
        <f t="shared" si="3"/>
        <v>105.68736915561759</v>
      </c>
      <c r="F26" s="52">
        <f t="shared" si="4"/>
        <v>98.712726087664976</v>
      </c>
      <c r="G26" s="62"/>
      <c r="H26" s="88">
        <v>834</v>
      </c>
      <c r="I26" s="3">
        <v>4</v>
      </c>
      <c r="J26" s="33" t="s">
        <v>11</v>
      </c>
      <c r="K26" s="116">
        <f t="shared" si="1"/>
        <v>33</v>
      </c>
      <c r="L26" s="33" t="s">
        <v>0</v>
      </c>
      <c r="M26" s="369">
        <v>15739</v>
      </c>
      <c r="N26" s="89">
        <f t="shared" si="2"/>
        <v>15888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3</v>
      </c>
      <c r="C27" s="200">
        <f t="shared" si="5"/>
        <v>16008</v>
      </c>
      <c r="D27" s="5">
        <f t="shared" si="6"/>
        <v>14396</v>
      </c>
      <c r="E27" s="52">
        <f t="shared" si="3"/>
        <v>107.59510686920284</v>
      </c>
      <c r="F27" s="52">
        <f t="shared" si="4"/>
        <v>111.19755487635454</v>
      </c>
      <c r="G27" s="62"/>
      <c r="H27" s="88">
        <v>605</v>
      </c>
      <c r="I27" s="3">
        <v>15</v>
      </c>
      <c r="J27" s="33" t="s">
        <v>20</v>
      </c>
      <c r="K27" s="116">
        <f t="shared" si="1"/>
        <v>13</v>
      </c>
      <c r="L27" s="33" t="s">
        <v>7</v>
      </c>
      <c r="M27" s="370">
        <v>15524</v>
      </c>
      <c r="N27" s="89">
        <f t="shared" si="2"/>
        <v>15349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0</v>
      </c>
      <c r="C28" s="200">
        <f t="shared" si="5"/>
        <v>15888</v>
      </c>
      <c r="D28" s="5">
        <f t="shared" si="6"/>
        <v>14631</v>
      </c>
      <c r="E28" s="52">
        <f t="shared" si="3"/>
        <v>100.94669292839444</v>
      </c>
      <c r="F28" s="52">
        <f t="shared" si="4"/>
        <v>108.59134713963503</v>
      </c>
      <c r="G28" s="73"/>
      <c r="H28" s="88">
        <v>534</v>
      </c>
      <c r="I28" s="3">
        <v>32</v>
      </c>
      <c r="J28" s="33" t="s">
        <v>35</v>
      </c>
      <c r="K28" s="179">
        <f t="shared" si="1"/>
        <v>38</v>
      </c>
      <c r="L28" s="77" t="s">
        <v>38</v>
      </c>
      <c r="M28" s="371">
        <v>12741</v>
      </c>
      <c r="N28" s="165">
        <f t="shared" si="2"/>
        <v>12799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7</v>
      </c>
      <c r="C29" s="200">
        <f t="shared" si="5"/>
        <v>15349</v>
      </c>
      <c r="D29" s="5">
        <f t="shared" si="6"/>
        <v>21031</v>
      </c>
      <c r="E29" s="52">
        <f t="shared" si="3"/>
        <v>98.872713218242723</v>
      </c>
      <c r="F29" s="52">
        <f t="shared" si="4"/>
        <v>72.982739765108647</v>
      </c>
      <c r="G29" s="72"/>
      <c r="H29" s="290">
        <v>456</v>
      </c>
      <c r="I29" s="3">
        <v>27</v>
      </c>
      <c r="J29" s="33" t="s">
        <v>31</v>
      </c>
      <c r="K29" s="114"/>
      <c r="L29" s="114" t="s">
        <v>55</v>
      </c>
      <c r="M29" s="372">
        <v>355567</v>
      </c>
      <c r="N29" s="170">
        <f>SUM(H44)</f>
        <v>369731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38</v>
      </c>
      <c r="C30" s="200">
        <f t="shared" si="5"/>
        <v>12799</v>
      </c>
      <c r="D30" s="5">
        <f t="shared" si="6"/>
        <v>14224</v>
      </c>
      <c r="E30" s="57">
        <f t="shared" si="3"/>
        <v>100.45522329487481</v>
      </c>
      <c r="F30" s="63">
        <f t="shared" si="4"/>
        <v>89.981721034870645</v>
      </c>
      <c r="G30" s="75"/>
      <c r="H30" s="88">
        <v>374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369731</v>
      </c>
      <c r="D31" s="67">
        <f>SUM(L14)</f>
        <v>373730</v>
      </c>
      <c r="E31" s="70">
        <f>SUM(N29/M29*100)</f>
        <v>103.98349678119736</v>
      </c>
      <c r="F31" s="63">
        <f t="shared" si="4"/>
        <v>98.929976186016646</v>
      </c>
      <c r="G31" s="83">
        <v>50.4</v>
      </c>
      <c r="H31" s="88">
        <v>312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230</v>
      </c>
      <c r="I32" s="3">
        <v>20</v>
      </c>
      <c r="J32" s="33" t="s">
        <v>24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228</v>
      </c>
      <c r="I33" s="3">
        <v>5</v>
      </c>
      <c r="J33" s="33" t="s">
        <v>12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34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348">
        <v>12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6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 x14ac:dyDescent="0.15">
      <c r="H37" s="88">
        <v>6</v>
      </c>
      <c r="I37" s="3">
        <v>30</v>
      </c>
      <c r="J37" s="33" t="s">
        <v>33</v>
      </c>
      <c r="L37" s="47"/>
      <c r="M37" s="388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29</v>
      </c>
      <c r="J38" s="33" t="s">
        <v>54</v>
      </c>
      <c r="N38" s="26"/>
      <c r="R38" s="48"/>
      <c r="S38" s="26"/>
      <c r="T38" s="26"/>
      <c r="U38" s="26"/>
      <c r="V38" s="26"/>
    </row>
    <row r="39" spans="3:30" x14ac:dyDescent="0.15">
      <c r="H39" s="88">
        <v>1</v>
      </c>
      <c r="I39" s="3">
        <v>35</v>
      </c>
      <c r="J39" s="33" t="s">
        <v>36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6</v>
      </c>
      <c r="J40" s="33" t="s">
        <v>13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8</v>
      </c>
      <c r="J41" s="33" t="s">
        <v>15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22</v>
      </c>
      <c r="J42" s="33" t="s">
        <v>26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28</v>
      </c>
      <c r="J43" s="33" t="s">
        <v>32</v>
      </c>
      <c r="M43" s="48"/>
      <c r="N43" s="26"/>
      <c r="R43" s="48"/>
      <c r="S43" s="30"/>
      <c r="T43" s="30"/>
      <c r="U43" s="30"/>
    </row>
    <row r="44" spans="3:30" x14ac:dyDescent="0.15">
      <c r="H44" s="119">
        <f>SUM(H4:H43)</f>
        <v>369731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8"/>
    </row>
    <row r="47" spans="3:30" x14ac:dyDescent="0.15">
      <c r="H47" s="385" t="s">
        <v>181</v>
      </c>
      <c r="L47" s="399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7" t="s">
        <v>193</v>
      </c>
      <c r="I48" s="3"/>
      <c r="J48" s="188" t="s">
        <v>91</v>
      </c>
      <c r="K48" s="3"/>
      <c r="L48" s="327" t="s">
        <v>185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4" t="s">
        <v>99</v>
      </c>
      <c r="I49" s="3"/>
      <c r="J49" s="143" t="s">
        <v>9</v>
      </c>
      <c r="K49" s="3"/>
      <c r="L49" s="327" t="s">
        <v>99</v>
      </c>
      <c r="M49" s="400"/>
      <c r="R49" s="48"/>
      <c r="S49" s="26"/>
      <c r="T49" s="26"/>
      <c r="U49" s="26"/>
      <c r="V49" s="26"/>
    </row>
    <row r="50" spans="1:22" ht="13.5" customHeight="1" x14ac:dyDescent="0.15">
      <c r="H50" s="43">
        <v>14967</v>
      </c>
      <c r="I50" s="3">
        <v>16</v>
      </c>
      <c r="J50" s="33" t="s">
        <v>3</v>
      </c>
      <c r="K50" s="325">
        <f>SUM(I50)</f>
        <v>16</v>
      </c>
      <c r="L50" s="328">
        <v>13281</v>
      </c>
      <c r="M50" s="400"/>
      <c r="R50" s="48"/>
      <c r="S50" s="26"/>
      <c r="T50" s="26"/>
      <c r="U50" s="26"/>
      <c r="V50" s="26"/>
    </row>
    <row r="51" spans="1:22" ht="13.5" customHeight="1" x14ac:dyDescent="0.15">
      <c r="H51" s="44">
        <v>10649</v>
      </c>
      <c r="I51" s="3">
        <v>33</v>
      </c>
      <c r="J51" s="33" t="s">
        <v>0</v>
      </c>
      <c r="K51" s="325">
        <f t="shared" ref="K51:K59" si="7">SUM(I51)</f>
        <v>33</v>
      </c>
      <c r="L51" s="329">
        <v>8841</v>
      </c>
      <c r="M51" s="400"/>
      <c r="R51" s="48"/>
      <c r="S51" s="26"/>
      <c r="T51" s="26"/>
      <c r="U51" s="26"/>
      <c r="V51" s="26"/>
    </row>
    <row r="52" spans="1:22" ht="14.25" thickBot="1" x14ac:dyDescent="0.2">
      <c r="H52" s="44">
        <v>7012</v>
      </c>
      <c r="I52" s="3">
        <v>26</v>
      </c>
      <c r="J52" s="33" t="s">
        <v>30</v>
      </c>
      <c r="K52" s="325">
        <f t="shared" si="7"/>
        <v>26</v>
      </c>
      <c r="L52" s="329">
        <v>3538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193</v>
      </c>
      <c r="D53" s="59" t="s">
        <v>185</v>
      </c>
      <c r="E53" s="59" t="s">
        <v>41</v>
      </c>
      <c r="F53" s="59" t="s">
        <v>50</v>
      </c>
      <c r="G53" s="8" t="s">
        <v>176</v>
      </c>
      <c r="H53" s="44">
        <v>1767</v>
      </c>
      <c r="I53" s="3">
        <v>40</v>
      </c>
      <c r="J53" s="33" t="s">
        <v>2</v>
      </c>
      <c r="K53" s="325">
        <f t="shared" si="7"/>
        <v>40</v>
      </c>
      <c r="L53" s="329">
        <v>3023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14967</v>
      </c>
      <c r="D54" s="97">
        <f>SUM(L50)</f>
        <v>13281</v>
      </c>
      <c r="E54" s="52">
        <f t="shared" ref="E54:E63" si="8">SUM(N67/M67*100)</f>
        <v>101.96198651134274</v>
      </c>
      <c r="F54" s="52">
        <f t="shared" ref="F54:F61" si="9">SUM(C54/D54*100)</f>
        <v>112.69482719674724</v>
      </c>
      <c r="G54" s="62"/>
      <c r="H54" s="44">
        <v>1750</v>
      </c>
      <c r="I54" s="3">
        <v>34</v>
      </c>
      <c r="J54" s="33" t="s">
        <v>1</v>
      </c>
      <c r="K54" s="325">
        <f t="shared" si="7"/>
        <v>34</v>
      </c>
      <c r="L54" s="329">
        <v>1290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10649</v>
      </c>
      <c r="D55" s="97">
        <f t="shared" ref="D55:D63" si="11">SUM(L51)</f>
        <v>8841</v>
      </c>
      <c r="E55" s="52">
        <f t="shared" si="8"/>
        <v>130.04029796067894</v>
      </c>
      <c r="F55" s="52">
        <f t="shared" si="9"/>
        <v>120.450175319534</v>
      </c>
      <c r="G55" s="62"/>
      <c r="H55" s="44">
        <v>1371</v>
      </c>
      <c r="I55" s="3">
        <v>22</v>
      </c>
      <c r="J55" s="33" t="s">
        <v>26</v>
      </c>
      <c r="K55" s="325">
        <f t="shared" si="7"/>
        <v>22</v>
      </c>
      <c r="L55" s="329">
        <v>1371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7012</v>
      </c>
      <c r="D56" s="97">
        <f t="shared" si="11"/>
        <v>3538</v>
      </c>
      <c r="E56" s="52">
        <f t="shared" si="8"/>
        <v>98.414035087719299</v>
      </c>
      <c r="F56" s="52">
        <f t="shared" si="9"/>
        <v>198.1910684002261</v>
      </c>
      <c r="G56" s="62"/>
      <c r="H56" s="44">
        <v>1205</v>
      </c>
      <c r="I56" s="3">
        <v>25</v>
      </c>
      <c r="J56" s="33" t="s">
        <v>29</v>
      </c>
      <c r="K56" s="325">
        <f t="shared" si="7"/>
        <v>25</v>
      </c>
      <c r="L56" s="329">
        <v>812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2</v>
      </c>
      <c r="C57" s="43">
        <f t="shared" si="10"/>
        <v>1767</v>
      </c>
      <c r="D57" s="97">
        <f t="shared" si="11"/>
        <v>3023</v>
      </c>
      <c r="E57" s="52">
        <f t="shared" si="8"/>
        <v>109.00678593460826</v>
      </c>
      <c r="F57" s="52">
        <f t="shared" si="9"/>
        <v>58.451869004300363</v>
      </c>
      <c r="G57" s="62"/>
      <c r="H57" s="44">
        <v>1167</v>
      </c>
      <c r="I57" s="3">
        <v>14</v>
      </c>
      <c r="J57" s="33" t="s">
        <v>19</v>
      </c>
      <c r="K57" s="325">
        <f t="shared" si="7"/>
        <v>14</v>
      </c>
      <c r="L57" s="329">
        <v>1192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1750</v>
      </c>
      <c r="D58" s="97">
        <f t="shared" si="11"/>
        <v>1290</v>
      </c>
      <c r="E58" s="52">
        <f t="shared" si="8"/>
        <v>83.892617449664428</v>
      </c>
      <c r="F58" s="52">
        <f t="shared" si="9"/>
        <v>135.65891472868216</v>
      </c>
      <c r="G58" s="72"/>
      <c r="H58" s="334">
        <v>871</v>
      </c>
      <c r="I58" s="3">
        <v>31</v>
      </c>
      <c r="J58" s="33" t="s">
        <v>64</v>
      </c>
      <c r="K58" s="325">
        <f t="shared" si="7"/>
        <v>31</v>
      </c>
      <c r="L58" s="329">
        <v>1179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26</v>
      </c>
      <c r="C59" s="43">
        <f t="shared" si="10"/>
        <v>1371</v>
      </c>
      <c r="D59" s="97">
        <f t="shared" si="11"/>
        <v>1371</v>
      </c>
      <c r="E59" s="52">
        <f t="shared" si="8"/>
        <v>100</v>
      </c>
      <c r="F59" s="52">
        <f t="shared" si="9"/>
        <v>100</v>
      </c>
      <c r="G59" s="62"/>
      <c r="H59" s="377">
        <v>831</v>
      </c>
      <c r="I59" s="14">
        <v>38</v>
      </c>
      <c r="J59" s="77" t="s">
        <v>38</v>
      </c>
      <c r="K59" s="326">
        <f t="shared" si="7"/>
        <v>38</v>
      </c>
      <c r="L59" s="330">
        <v>1099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29</v>
      </c>
      <c r="C60" s="89">
        <f t="shared" si="10"/>
        <v>1205</v>
      </c>
      <c r="D60" s="97">
        <f t="shared" si="11"/>
        <v>812</v>
      </c>
      <c r="E60" s="52">
        <f t="shared" si="8"/>
        <v>90.329835082458771</v>
      </c>
      <c r="F60" s="52">
        <f t="shared" si="9"/>
        <v>148.39901477832512</v>
      </c>
      <c r="G60" s="62"/>
      <c r="H60" s="417">
        <v>734</v>
      </c>
      <c r="I60" s="220">
        <v>1</v>
      </c>
      <c r="J60" s="380" t="s">
        <v>4</v>
      </c>
      <c r="K60" s="365" t="s">
        <v>8</v>
      </c>
      <c r="L60" s="374">
        <v>37935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19</v>
      </c>
      <c r="C61" s="43">
        <f t="shared" si="10"/>
        <v>1167</v>
      </c>
      <c r="D61" s="97">
        <f t="shared" si="11"/>
        <v>1192</v>
      </c>
      <c r="E61" s="52">
        <f t="shared" si="8"/>
        <v>98.9821882951654</v>
      </c>
      <c r="F61" s="52">
        <f t="shared" si="9"/>
        <v>97.902684563758385</v>
      </c>
      <c r="G61" s="73"/>
      <c r="H61" s="44">
        <v>619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64</v>
      </c>
      <c r="C62" s="43">
        <f t="shared" si="10"/>
        <v>871</v>
      </c>
      <c r="D62" s="97">
        <f t="shared" si="11"/>
        <v>1179</v>
      </c>
      <c r="E62" s="52">
        <f t="shared" si="8"/>
        <v>87.1</v>
      </c>
      <c r="F62" s="52">
        <f>SUM(C62/D62*100)</f>
        <v>73.876166242578449</v>
      </c>
      <c r="G62" s="72"/>
      <c r="H62" s="44">
        <v>568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38</v>
      </c>
      <c r="C63" s="43">
        <f t="shared" si="10"/>
        <v>831</v>
      </c>
      <c r="D63" s="97">
        <f t="shared" si="11"/>
        <v>1099</v>
      </c>
      <c r="E63" s="57">
        <f t="shared" si="8"/>
        <v>87.658227848101262</v>
      </c>
      <c r="F63" s="52">
        <f>SUM(C63/D63*100)</f>
        <v>75.614194722474977</v>
      </c>
      <c r="G63" s="75"/>
      <c r="H63" s="44">
        <v>438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44706</v>
      </c>
      <c r="D64" s="67">
        <f>SUM(L60)</f>
        <v>37935</v>
      </c>
      <c r="E64" s="70">
        <f>SUM(N77/M77*100)</f>
        <v>104.82063305978897</v>
      </c>
      <c r="F64" s="70">
        <f>SUM(C64/D64*100)</f>
        <v>117.84895215500197</v>
      </c>
      <c r="G64" s="390">
        <v>170.6</v>
      </c>
      <c r="H64" s="348">
        <v>227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174</v>
      </c>
      <c r="I65" s="3">
        <v>17</v>
      </c>
      <c r="J65" s="33" t="s">
        <v>21</v>
      </c>
      <c r="M65" s="399"/>
      <c r="N65" s="26"/>
      <c r="R65" s="48"/>
      <c r="S65" s="26"/>
      <c r="T65" s="26"/>
      <c r="U65" s="26"/>
      <c r="V65" s="26"/>
    </row>
    <row r="66" spans="3:22" x14ac:dyDescent="0.15">
      <c r="H66" s="88">
        <v>161</v>
      </c>
      <c r="I66" s="3">
        <v>9</v>
      </c>
      <c r="J66" s="3" t="s">
        <v>164</v>
      </c>
      <c r="L66" s="189" t="s">
        <v>91</v>
      </c>
      <c r="M66" s="341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128</v>
      </c>
      <c r="I67" s="3">
        <v>36</v>
      </c>
      <c r="J67" s="33" t="s">
        <v>5</v>
      </c>
      <c r="K67" s="3">
        <f>SUM(I50)</f>
        <v>16</v>
      </c>
      <c r="L67" s="33" t="s">
        <v>3</v>
      </c>
      <c r="M67" s="392">
        <v>14679</v>
      </c>
      <c r="N67" s="89">
        <f>SUM(H50)</f>
        <v>14967</v>
      </c>
      <c r="R67" s="48"/>
      <c r="S67" s="26"/>
      <c r="T67" s="26"/>
      <c r="U67" s="26"/>
      <c r="V67" s="26"/>
    </row>
    <row r="68" spans="3:22" x14ac:dyDescent="0.15">
      <c r="C68" s="26"/>
      <c r="H68" s="44">
        <v>50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3">
        <v>8189</v>
      </c>
      <c r="N68" s="89">
        <f t="shared" ref="N68:N76" si="13">SUM(H51)</f>
        <v>10649</v>
      </c>
      <c r="R68" s="48"/>
      <c r="S68" s="26"/>
      <c r="T68" s="26"/>
      <c r="U68" s="26"/>
      <c r="V68" s="26"/>
    </row>
    <row r="69" spans="3:22" x14ac:dyDescent="0.15">
      <c r="H69" s="290">
        <v>13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3">
        <v>7125</v>
      </c>
      <c r="N69" s="89">
        <f t="shared" si="13"/>
        <v>7012</v>
      </c>
      <c r="R69" s="48"/>
      <c r="S69" s="26"/>
      <c r="T69" s="26"/>
      <c r="U69" s="26"/>
      <c r="V69" s="26"/>
    </row>
    <row r="70" spans="3:22" x14ac:dyDescent="0.15">
      <c r="H70" s="88">
        <v>3</v>
      </c>
      <c r="I70" s="3">
        <v>23</v>
      </c>
      <c r="J70" s="33" t="s">
        <v>27</v>
      </c>
      <c r="K70" s="3">
        <f t="shared" si="12"/>
        <v>40</v>
      </c>
      <c r="L70" s="33" t="s">
        <v>2</v>
      </c>
      <c r="M70" s="393">
        <v>1621</v>
      </c>
      <c r="N70" s="89">
        <f t="shared" si="13"/>
        <v>1767</v>
      </c>
      <c r="R70" s="48"/>
      <c r="S70" s="26"/>
      <c r="T70" s="26"/>
      <c r="U70" s="26"/>
      <c r="V70" s="26"/>
    </row>
    <row r="71" spans="3:22" x14ac:dyDescent="0.15">
      <c r="H71" s="44">
        <v>1</v>
      </c>
      <c r="I71" s="3">
        <v>28</v>
      </c>
      <c r="J71" s="33" t="s">
        <v>32</v>
      </c>
      <c r="K71" s="3">
        <f t="shared" si="12"/>
        <v>34</v>
      </c>
      <c r="L71" s="33" t="s">
        <v>1</v>
      </c>
      <c r="M71" s="393">
        <v>2086</v>
      </c>
      <c r="N71" s="89">
        <f t="shared" si="13"/>
        <v>1750</v>
      </c>
      <c r="R71" s="48"/>
      <c r="S71" s="26"/>
      <c r="T71" s="26"/>
      <c r="U71" s="26"/>
      <c r="V71" s="26"/>
    </row>
    <row r="72" spans="3:22" x14ac:dyDescent="0.15">
      <c r="H72" s="290">
        <v>0</v>
      </c>
      <c r="I72" s="3">
        <v>2</v>
      </c>
      <c r="J72" s="33" t="s">
        <v>6</v>
      </c>
      <c r="K72" s="3">
        <f t="shared" si="12"/>
        <v>22</v>
      </c>
      <c r="L72" s="33" t="s">
        <v>26</v>
      </c>
      <c r="M72" s="393">
        <v>1371</v>
      </c>
      <c r="N72" s="89">
        <f t="shared" si="13"/>
        <v>1371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3</v>
      </c>
      <c r="J73" s="33" t="s">
        <v>10</v>
      </c>
      <c r="K73" s="3">
        <f t="shared" si="12"/>
        <v>25</v>
      </c>
      <c r="L73" s="33" t="s">
        <v>29</v>
      </c>
      <c r="M73" s="393">
        <v>1334</v>
      </c>
      <c r="N73" s="89">
        <f t="shared" si="13"/>
        <v>1205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4</v>
      </c>
      <c r="J74" s="33" t="s">
        <v>11</v>
      </c>
      <c r="K74" s="3">
        <f t="shared" si="12"/>
        <v>14</v>
      </c>
      <c r="L74" s="33" t="s">
        <v>19</v>
      </c>
      <c r="M74" s="393">
        <v>1179</v>
      </c>
      <c r="N74" s="89">
        <f t="shared" si="13"/>
        <v>1167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5</v>
      </c>
      <c r="J75" s="33" t="s">
        <v>12</v>
      </c>
      <c r="K75" s="3">
        <f t="shared" si="12"/>
        <v>31</v>
      </c>
      <c r="L75" s="33" t="s">
        <v>64</v>
      </c>
      <c r="M75" s="393">
        <v>1000</v>
      </c>
      <c r="N75" s="89">
        <f t="shared" si="13"/>
        <v>871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6</v>
      </c>
      <c r="J76" s="33" t="s">
        <v>13</v>
      </c>
      <c r="K76" s="14">
        <f t="shared" si="12"/>
        <v>38</v>
      </c>
      <c r="L76" s="77" t="s">
        <v>38</v>
      </c>
      <c r="M76" s="394">
        <v>948</v>
      </c>
      <c r="N76" s="165">
        <f t="shared" si="13"/>
        <v>831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7</v>
      </c>
      <c r="J77" s="33" t="s">
        <v>14</v>
      </c>
      <c r="K77" s="3"/>
      <c r="L77" s="114" t="s">
        <v>56</v>
      </c>
      <c r="M77" s="295">
        <v>42650</v>
      </c>
      <c r="N77" s="170">
        <f>SUM(H90)</f>
        <v>44706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122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88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21</v>
      </c>
      <c r="J83" s="33" t="s">
        <v>72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88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88">
        <v>0</v>
      </c>
      <c r="I87" s="3">
        <v>32</v>
      </c>
      <c r="J87" s="33" t="s">
        <v>35</v>
      </c>
      <c r="L87" s="47"/>
      <c r="M87" s="388"/>
      <c r="R87" s="48"/>
      <c r="S87" s="26"/>
      <c r="T87" s="26"/>
      <c r="U87" s="26"/>
      <c r="V87" s="26"/>
    </row>
    <row r="88" spans="8:22" x14ac:dyDescent="0.15">
      <c r="H88" s="88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88">
        <v>0</v>
      </c>
      <c r="I89" s="3">
        <v>39</v>
      </c>
      <c r="J89" s="33" t="s">
        <v>39</v>
      </c>
      <c r="R89" s="48"/>
    </row>
    <row r="90" spans="8:22" x14ac:dyDescent="0.15">
      <c r="H90" s="117">
        <f>SUM(H50:H89)</f>
        <v>44706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M19" sqref="M19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59" t="s">
        <v>70</v>
      </c>
      <c r="I1" s="385"/>
      <c r="J1" s="46"/>
      <c r="L1" s="47"/>
      <c r="M1" s="397"/>
      <c r="N1" s="47"/>
      <c r="O1" s="48"/>
      <c r="R1" s="108"/>
    </row>
    <row r="2" spans="8:30" ht="13.5" customHeight="1" x14ac:dyDescent="0.15">
      <c r="H2" s="291" t="s">
        <v>200</v>
      </c>
      <c r="I2" s="3"/>
      <c r="J2" s="181" t="s">
        <v>70</v>
      </c>
      <c r="K2" s="81"/>
      <c r="L2" s="317" t="s">
        <v>188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3" t="s">
        <v>9</v>
      </c>
      <c r="K3" s="81"/>
      <c r="L3" s="318" t="s">
        <v>99</v>
      </c>
      <c r="M3" s="401"/>
      <c r="N3" s="402"/>
      <c r="O3" s="1"/>
      <c r="R3" s="48"/>
      <c r="S3" s="26"/>
      <c r="T3" s="26"/>
      <c r="U3" s="26"/>
      <c r="V3" s="26"/>
    </row>
    <row r="4" spans="8:30" ht="13.5" customHeight="1" x14ac:dyDescent="0.15">
      <c r="H4" s="89">
        <v>31523</v>
      </c>
      <c r="I4" s="3">
        <v>33</v>
      </c>
      <c r="J4" s="159" t="s">
        <v>0</v>
      </c>
      <c r="K4" s="120">
        <f>SUM(I4)</f>
        <v>33</v>
      </c>
      <c r="L4" s="310">
        <v>28795</v>
      </c>
      <c r="M4" s="407"/>
      <c r="N4" s="402"/>
      <c r="O4" s="1"/>
      <c r="R4" s="48"/>
      <c r="S4" s="26"/>
      <c r="T4" s="26"/>
      <c r="U4" s="26"/>
      <c r="V4" s="26"/>
    </row>
    <row r="5" spans="8:30" ht="13.5" customHeight="1" x14ac:dyDescent="0.15">
      <c r="H5" s="88">
        <v>15269</v>
      </c>
      <c r="I5" s="3">
        <v>9</v>
      </c>
      <c r="J5" s="3" t="s">
        <v>164</v>
      </c>
      <c r="K5" s="120">
        <f t="shared" ref="K5:K13" si="0">SUM(I5)</f>
        <v>9</v>
      </c>
      <c r="L5" s="311">
        <v>16657</v>
      </c>
      <c r="M5" s="401"/>
      <c r="N5" s="402"/>
      <c r="O5" s="1"/>
      <c r="R5" s="48"/>
      <c r="S5" s="26"/>
      <c r="T5" s="26"/>
      <c r="U5" s="26"/>
      <c r="V5" s="26"/>
    </row>
    <row r="6" spans="8:30" ht="13.5" customHeight="1" x14ac:dyDescent="0.15">
      <c r="H6" s="290">
        <v>14360</v>
      </c>
      <c r="I6" s="3">
        <v>13</v>
      </c>
      <c r="J6" s="159" t="s">
        <v>7</v>
      </c>
      <c r="K6" s="120">
        <f t="shared" si="0"/>
        <v>13</v>
      </c>
      <c r="L6" s="311">
        <v>15923</v>
      </c>
      <c r="M6" s="95"/>
      <c r="O6" s="1"/>
      <c r="R6" s="48"/>
      <c r="S6" s="26"/>
      <c r="T6" s="26"/>
      <c r="U6" s="26"/>
      <c r="V6" s="26"/>
    </row>
    <row r="7" spans="8:30" ht="13.5" customHeight="1" x14ac:dyDescent="0.15">
      <c r="H7" s="88">
        <v>9097</v>
      </c>
      <c r="I7" s="3">
        <v>34</v>
      </c>
      <c r="J7" s="159" t="s">
        <v>1</v>
      </c>
      <c r="K7" s="120">
        <f t="shared" si="0"/>
        <v>34</v>
      </c>
      <c r="L7" s="311">
        <v>7366</v>
      </c>
      <c r="M7" s="95"/>
      <c r="O7" s="1"/>
      <c r="R7" s="48"/>
      <c r="S7" s="26"/>
      <c r="T7" s="26"/>
      <c r="U7" s="26"/>
      <c r="V7" s="26"/>
    </row>
    <row r="8" spans="8:30" ht="13.5" customHeight="1" x14ac:dyDescent="0.15">
      <c r="H8" s="88">
        <v>6845</v>
      </c>
      <c r="I8" s="3">
        <v>24</v>
      </c>
      <c r="J8" s="159" t="s">
        <v>28</v>
      </c>
      <c r="K8" s="120">
        <f t="shared" si="0"/>
        <v>24</v>
      </c>
      <c r="L8" s="311">
        <v>7542</v>
      </c>
      <c r="M8" s="95"/>
      <c r="N8" s="93"/>
      <c r="O8" s="1"/>
      <c r="R8" s="48"/>
      <c r="S8" s="26"/>
      <c r="T8" s="26"/>
      <c r="U8" s="26"/>
      <c r="V8" s="26"/>
    </row>
    <row r="9" spans="8:30" ht="13.5" customHeight="1" x14ac:dyDescent="0.15">
      <c r="H9" s="88">
        <v>5142</v>
      </c>
      <c r="I9" s="3">
        <v>25</v>
      </c>
      <c r="J9" s="159" t="s">
        <v>29</v>
      </c>
      <c r="K9" s="120">
        <f t="shared" si="0"/>
        <v>25</v>
      </c>
      <c r="L9" s="311">
        <v>4966</v>
      </c>
      <c r="M9" s="95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3495</v>
      </c>
      <c r="I10" s="3">
        <v>22</v>
      </c>
      <c r="J10" s="159" t="s">
        <v>26</v>
      </c>
      <c r="K10" s="120">
        <f t="shared" si="0"/>
        <v>22</v>
      </c>
      <c r="L10" s="311">
        <v>3796</v>
      </c>
      <c r="M10" s="95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3184</v>
      </c>
      <c r="I11" s="3">
        <v>17</v>
      </c>
      <c r="J11" s="159" t="s">
        <v>21</v>
      </c>
      <c r="K11" s="120">
        <f t="shared" si="0"/>
        <v>17</v>
      </c>
      <c r="L11" s="311">
        <v>3110</v>
      </c>
      <c r="M11" s="95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1859</v>
      </c>
      <c r="I12" s="3">
        <v>26</v>
      </c>
      <c r="J12" s="159" t="s">
        <v>30</v>
      </c>
      <c r="K12" s="120">
        <f t="shared" si="0"/>
        <v>26</v>
      </c>
      <c r="L12" s="311">
        <v>2100</v>
      </c>
      <c r="M12" s="95"/>
      <c r="R12" s="48"/>
      <c r="S12" s="26"/>
      <c r="T12" s="26"/>
      <c r="U12" s="90"/>
      <c r="V12" s="26"/>
    </row>
    <row r="13" spans="8:30" ht="13.5" customHeight="1" thickBot="1" x14ac:dyDescent="0.2">
      <c r="H13" s="427">
        <v>1759</v>
      </c>
      <c r="I13" s="14">
        <v>1</v>
      </c>
      <c r="J13" s="161" t="s">
        <v>4</v>
      </c>
      <c r="K13" s="180">
        <f t="shared" si="0"/>
        <v>1</v>
      </c>
      <c r="L13" s="319">
        <v>1514</v>
      </c>
      <c r="M13" s="95"/>
      <c r="N13" s="96"/>
      <c r="R13" s="48"/>
      <c r="S13" s="26"/>
      <c r="T13" s="26"/>
      <c r="U13" s="26"/>
      <c r="V13" s="26"/>
    </row>
    <row r="14" spans="8:30" ht="13.5" customHeight="1" thickTop="1" x14ac:dyDescent="0.15">
      <c r="H14" s="376">
        <v>1707</v>
      </c>
      <c r="I14" s="220">
        <v>12</v>
      </c>
      <c r="J14" s="221" t="s">
        <v>18</v>
      </c>
      <c r="K14" s="81" t="s">
        <v>8</v>
      </c>
      <c r="L14" s="320">
        <v>122364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1660</v>
      </c>
      <c r="I15" s="3">
        <v>36</v>
      </c>
      <c r="J15" s="159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1606</v>
      </c>
      <c r="I16" s="3">
        <v>20</v>
      </c>
      <c r="J16" s="159" t="s">
        <v>24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290">
        <v>1585</v>
      </c>
      <c r="I17" s="3">
        <v>16</v>
      </c>
      <c r="J17" s="159" t="s">
        <v>3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2">
        <v>1206</v>
      </c>
      <c r="I18" s="3">
        <v>21</v>
      </c>
      <c r="J18" s="159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1205</v>
      </c>
      <c r="I19" s="3">
        <v>6</v>
      </c>
      <c r="J19" s="159" t="s">
        <v>13</v>
      </c>
      <c r="L19" s="420" t="s">
        <v>192</v>
      </c>
      <c r="M19" s="441" t="s">
        <v>191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1086</v>
      </c>
      <c r="I20" s="3">
        <v>40</v>
      </c>
      <c r="J20" s="159" t="s">
        <v>2</v>
      </c>
      <c r="K20" s="120">
        <f>SUM(I4)</f>
        <v>33</v>
      </c>
      <c r="L20" s="159" t="s">
        <v>0</v>
      </c>
      <c r="M20" s="321">
        <v>25506</v>
      </c>
      <c r="N20" s="89">
        <f>SUM(H4)</f>
        <v>31523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50</v>
      </c>
      <c r="G21" s="8" t="s">
        <v>176</v>
      </c>
      <c r="H21" s="88">
        <v>927</v>
      </c>
      <c r="I21" s="3">
        <v>15</v>
      </c>
      <c r="J21" s="159" t="s">
        <v>20</v>
      </c>
      <c r="K21" s="120">
        <f t="shared" ref="K21:K29" si="1">SUM(I5)</f>
        <v>9</v>
      </c>
      <c r="L21" s="3" t="s">
        <v>164</v>
      </c>
      <c r="M21" s="322">
        <v>14812</v>
      </c>
      <c r="N21" s="89">
        <f t="shared" ref="N21:N29" si="2">SUM(H5)</f>
        <v>15269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59" t="s">
        <v>0</v>
      </c>
      <c r="C22" s="43">
        <f>SUM(H4)</f>
        <v>31523</v>
      </c>
      <c r="D22" s="97">
        <f>SUM(L4)</f>
        <v>28795</v>
      </c>
      <c r="E22" s="55">
        <f t="shared" ref="E22:E31" si="3">SUM(N20/M20*100)</f>
        <v>123.59052771896808</v>
      </c>
      <c r="F22" s="52">
        <f t="shared" ref="F22:F32" si="4">SUM(C22/D22*100)</f>
        <v>109.47386699079702</v>
      </c>
      <c r="G22" s="62"/>
      <c r="H22" s="88">
        <v>773</v>
      </c>
      <c r="I22" s="3">
        <v>2</v>
      </c>
      <c r="J22" s="159" t="s">
        <v>6</v>
      </c>
      <c r="K22" s="120">
        <f t="shared" si="1"/>
        <v>13</v>
      </c>
      <c r="L22" s="159" t="s">
        <v>7</v>
      </c>
      <c r="M22" s="322">
        <v>15174</v>
      </c>
      <c r="N22" s="89">
        <f t="shared" si="2"/>
        <v>14360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164</v>
      </c>
      <c r="C23" s="43">
        <f t="shared" ref="C23:C31" si="5">SUM(H5)</f>
        <v>15269</v>
      </c>
      <c r="D23" s="97">
        <f t="shared" ref="D23:D31" si="6">SUM(L5)</f>
        <v>16657</v>
      </c>
      <c r="E23" s="55">
        <f t="shared" si="3"/>
        <v>103.08533621388062</v>
      </c>
      <c r="F23" s="52">
        <f t="shared" si="4"/>
        <v>91.667166956834961</v>
      </c>
      <c r="G23" s="62"/>
      <c r="H23" s="88">
        <v>726</v>
      </c>
      <c r="I23" s="3">
        <v>31</v>
      </c>
      <c r="J23" s="3" t="s">
        <v>64</v>
      </c>
      <c r="K23" s="120">
        <f t="shared" si="1"/>
        <v>34</v>
      </c>
      <c r="L23" s="159" t="s">
        <v>1</v>
      </c>
      <c r="M23" s="322">
        <v>7899</v>
      </c>
      <c r="N23" s="89">
        <f t="shared" si="2"/>
        <v>9097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59" t="s">
        <v>7</v>
      </c>
      <c r="C24" s="43">
        <f t="shared" si="5"/>
        <v>14360</v>
      </c>
      <c r="D24" s="97">
        <f t="shared" si="6"/>
        <v>15923</v>
      </c>
      <c r="E24" s="55">
        <f t="shared" si="3"/>
        <v>94.635560827731652</v>
      </c>
      <c r="F24" s="52">
        <f t="shared" si="4"/>
        <v>90.184010550775611</v>
      </c>
      <c r="G24" s="62"/>
      <c r="H24" s="88">
        <v>638</v>
      </c>
      <c r="I24" s="3">
        <v>18</v>
      </c>
      <c r="J24" s="159" t="s">
        <v>22</v>
      </c>
      <c r="K24" s="120">
        <f t="shared" si="1"/>
        <v>24</v>
      </c>
      <c r="L24" s="159" t="s">
        <v>28</v>
      </c>
      <c r="M24" s="322">
        <v>6618</v>
      </c>
      <c r="N24" s="89">
        <f t="shared" si="2"/>
        <v>6845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59" t="s">
        <v>1</v>
      </c>
      <c r="C25" s="43">
        <f t="shared" si="5"/>
        <v>9097</v>
      </c>
      <c r="D25" s="97">
        <f t="shared" si="6"/>
        <v>7366</v>
      </c>
      <c r="E25" s="55">
        <f t="shared" si="3"/>
        <v>115.1664767692113</v>
      </c>
      <c r="F25" s="52">
        <f t="shared" si="4"/>
        <v>123.49986424110779</v>
      </c>
      <c r="G25" s="62"/>
      <c r="H25" s="88">
        <v>498</v>
      </c>
      <c r="I25" s="3">
        <v>38</v>
      </c>
      <c r="J25" s="159" t="s">
        <v>38</v>
      </c>
      <c r="K25" s="120">
        <f t="shared" si="1"/>
        <v>25</v>
      </c>
      <c r="L25" s="159" t="s">
        <v>29</v>
      </c>
      <c r="M25" s="322">
        <v>5620</v>
      </c>
      <c r="N25" s="89">
        <f t="shared" si="2"/>
        <v>5142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59" t="s">
        <v>28</v>
      </c>
      <c r="C26" s="43">
        <f t="shared" si="5"/>
        <v>6845</v>
      </c>
      <c r="D26" s="97">
        <f t="shared" si="6"/>
        <v>7542</v>
      </c>
      <c r="E26" s="55">
        <f t="shared" si="3"/>
        <v>103.4300392867936</v>
      </c>
      <c r="F26" s="52">
        <f t="shared" si="4"/>
        <v>90.75841951736939</v>
      </c>
      <c r="G26" s="72"/>
      <c r="H26" s="88">
        <v>436</v>
      </c>
      <c r="I26" s="3">
        <v>14</v>
      </c>
      <c r="J26" s="159" t="s">
        <v>19</v>
      </c>
      <c r="K26" s="120">
        <f t="shared" si="1"/>
        <v>22</v>
      </c>
      <c r="L26" s="159" t="s">
        <v>26</v>
      </c>
      <c r="M26" s="322">
        <v>3829</v>
      </c>
      <c r="N26" s="89">
        <f t="shared" si="2"/>
        <v>3495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59" t="s">
        <v>29</v>
      </c>
      <c r="C27" s="43">
        <f t="shared" si="5"/>
        <v>5142</v>
      </c>
      <c r="D27" s="97">
        <f t="shared" si="6"/>
        <v>4966</v>
      </c>
      <c r="E27" s="55">
        <f t="shared" si="3"/>
        <v>91.494661921708186</v>
      </c>
      <c r="F27" s="52">
        <f t="shared" si="4"/>
        <v>103.5440998791784</v>
      </c>
      <c r="G27" s="76"/>
      <c r="H27" s="88">
        <v>215</v>
      </c>
      <c r="I27" s="3">
        <v>3</v>
      </c>
      <c r="J27" s="159" t="s">
        <v>10</v>
      </c>
      <c r="K27" s="120">
        <f t="shared" si="1"/>
        <v>17</v>
      </c>
      <c r="L27" s="159" t="s">
        <v>21</v>
      </c>
      <c r="M27" s="322">
        <v>3188</v>
      </c>
      <c r="N27" s="89">
        <f t="shared" si="2"/>
        <v>3184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59" t="s">
        <v>26</v>
      </c>
      <c r="C28" s="43">
        <f t="shared" si="5"/>
        <v>3495</v>
      </c>
      <c r="D28" s="97">
        <f t="shared" si="6"/>
        <v>3796</v>
      </c>
      <c r="E28" s="55">
        <f t="shared" si="3"/>
        <v>91.277095847479757</v>
      </c>
      <c r="F28" s="52">
        <f t="shared" si="4"/>
        <v>92.070600632244464</v>
      </c>
      <c r="G28" s="62"/>
      <c r="H28" s="88">
        <v>185</v>
      </c>
      <c r="I28" s="3">
        <v>11</v>
      </c>
      <c r="J28" s="159" t="s">
        <v>17</v>
      </c>
      <c r="K28" s="120">
        <f t="shared" si="1"/>
        <v>26</v>
      </c>
      <c r="L28" s="159" t="s">
        <v>30</v>
      </c>
      <c r="M28" s="322">
        <v>2113</v>
      </c>
      <c r="N28" s="89">
        <f t="shared" si="2"/>
        <v>1859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59" t="s">
        <v>21</v>
      </c>
      <c r="C29" s="43">
        <f t="shared" si="5"/>
        <v>3184</v>
      </c>
      <c r="D29" s="97">
        <f t="shared" si="6"/>
        <v>3110</v>
      </c>
      <c r="E29" s="55">
        <f t="shared" si="3"/>
        <v>99.874529485570889</v>
      </c>
      <c r="F29" s="52">
        <f t="shared" si="4"/>
        <v>102.37942122186494</v>
      </c>
      <c r="G29" s="73"/>
      <c r="H29" s="88">
        <v>168</v>
      </c>
      <c r="I29" s="3">
        <v>5</v>
      </c>
      <c r="J29" s="159" t="s">
        <v>12</v>
      </c>
      <c r="K29" s="180">
        <f t="shared" si="1"/>
        <v>1</v>
      </c>
      <c r="L29" s="161" t="s">
        <v>4</v>
      </c>
      <c r="M29" s="323">
        <v>2171</v>
      </c>
      <c r="N29" s="89">
        <f t="shared" si="2"/>
        <v>1759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59" t="s">
        <v>30</v>
      </c>
      <c r="C30" s="43">
        <f t="shared" si="5"/>
        <v>1859</v>
      </c>
      <c r="D30" s="97">
        <f t="shared" si="6"/>
        <v>2100</v>
      </c>
      <c r="E30" s="55">
        <f t="shared" si="3"/>
        <v>87.979176526265974</v>
      </c>
      <c r="F30" s="52">
        <f t="shared" si="4"/>
        <v>88.523809523809533</v>
      </c>
      <c r="G30" s="72"/>
      <c r="H30" s="88">
        <v>44</v>
      </c>
      <c r="I30" s="3">
        <v>29</v>
      </c>
      <c r="J30" s="159" t="s">
        <v>54</v>
      </c>
      <c r="K30" s="114"/>
      <c r="L30" s="333" t="s">
        <v>107</v>
      </c>
      <c r="M30" s="324">
        <v>100832</v>
      </c>
      <c r="N30" s="89">
        <f>SUM(H44)</f>
        <v>107301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1" t="s">
        <v>4</v>
      </c>
      <c r="C31" s="43">
        <f t="shared" si="5"/>
        <v>1759</v>
      </c>
      <c r="D31" s="97">
        <f t="shared" si="6"/>
        <v>1514</v>
      </c>
      <c r="E31" s="56">
        <f t="shared" si="3"/>
        <v>81.022570244127138</v>
      </c>
      <c r="F31" s="63">
        <f t="shared" si="4"/>
        <v>116.18229854689564</v>
      </c>
      <c r="G31" s="75"/>
      <c r="H31" s="88">
        <v>35</v>
      </c>
      <c r="I31" s="3">
        <v>4</v>
      </c>
      <c r="J31" s="159" t="s">
        <v>11</v>
      </c>
      <c r="K31" s="45"/>
      <c r="L31" s="216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107301</v>
      </c>
      <c r="D32" s="67">
        <f>SUM(L14)</f>
        <v>122364</v>
      </c>
      <c r="E32" s="68">
        <f>SUM(N30/M30*100)</f>
        <v>106.41562202475406</v>
      </c>
      <c r="F32" s="63">
        <f t="shared" si="4"/>
        <v>87.690006864764143</v>
      </c>
      <c r="G32" s="83">
        <v>87.6</v>
      </c>
      <c r="H32" s="89">
        <v>32</v>
      </c>
      <c r="I32" s="3">
        <v>27</v>
      </c>
      <c r="J32" s="159" t="s">
        <v>31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27</v>
      </c>
      <c r="I33" s="3">
        <v>28</v>
      </c>
      <c r="J33" s="159" t="s">
        <v>32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2">
        <v>5</v>
      </c>
      <c r="I34" s="3">
        <v>39</v>
      </c>
      <c r="J34" s="159" t="s">
        <v>39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4</v>
      </c>
      <c r="I35" s="3">
        <v>32</v>
      </c>
      <c r="J35" s="159" t="s">
        <v>35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7</v>
      </c>
      <c r="J36" s="159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59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10</v>
      </c>
      <c r="J38" s="159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290">
        <v>0</v>
      </c>
      <c r="I39" s="3">
        <v>19</v>
      </c>
      <c r="J39" s="159" t="s">
        <v>23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23</v>
      </c>
      <c r="J40" s="159" t="s">
        <v>27</v>
      </c>
      <c r="K40" s="45"/>
      <c r="L40" s="47"/>
      <c r="M40" s="388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59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59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290">
        <v>0</v>
      </c>
      <c r="I43" s="3">
        <v>37</v>
      </c>
      <c r="J43" s="159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7">
        <f>SUM(H4:H43)</f>
        <v>107301</v>
      </c>
      <c r="I44" s="3"/>
      <c r="J44" s="159" t="s">
        <v>48</v>
      </c>
      <c r="K44" s="54"/>
      <c r="R44" s="48"/>
    </row>
    <row r="45" spans="3:30" ht="13.5" customHeight="1" x14ac:dyDescent="0.15">
      <c r="R45" s="108"/>
    </row>
    <row r="46" spans="3:30" ht="13.5" customHeight="1" x14ac:dyDescent="0.15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179</v>
      </c>
      <c r="J47" s="46"/>
      <c r="L47" s="405"/>
      <c r="N47" s="47"/>
      <c r="R47" s="48"/>
      <c r="S47" s="26"/>
      <c r="T47" s="26"/>
      <c r="U47" s="26"/>
      <c r="V47" s="26"/>
    </row>
    <row r="48" spans="3:30" ht="13.5" customHeight="1" x14ac:dyDescent="0.15">
      <c r="H48" s="182" t="s">
        <v>193</v>
      </c>
      <c r="I48" s="3"/>
      <c r="J48" s="177" t="s">
        <v>104</v>
      </c>
      <c r="K48" s="81"/>
      <c r="L48" s="297" t="s">
        <v>188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3" t="s">
        <v>9</v>
      </c>
      <c r="K49" s="98"/>
      <c r="L49" s="94" t="s">
        <v>99</v>
      </c>
      <c r="M49" s="401"/>
      <c r="N49" s="402"/>
      <c r="R49" s="48"/>
      <c r="S49" s="26"/>
      <c r="T49" s="26"/>
      <c r="U49" s="26"/>
      <c r="V49" s="26"/>
    </row>
    <row r="50" spans="1:22" ht="13.5" customHeight="1" x14ac:dyDescent="0.15">
      <c r="H50" s="89">
        <v>347208</v>
      </c>
      <c r="I50" s="159">
        <v>17</v>
      </c>
      <c r="J50" s="159" t="s">
        <v>21</v>
      </c>
      <c r="K50" s="123">
        <f>SUM(I50)</f>
        <v>17</v>
      </c>
      <c r="L50" s="298">
        <v>319030</v>
      </c>
      <c r="M50" s="401"/>
      <c r="N50" s="402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103118</v>
      </c>
      <c r="I51" s="159">
        <v>36</v>
      </c>
      <c r="J51" s="159" t="s">
        <v>5</v>
      </c>
      <c r="K51" s="123">
        <f t="shared" ref="K51:K59" si="7">SUM(I51)</f>
        <v>36</v>
      </c>
      <c r="L51" s="298">
        <v>105518</v>
      </c>
      <c r="M51" s="401"/>
      <c r="N51" s="402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34195</v>
      </c>
      <c r="I52" s="159">
        <v>40</v>
      </c>
      <c r="J52" s="159" t="s">
        <v>2</v>
      </c>
      <c r="K52" s="123">
        <f t="shared" si="7"/>
        <v>40</v>
      </c>
      <c r="L52" s="298">
        <v>29650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290">
        <v>30172</v>
      </c>
      <c r="I53" s="159">
        <v>38</v>
      </c>
      <c r="J53" s="159" t="s">
        <v>38</v>
      </c>
      <c r="K53" s="123">
        <f t="shared" si="7"/>
        <v>38</v>
      </c>
      <c r="L53" s="298">
        <v>23908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193</v>
      </c>
      <c r="D54" s="59" t="s">
        <v>185</v>
      </c>
      <c r="E54" s="59" t="s">
        <v>41</v>
      </c>
      <c r="F54" s="59" t="s">
        <v>50</v>
      </c>
      <c r="G54" s="8" t="s">
        <v>176</v>
      </c>
      <c r="H54" s="88">
        <v>24434</v>
      </c>
      <c r="I54" s="159">
        <v>16</v>
      </c>
      <c r="J54" s="159" t="s">
        <v>3</v>
      </c>
      <c r="K54" s="123">
        <f t="shared" si="7"/>
        <v>16</v>
      </c>
      <c r="L54" s="298">
        <v>31411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59" t="s">
        <v>21</v>
      </c>
      <c r="C55" s="43">
        <f>SUM(H50)</f>
        <v>347208</v>
      </c>
      <c r="D55" s="5">
        <f t="shared" ref="D55:D64" si="8">SUM(L50)</f>
        <v>319030</v>
      </c>
      <c r="E55" s="52">
        <f>SUM(N66/M66*100)</f>
        <v>113.14940461060165</v>
      </c>
      <c r="F55" s="52">
        <f t="shared" ref="F55:F65" si="9">SUM(C55/D55*100)</f>
        <v>108.83239820706517</v>
      </c>
      <c r="G55" s="62"/>
      <c r="H55" s="88">
        <v>22119</v>
      </c>
      <c r="I55" s="159">
        <v>24</v>
      </c>
      <c r="J55" s="159" t="s">
        <v>28</v>
      </c>
      <c r="K55" s="123">
        <f t="shared" si="7"/>
        <v>24</v>
      </c>
      <c r="L55" s="298">
        <v>20455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59" t="s">
        <v>5</v>
      </c>
      <c r="C56" s="43">
        <f t="shared" ref="C56:C64" si="10">SUM(H51)</f>
        <v>103118</v>
      </c>
      <c r="D56" s="5">
        <f t="shared" si="8"/>
        <v>105518</v>
      </c>
      <c r="E56" s="52">
        <f t="shared" ref="E56:E65" si="11">SUM(N67/M67*100)</f>
        <v>93.057548438331935</v>
      </c>
      <c r="F56" s="52">
        <f t="shared" si="9"/>
        <v>97.725506548645726</v>
      </c>
      <c r="G56" s="62"/>
      <c r="H56" s="88">
        <v>20084</v>
      </c>
      <c r="I56" s="159">
        <v>25</v>
      </c>
      <c r="J56" s="159" t="s">
        <v>29</v>
      </c>
      <c r="K56" s="123">
        <f t="shared" si="7"/>
        <v>25</v>
      </c>
      <c r="L56" s="298">
        <v>13116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59" t="s">
        <v>2</v>
      </c>
      <c r="C57" s="43">
        <f t="shared" si="10"/>
        <v>34195</v>
      </c>
      <c r="D57" s="5">
        <f t="shared" si="8"/>
        <v>29650</v>
      </c>
      <c r="E57" s="52">
        <f t="shared" si="11"/>
        <v>104.91516583315436</v>
      </c>
      <c r="F57" s="52">
        <f t="shared" si="9"/>
        <v>115.32883642495784</v>
      </c>
      <c r="G57" s="62"/>
      <c r="H57" s="290">
        <v>17703</v>
      </c>
      <c r="I57" s="159">
        <v>26</v>
      </c>
      <c r="J57" s="159" t="s">
        <v>30</v>
      </c>
      <c r="K57" s="123">
        <f t="shared" si="7"/>
        <v>26</v>
      </c>
      <c r="L57" s="298">
        <v>14295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59" t="s">
        <v>38</v>
      </c>
      <c r="C58" s="43">
        <f t="shared" si="10"/>
        <v>30172</v>
      </c>
      <c r="D58" s="5">
        <f t="shared" si="8"/>
        <v>23908</v>
      </c>
      <c r="E58" s="52">
        <f t="shared" si="11"/>
        <v>103.84443297194974</v>
      </c>
      <c r="F58" s="52">
        <f t="shared" si="9"/>
        <v>126.20043500083653</v>
      </c>
      <c r="G58" s="62"/>
      <c r="H58" s="439">
        <v>12950</v>
      </c>
      <c r="I58" s="161">
        <v>33</v>
      </c>
      <c r="J58" s="161" t="s">
        <v>0</v>
      </c>
      <c r="K58" s="123">
        <f t="shared" si="7"/>
        <v>33</v>
      </c>
      <c r="L58" s="296">
        <v>13484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59" t="s">
        <v>3</v>
      </c>
      <c r="C59" s="43">
        <f t="shared" si="10"/>
        <v>24434</v>
      </c>
      <c r="D59" s="5">
        <f t="shared" si="8"/>
        <v>31411</v>
      </c>
      <c r="E59" s="52">
        <f t="shared" si="11"/>
        <v>98.719243666922551</v>
      </c>
      <c r="F59" s="52">
        <f t="shared" si="9"/>
        <v>77.788036038330517</v>
      </c>
      <c r="G59" s="72"/>
      <c r="H59" s="377">
        <v>12742</v>
      </c>
      <c r="I59" s="161">
        <v>37</v>
      </c>
      <c r="J59" s="161" t="s">
        <v>37</v>
      </c>
      <c r="K59" s="123">
        <f t="shared" si="7"/>
        <v>37</v>
      </c>
      <c r="L59" s="296">
        <v>15423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59" t="s">
        <v>28</v>
      </c>
      <c r="C60" s="43">
        <f t="shared" si="10"/>
        <v>22119</v>
      </c>
      <c r="D60" s="5">
        <f t="shared" si="8"/>
        <v>20455</v>
      </c>
      <c r="E60" s="52">
        <f t="shared" si="11"/>
        <v>95.823766408179182</v>
      </c>
      <c r="F60" s="52">
        <f t="shared" si="9"/>
        <v>108.13493033488145</v>
      </c>
      <c r="G60" s="62"/>
      <c r="H60" s="384">
        <v>11341</v>
      </c>
      <c r="I60" s="221">
        <v>29</v>
      </c>
      <c r="J60" s="221" t="s">
        <v>54</v>
      </c>
      <c r="K60" s="81" t="s">
        <v>8</v>
      </c>
      <c r="L60" s="300">
        <v>631903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59" t="s">
        <v>29</v>
      </c>
      <c r="C61" s="43">
        <f t="shared" si="10"/>
        <v>20084</v>
      </c>
      <c r="D61" s="5">
        <f t="shared" si="8"/>
        <v>13116</v>
      </c>
      <c r="E61" s="52">
        <f t="shared" si="11"/>
        <v>105.43335608168407</v>
      </c>
      <c r="F61" s="52">
        <f t="shared" si="9"/>
        <v>153.12595303446173</v>
      </c>
      <c r="G61" s="62"/>
      <c r="H61" s="88">
        <v>7363</v>
      </c>
      <c r="I61" s="159">
        <v>34</v>
      </c>
      <c r="J61" s="159" t="s">
        <v>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59" t="s">
        <v>30</v>
      </c>
      <c r="C62" s="43">
        <f t="shared" si="10"/>
        <v>17703</v>
      </c>
      <c r="D62" s="5">
        <f t="shared" si="8"/>
        <v>14295</v>
      </c>
      <c r="E62" s="52">
        <f t="shared" si="11"/>
        <v>98.137369033760194</v>
      </c>
      <c r="F62" s="52">
        <f t="shared" si="9"/>
        <v>123.84050367261281</v>
      </c>
      <c r="G62" s="73"/>
      <c r="H62" s="290">
        <v>7354</v>
      </c>
      <c r="I62" s="159">
        <v>35</v>
      </c>
      <c r="J62" s="159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1" t="s">
        <v>0</v>
      </c>
      <c r="C63" s="43">
        <f t="shared" si="10"/>
        <v>12950</v>
      </c>
      <c r="D63" s="5">
        <f t="shared" si="8"/>
        <v>13484</v>
      </c>
      <c r="E63" s="52">
        <f t="shared" si="11"/>
        <v>101.08500507376475</v>
      </c>
      <c r="F63" s="52">
        <f t="shared" si="9"/>
        <v>96.039750815781673</v>
      </c>
      <c r="G63" s="72"/>
      <c r="H63" s="88">
        <v>7327</v>
      </c>
      <c r="I63" s="159">
        <v>30</v>
      </c>
      <c r="J63" s="159" t="s">
        <v>98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1" t="s">
        <v>37</v>
      </c>
      <c r="C64" s="43">
        <f t="shared" si="10"/>
        <v>12742</v>
      </c>
      <c r="D64" s="5">
        <f t="shared" si="8"/>
        <v>15423</v>
      </c>
      <c r="E64" s="57">
        <f t="shared" si="11"/>
        <v>98.607026776040868</v>
      </c>
      <c r="F64" s="52">
        <f t="shared" si="9"/>
        <v>82.61687090708682</v>
      </c>
      <c r="G64" s="75"/>
      <c r="H64" s="122">
        <v>4991</v>
      </c>
      <c r="I64" s="159">
        <v>1</v>
      </c>
      <c r="J64" s="159" t="s">
        <v>4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679408</v>
      </c>
      <c r="D65" s="67">
        <f>SUM(L60)</f>
        <v>631903</v>
      </c>
      <c r="E65" s="70">
        <f t="shared" si="11"/>
        <v>105.41236633546617</v>
      </c>
      <c r="F65" s="70">
        <f t="shared" si="9"/>
        <v>107.51776775865916</v>
      </c>
      <c r="G65" s="83">
        <v>79.400000000000006</v>
      </c>
      <c r="H65" s="89">
        <v>4315</v>
      </c>
      <c r="I65" s="159">
        <v>14</v>
      </c>
      <c r="J65" s="159" t="s">
        <v>19</v>
      </c>
      <c r="L65" s="190" t="s">
        <v>104</v>
      </c>
      <c r="M65" s="440" t="s">
        <v>217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3683</v>
      </c>
      <c r="I66" s="159">
        <v>15</v>
      </c>
      <c r="J66" s="159" t="s">
        <v>20</v>
      </c>
      <c r="K66" s="116">
        <f>SUM(I50)</f>
        <v>17</v>
      </c>
      <c r="L66" s="159" t="s">
        <v>21</v>
      </c>
      <c r="M66" s="309">
        <v>306858</v>
      </c>
      <c r="N66" s="89">
        <f>SUM(H50)</f>
        <v>347208</v>
      </c>
      <c r="R66" s="48"/>
      <c r="S66" s="26"/>
      <c r="T66" s="26"/>
      <c r="U66" s="26"/>
      <c r="V66" s="26"/>
    </row>
    <row r="67" spans="1:22" ht="13.5" customHeight="1" x14ac:dyDescent="0.15">
      <c r="H67" s="193">
        <v>2808</v>
      </c>
      <c r="I67" s="159">
        <v>21</v>
      </c>
      <c r="J67" s="159" t="s">
        <v>25</v>
      </c>
      <c r="K67" s="116">
        <f t="shared" ref="K67:K75" si="12">SUM(I51)</f>
        <v>36</v>
      </c>
      <c r="L67" s="159" t="s">
        <v>5</v>
      </c>
      <c r="M67" s="307">
        <v>110811</v>
      </c>
      <c r="N67" s="89">
        <f t="shared" ref="N67:N75" si="13">SUM(H51)</f>
        <v>103118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1766</v>
      </c>
      <c r="I68" s="159">
        <v>39</v>
      </c>
      <c r="J68" s="159" t="s">
        <v>39</v>
      </c>
      <c r="K68" s="116">
        <f t="shared" si="12"/>
        <v>40</v>
      </c>
      <c r="L68" s="159" t="s">
        <v>2</v>
      </c>
      <c r="M68" s="307">
        <v>32593</v>
      </c>
      <c r="N68" s="89">
        <f t="shared" si="13"/>
        <v>34195</v>
      </c>
      <c r="R68" s="48"/>
      <c r="S68" s="26"/>
      <c r="T68" s="26"/>
      <c r="U68" s="26"/>
      <c r="V68" s="26"/>
    </row>
    <row r="69" spans="1:22" ht="13.5" customHeight="1" x14ac:dyDescent="0.15">
      <c r="H69" s="88">
        <v>1082</v>
      </c>
      <c r="I69" s="159">
        <v>13</v>
      </c>
      <c r="J69" s="159" t="s">
        <v>7</v>
      </c>
      <c r="K69" s="116">
        <f t="shared" si="12"/>
        <v>38</v>
      </c>
      <c r="L69" s="159" t="s">
        <v>38</v>
      </c>
      <c r="M69" s="307">
        <v>29055</v>
      </c>
      <c r="N69" s="89">
        <f t="shared" si="13"/>
        <v>30172</v>
      </c>
      <c r="R69" s="48"/>
      <c r="S69" s="26"/>
      <c r="T69" s="26"/>
      <c r="U69" s="26"/>
      <c r="V69" s="26"/>
    </row>
    <row r="70" spans="1:22" ht="13.5" customHeight="1" x14ac:dyDescent="0.15">
      <c r="H70" s="88">
        <v>633</v>
      </c>
      <c r="I70" s="159">
        <v>9</v>
      </c>
      <c r="J70" s="3" t="s">
        <v>164</v>
      </c>
      <c r="K70" s="116">
        <f t="shared" si="12"/>
        <v>16</v>
      </c>
      <c r="L70" s="159" t="s">
        <v>3</v>
      </c>
      <c r="M70" s="307">
        <v>24751</v>
      </c>
      <c r="N70" s="89">
        <f t="shared" si="13"/>
        <v>24434</v>
      </c>
      <c r="R70" s="48"/>
      <c r="S70" s="26"/>
      <c r="T70" s="26"/>
      <c r="U70" s="26"/>
      <c r="V70" s="26"/>
    </row>
    <row r="71" spans="1:22" ht="13.5" customHeight="1" x14ac:dyDescent="0.15">
      <c r="H71" s="88">
        <v>527</v>
      </c>
      <c r="I71" s="159">
        <v>2</v>
      </c>
      <c r="J71" s="159" t="s">
        <v>6</v>
      </c>
      <c r="K71" s="116">
        <f t="shared" si="12"/>
        <v>24</v>
      </c>
      <c r="L71" s="159" t="s">
        <v>28</v>
      </c>
      <c r="M71" s="307">
        <v>23083</v>
      </c>
      <c r="N71" s="89">
        <f t="shared" si="13"/>
        <v>22119</v>
      </c>
      <c r="R71" s="48"/>
      <c r="S71" s="26"/>
      <c r="T71" s="26"/>
      <c r="U71" s="26"/>
      <c r="V71" s="26"/>
    </row>
    <row r="72" spans="1:22" ht="13.5" customHeight="1" x14ac:dyDescent="0.15">
      <c r="H72" s="88">
        <v>367</v>
      </c>
      <c r="I72" s="159">
        <v>27</v>
      </c>
      <c r="J72" s="159" t="s">
        <v>31</v>
      </c>
      <c r="K72" s="116">
        <f t="shared" si="12"/>
        <v>25</v>
      </c>
      <c r="L72" s="159" t="s">
        <v>29</v>
      </c>
      <c r="M72" s="307">
        <v>19049</v>
      </c>
      <c r="N72" s="89">
        <f t="shared" si="13"/>
        <v>20084</v>
      </c>
      <c r="R72" s="48"/>
      <c r="S72" s="26"/>
      <c r="T72" s="26"/>
      <c r="U72" s="26"/>
      <c r="V72" s="26"/>
    </row>
    <row r="73" spans="1:22" ht="13.5" customHeight="1" x14ac:dyDescent="0.15">
      <c r="H73" s="88">
        <v>321</v>
      </c>
      <c r="I73" s="159">
        <v>22</v>
      </c>
      <c r="J73" s="159" t="s">
        <v>26</v>
      </c>
      <c r="K73" s="116">
        <f t="shared" si="12"/>
        <v>26</v>
      </c>
      <c r="L73" s="159" t="s">
        <v>30</v>
      </c>
      <c r="M73" s="307">
        <v>18039</v>
      </c>
      <c r="N73" s="89">
        <f t="shared" si="13"/>
        <v>17703</v>
      </c>
      <c r="R73" s="48"/>
      <c r="S73" s="26"/>
      <c r="T73" s="26"/>
      <c r="U73" s="26"/>
      <c r="V73" s="26"/>
    </row>
    <row r="74" spans="1:22" ht="13.5" customHeight="1" x14ac:dyDescent="0.15">
      <c r="H74" s="88">
        <v>320</v>
      </c>
      <c r="I74" s="159">
        <v>11</v>
      </c>
      <c r="J74" s="159" t="s">
        <v>17</v>
      </c>
      <c r="K74" s="116">
        <f t="shared" si="12"/>
        <v>33</v>
      </c>
      <c r="L74" s="161" t="s">
        <v>0</v>
      </c>
      <c r="M74" s="308">
        <v>12811</v>
      </c>
      <c r="N74" s="89">
        <f t="shared" si="13"/>
        <v>12950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193</v>
      </c>
      <c r="I75" s="159">
        <v>28</v>
      </c>
      <c r="J75" s="159" t="s">
        <v>32</v>
      </c>
      <c r="K75" s="116">
        <f t="shared" si="12"/>
        <v>37</v>
      </c>
      <c r="L75" s="161" t="s">
        <v>37</v>
      </c>
      <c r="M75" s="308">
        <v>12922</v>
      </c>
      <c r="N75" s="165">
        <f t="shared" si="13"/>
        <v>12742</v>
      </c>
      <c r="R75" s="48"/>
      <c r="S75" s="26"/>
      <c r="T75" s="26"/>
      <c r="U75" s="26"/>
      <c r="V75" s="26"/>
    </row>
    <row r="76" spans="1:22" ht="13.5" customHeight="1" thickTop="1" x14ac:dyDescent="0.15">
      <c r="H76" s="290">
        <v>135</v>
      </c>
      <c r="I76" s="159">
        <v>23</v>
      </c>
      <c r="J76" s="159" t="s">
        <v>27</v>
      </c>
      <c r="K76" s="3"/>
      <c r="L76" s="333" t="s">
        <v>107</v>
      </c>
      <c r="M76" s="338">
        <v>644524</v>
      </c>
      <c r="N76" s="170">
        <f>SUM(H90)</f>
        <v>679408</v>
      </c>
      <c r="R76" s="48"/>
      <c r="S76" s="26"/>
      <c r="T76" s="26"/>
      <c r="U76" s="26"/>
      <c r="V76" s="26"/>
    </row>
    <row r="77" spans="1:22" ht="13.5" customHeight="1" x14ac:dyDescent="0.15">
      <c r="H77" s="88">
        <v>111</v>
      </c>
      <c r="I77" s="159">
        <v>4</v>
      </c>
      <c r="J77" s="159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40</v>
      </c>
      <c r="I78" s="159">
        <v>18</v>
      </c>
      <c r="J78" s="159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6</v>
      </c>
      <c r="I79" s="159">
        <v>3</v>
      </c>
      <c r="J79" s="159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2">
        <v>0</v>
      </c>
      <c r="I80" s="159">
        <v>5</v>
      </c>
      <c r="J80" s="159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408">
        <v>0</v>
      </c>
      <c r="I81" s="159">
        <v>6</v>
      </c>
      <c r="J81" s="159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59">
        <v>7</v>
      </c>
      <c r="J82" s="159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59">
        <v>8</v>
      </c>
      <c r="J83" s="159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59">
        <v>10</v>
      </c>
      <c r="J84" s="159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59">
        <v>12</v>
      </c>
      <c r="J85" s="159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290">
        <v>0</v>
      </c>
      <c r="I86" s="159">
        <v>19</v>
      </c>
      <c r="J86" s="159" t="s">
        <v>23</v>
      </c>
      <c r="K86" s="45"/>
      <c r="L86" s="47"/>
      <c r="M86" s="388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59">
        <v>20</v>
      </c>
      <c r="J87" s="159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59">
        <v>31</v>
      </c>
      <c r="J88" s="159" t="s">
        <v>34</v>
      </c>
      <c r="K88" s="45"/>
      <c r="L88" s="26"/>
    </row>
    <row r="89" spans="8:22" ht="13.5" customHeight="1" x14ac:dyDescent="0.15">
      <c r="H89" s="88">
        <v>0</v>
      </c>
      <c r="I89" s="159">
        <v>32</v>
      </c>
      <c r="J89" s="159" t="s">
        <v>35</v>
      </c>
      <c r="K89" s="45"/>
      <c r="L89" s="26"/>
    </row>
    <row r="90" spans="8:22" ht="13.5" customHeight="1" x14ac:dyDescent="0.15">
      <c r="H90" s="117">
        <f>SUM(H50:H89)</f>
        <v>679408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topLeftCell="B1" workbookViewId="0">
      <selection activeCell="F71" sqref="F71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8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7" t="s">
        <v>88</v>
      </c>
      <c r="C16" s="147" t="s">
        <v>89</v>
      </c>
      <c r="D16" s="147" t="s">
        <v>90</v>
      </c>
      <c r="E16" s="147" t="s">
        <v>79</v>
      </c>
      <c r="F16" s="147" t="s">
        <v>80</v>
      </c>
      <c r="G16" s="147" t="s">
        <v>81</v>
      </c>
      <c r="H16" s="147" t="s">
        <v>82</v>
      </c>
      <c r="I16" s="147" t="s">
        <v>83</v>
      </c>
      <c r="J16" s="147" t="s">
        <v>84</v>
      </c>
      <c r="K16" s="147" t="s">
        <v>85</v>
      </c>
      <c r="L16" s="147" t="s">
        <v>86</v>
      </c>
      <c r="M16" s="202" t="s">
        <v>87</v>
      </c>
      <c r="N16" s="204" t="s">
        <v>121</v>
      </c>
      <c r="O16" s="147" t="s">
        <v>123</v>
      </c>
    </row>
    <row r="17" spans="1:25" ht="11.1" customHeight="1" x14ac:dyDescent="0.15">
      <c r="A17" s="6" t="s">
        <v>173</v>
      </c>
      <c r="B17" s="144">
        <v>67.599999999999994</v>
      </c>
      <c r="C17" s="144">
        <v>77.900000000000006</v>
      </c>
      <c r="D17" s="144">
        <v>84.6</v>
      </c>
      <c r="E17" s="144">
        <v>82.2</v>
      </c>
      <c r="F17" s="144">
        <v>73.400000000000006</v>
      </c>
      <c r="G17" s="144">
        <v>80.5</v>
      </c>
      <c r="H17" s="146">
        <v>83.7</v>
      </c>
      <c r="I17" s="144">
        <v>78.400000000000006</v>
      </c>
      <c r="J17" s="144">
        <v>74.3</v>
      </c>
      <c r="K17" s="144">
        <v>69.400000000000006</v>
      </c>
      <c r="L17" s="144">
        <v>69.599999999999994</v>
      </c>
      <c r="M17" s="145">
        <v>68.099999999999994</v>
      </c>
      <c r="N17" s="206">
        <f>SUM(B17:M17)</f>
        <v>909.7</v>
      </c>
      <c r="O17" s="205">
        <v>97.4</v>
      </c>
      <c r="P17" s="141"/>
      <c r="Q17" s="207"/>
      <c r="R17" s="208"/>
      <c r="S17" s="208"/>
      <c r="T17" s="141"/>
      <c r="U17" s="141"/>
      <c r="V17" s="141"/>
      <c r="W17" s="141"/>
      <c r="X17" s="141"/>
      <c r="Y17" s="141"/>
    </row>
    <row r="18" spans="1:25" ht="11.1" customHeight="1" x14ac:dyDescent="0.15">
      <c r="A18" s="6" t="s">
        <v>172</v>
      </c>
      <c r="B18" s="144">
        <v>60.4</v>
      </c>
      <c r="C18" s="144">
        <v>67.900000000000006</v>
      </c>
      <c r="D18" s="144">
        <v>64.7</v>
      </c>
      <c r="E18" s="144">
        <v>74.900000000000006</v>
      </c>
      <c r="F18" s="144">
        <v>58.4</v>
      </c>
      <c r="G18" s="144">
        <v>62.5</v>
      </c>
      <c r="H18" s="146">
        <v>65.5</v>
      </c>
      <c r="I18" s="144">
        <v>60</v>
      </c>
      <c r="J18" s="144">
        <v>66</v>
      </c>
      <c r="K18" s="144">
        <v>71.8</v>
      </c>
      <c r="L18" s="144">
        <v>82.7</v>
      </c>
      <c r="M18" s="145">
        <v>78.5</v>
      </c>
      <c r="N18" s="206">
        <f>SUM(B18:M18)</f>
        <v>813.3</v>
      </c>
      <c r="O18" s="205">
        <f t="shared" ref="O18:O20" si="0">ROUND(N18/N17*100,1)</f>
        <v>89.4</v>
      </c>
      <c r="P18" s="141"/>
      <c r="Q18" s="208"/>
      <c r="R18" s="208"/>
      <c r="S18" s="208"/>
      <c r="T18" s="141"/>
      <c r="U18" s="141"/>
      <c r="V18" s="141"/>
      <c r="W18" s="141"/>
      <c r="X18" s="141"/>
      <c r="Y18" s="141"/>
    </row>
    <row r="19" spans="1:25" ht="11.1" customHeight="1" x14ac:dyDescent="0.15">
      <c r="A19" s="6" t="s">
        <v>175</v>
      </c>
      <c r="B19" s="144">
        <v>73.8</v>
      </c>
      <c r="C19" s="144">
        <v>75.2</v>
      </c>
      <c r="D19" s="144">
        <v>80.7</v>
      </c>
      <c r="E19" s="144">
        <v>84</v>
      </c>
      <c r="F19" s="144">
        <v>76.400000000000006</v>
      </c>
      <c r="G19" s="144">
        <v>85.7</v>
      </c>
      <c r="H19" s="146">
        <v>93.5</v>
      </c>
      <c r="I19" s="144">
        <v>83.6</v>
      </c>
      <c r="J19" s="144">
        <v>90.4</v>
      </c>
      <c r="K19" s="144">
        <v>78.8</v>
      </c>
      <c r="L19" s="144">
        <v>76.900000000000006</v>
      </c>
      <c r="M19" s="145">
        <v>79.7</v>
      </c>
      <c r="N19" s="206">
        <f>SUM(B19:M19)</f>
        <v>978.69999999999993</v>
      </c>
      <c r="O19" s="205">
        <f t="shared" si="0"/>
        <v>120.3</v>
      </c>
      <c r="P19" s="141"/>
      <c r="Q19" s="157"/>
      <c r="R19" s="208"/>
      <c r="S19" s="208"/>
      <c r="T19" s="141"/>
      <c r="U19" s="141"/>
      <c r="V19" s="141"/>
      <c r="W19" s="141"/>
      <c r="X19" s="141"/>
      <c r="Y19" s="141"/>
    </row>
    <row r="20" spans="1:25" ht="11.1" customHeight="1" x14ac:dyDescent="0.15">
      <c r="A20" s="6" t="s">
        <v>185</v>
      </c>
      <c r="B20" s="144">
        <v>73</v>
      </c>
      <c r="C20" s="144">
        <v>75.900000000000006</v>
      </c>
      <c r="D20" s="144">
        <v>71.5</v>
      </c>
      <c r="E20" s="144">
        <v>77.5</v>
      </c>
      <c r="F20" s="144">
        <v>69.5</v>
      </c>
      <c r="G20" s="144">
        <v>72.900000000000006</v>
      </c>
      <c r="H20" s="146">
        <v>77.8</v>
      </c>
      <c r="I20" s="144">
        <v>69.599999999999994</v>
      </c>
      <c r="J20" s="144">
        <v>69.099999999999994</v>
      </c>
      <c r="K20" s="144">
        <v>65.3</v>
      </c>
      <c r="L20" s="144">
        <v>61.2</v>
      </c>
      <c r="M20" s="145">
        <v>67.400000000000006</v>
      </c>
      <c r="N20" s="206">
        <f>SUM(B20:M20)</f>
        <v>850.69999999999993</v>
      </c>
      <c r="O20" s="205">
        <f t="shared" si="0"/>
        <v>86.9</v>
      </c>
      <c r="P20" s="141"/>
      <c r="Q20" s="157"/>
      <c r="R20" s="208"/>
      <c r="S20" s="208"/>
      <c r="T20" s="141"/>
      <c r="U20" s="141"/>
      <c r="V20" s="141"/>
      <c r="W20" s="141"/>
      <c r="X20" s="141"/>
      <c r="Y20" s="141"/>
    </row>
    <row r="21" spans="1:25" ht="11.1" customHeight="1" x14ac:dyDescent="0.15">
      <c r="A21" s="6" t="s">
        <v>193</v>
      </c>
      <c r="B21" s="144">
        <v>54.8</v>
      </c>
      <c r="C21" s="144">
        <v>61.9</v>
      </c>
      <c r="D21" s="144">
        <v>55.5</v>
      </c>
      <c r="E21" s="144">
        <v>67.3</v>
      </c>
      <c r="F21" s="144">
        <v>60.7</v>
      </c>
      <c r="G21" s="144"/>
      <c r="H21" s="146"/>
      <c r="I21" s="144"/>
      <c r="J21" s="144"/>
      <c r="K21" s="144"/>
      <c r="L21" s="144"/>
      <c r="M21" s="145"/>
      <c r="N21" s="206"/>
      <c r="O21" s="205"/>
      <c r="P21" s="141"/>
      <c r="Q21" s="157"/>
      <c r="R21" s="141"/>
      <c r="S21" s="141"/>
      <c r="T21" s="141"/>
      <c r="U21" s="141"/>
      <c r="V21" s="141"/>
      <c r="W21" s="141"/>
      <c r="X21" s="141"/>
      <c r="Y21" s="141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1"/>
      <c r="O22" s="141"/>
      <c r="P22" s="141"/>
      <c r="Q22" s="157"/>
      <c r="R22" s="141"/>
      <c r="S22" s="141"/>
      <c r="T22" s="141"/>
      <c r="U22" s="141"/>
      <c r="V22" s="141"/>
      <c r="W22" s="141"/>
      <c r="X22" s="141"/>
      <c r="Y22" s="141"/>
    </row>
    <row r="23" spans="1:25" ht="9.9499999999999993" customHeight="1" x14ac:dyDescent="0.15">
      <c r="N23" s="141"/>
      <c r="O23" s="141"/>
      <c r="P23" s="141"/>
      <c r="Q23" s="157"/>
      <c r="R23" s="141"/>
      <c r="S23" s="141"/>
      <c r="T23" s="141"/>
      <c r="U23" s="141"/>
      <c r="V23" s="141"/>
      <c r="W23" s="141"/>
      <c r="X23" s="141"/>
      <c r="Y23" s="141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0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7" t="s">
        <v>88</v>
      </c>
      <c r="C41" s="147" t="s">
        <v>89</v>
      </c>
      <c r="D41" s="147" t="s">
        <v>90</v>
      </c>
      <c r="E41" s="147" t="s">
        <v>79</v>
      </c>
      <c r="F41" s="147" t="s">
        <v>80</v>
      </c>
      <c r="G41" s="147" t="s">
        <v>81</v>
      </c>
      <c r="H41" s="147" t="s">
        <v>82</v>
      </c>
      <c r="I41" s="147" t="s">
        <v>83</v>
      </c>
      <c r="J41" s="147" t="s">
        <v>84</v>
      </c>
      <c r="K41" s="147" t="s">
        <v>85</v>
      </c>
      <c r="L41" s="147" t="s">
        <v>86</v>
      </c>
      <c r="M41" s="202" t="s">
        <v>87</v>
      </c>
      <c r="N41" s="204" t="s">
        <v>122</v>
      </c>
      <c r="O41" s="147" t="s">
        <v>123</v>
      </c>
    </row>
    <row r="42" spans="1:26" ht="11.1" customHeight="1" x14ac:dyDescent="0.15">
      <c r="A42" s="6" t="s">
        <v>173</v>
      </c>
      <c r="B42" s="151">
        <v>80.8</v>
      </c>
      <c r="C42" s="151">
        <v>86.3</v>
      </c>
      <c r="D42" s="151">
        <v>91.5</v>
      </c>
      <c r="E42" s="151">
        <v>87</v>
      </c>
      <c r="F42" s="151">
        <v>86.6</v>
      </c>
      <c r="G42" s="151">
        <v>91.7</v>
      </c>
      <c r="H42" s="151">
        <v>91.2</v>
      </c>
      <c r="I42" s="151">
        <v>93.3</v>
      </c>
      <c r="J42" s="151">
        <v>88.1</v>
      </c>
      <c r="K42" s="151">
        <v>94.4</v>
      </c>
      <c r="L42" s="151">
        <v>79.5</v>
      </c>
      <c r="M42" s="203">
        <v>80.2</v>
      </c>
      <c r="N42" s="210">
        <f>SUM(B42:M42)/12</f>
        <v>87.550000000000011</v>
      </c>
      <c r="O42" s="205">
        <v>101.6</v>
      </c>
      <c r="P42" s="141"/>
      <c r="Q42" s="282"/>
      <c r="R42" s="282"/>
      <c r="S42" s="141"/>
      <c r="T42" s="141"/>
      <c r="U42" s="141"/>
      <c r="V42" s="141"/>
      <c r="W42" s="141"/>
      <c r="X42" s="141"/>
      <c r="Y42" s="141"/>
      <c r="Z42" s="141"/>
    </row>
    <row r="43" spans="1:26" ht="11.1" customHeight="1" x14ac:dyDescent="0.15">
      <c r="A43" s="6" t="s">
        <v>172</v>
      </c>
      <c r="B43" s="151">
        <v>83.7</v>
      </c>
      <c r="C43" s="151">
        <v>85.3</v>
      </c>
      <c r="D43" s="151">
        <v>80</v>
      </c>
      <c r="E43" s="151">
        <v>85.9</v>
      </c>
      <c r="F43" s="151">
        <v>87.6</v>
      </c>
      <c r="G43" s="151">
        <v>86.2</v>
      </c>
      <c r="H43" s="151">
        <v>83.1</v>
      </c>
      <c r="I43" s="151">
        <v>74.900000000000006</v>
      </c>
      <c r="J43" s="151">
        <v>72.900000000000006</v>
      </c>
      <c r="K43" s="151">
        <v>81.5</v>
      </c>
      <c r="L43" s="151">
        <v>93.4</v>
      </c>
      <c r="M43" s="203">
        <v>92.9</v>
      </c>
      <c r="N43" s="210">
        <f>SUM(B43:M43)/12</f>
        <v>83.949999999999989</v>
      </c>
      <c r="O43" s="205">
        <f t="shared" ref="O43:O45" si="1">ROUND(N43/N42*100,1)</f>
        <v>95.9</v>
      </c>
      <c r="P43" s="141"/>
      <c r="Q43" s="282"/>
      <c r="R43" s="282"/>
      <c r="S43" s="141"/>
      <c r="T43" s="141"/>
      <c r="U43" s="141"/>
      <c r="V43" s="141"/>
      <c r="W43" s="141"/>
      <c r="X43" s="141"/>
      <c r="Y43" s="141"/>
      <c r="Z43" s="141"/>
    </row>
    <row r="44" spans="1:26" ht="11.1" customHeight="1" x14ac:dyDescent="0.15">
      <c r="A44" s="6" t="s">
        <v>175</v>
      </c>
      <c r="B44" s="151">
        <v>96.4</v>
      </c>
      <c r="C44" s="151">
        <v>97.8</v>
      </c>
      <c r="D44" s="151">
        <v>95.2</v>
      </c>
      <c r="E44" s="151">
        <v>99.2</v>
      </c>
      <c r="F44" s="151">
        <v>97.6</v>
      </c>
      <c r="G44" s="151">
        <v>99</v>
      </c>
      <c r="H44" s="151">
        <v>101.3</v>
      </c>
      <c r="I44" s="151">
        <v>107</v>
      </c>
      <c r="J44" s="151">
        <v>105.1</v>
      </c>
      <c r="K44" s="151">
        <v>105.3</v>
      </c>
      <c r="L44" s="151">
        <v>100.4</v>
      </c>
      <c r="M44" s="203">
        <v>100.3</v>
      </c>
      <c r="N44" s="210">
        <f>SUM(B44:M44)/12</f>
        <v>100.38333333333333</v>
      </c>
      <c r="O44" s="205">
        <f t="shared" si="1"/>
        <v>119.6</v>
      </c>
      <c r="P44" s="141"/>
      <c r="Q44" s="282"/>
      <c r="R44" s="282"/>
      <c r="S44" s="141"/>
      <c r="T44" s="141"/>
      <c r="U44" s="141"/>
      <c r="V44" s="141"/>
      <c r="W44" s="141"/>
      <c r="X44" s="141"/>
      <c r="Y44" s="141"/>
      <c r="Z44" s="141"/>
    </row>
    <row r="45" spans="1:26" ht="11.1" customHeight="1" x14ac:dyDescent="0.15">
      <c r="A45" s="6" t="s">
        <v>185</v>
      </c>
      <c r="B45" s="151">
        <v>105.8</v>
      </c>
      <c r="C45" s="151">
        <v>103.9</v>
      </c>
      <c r="D45" s="151">
        <v>96.7</v>
      </c>
      <c r="E45" s="151">
        <v>93.3</v>
      </c>
      <c r="F45" s="151">
        <v>100.2</v>
      </c>
      <c r="G45" s="151">
        <v>97.8</v>
      </c>
      <c r="H45" s="151">
        <v>101.8</v>
      </c>
      <c r="I45" s="151">
        <v>102.7</v>
      </c>
      <c r="J45" s="151">
        <v>99.6</v>
      </c>
      <c r="K45" s="151">
        <v>98.3</v>
      </c>
      <c r="L45" s="151">
        <v>92.6</v>
      </c>
      <c r="M45" s="203">
        <v>89</v>
      </c>
      <c r="N45" s="210">
        <f>SUM(B45:M45)/12</f>
        <v>98.47499999999998</v>
      </c>
      <c r="O45" s="205">
        <f t="shared" si="1"/>
        <v>98.1</v>
      </c>
      <c r="P45" s="141"/>
      <c r="Q45" s="282"/>
      <c r="R45" s="282"/>
      <c r="S45" s="141"/>
      <c r="T45" s="141"/>
      <c r="U45" s="141"/>
      <c r="V45" s="141"/>
      <c r="W45" s="141"/>
      <c r="X45" s="141"/>
      <c r="Y45" s="141"/>
      <c r="Z45" s="141"/>
    </row>
    <row r="46" spans="1:26" ht="11.1" customHeight="1" x14ac:dyDescent="0.15">
      <c r="A46" s="6" t="s">
        <v>193</v>
      </c>
      <c r="B46" s="151">
        <v>92.4</v>
      </c>
      <c r="C46" s="151">
        <v>95.3</v>
      </c>
      <c r="D46" s="151">
        <v>92.5</v>
      </c>
      <c r="E46" s="151">
        <v>93.4</v>
      </c>
      <c r="F46" s="151">
        <v>95.2</v>
      </c>
      <c r="G46" s="151"/>
      <c r="H46" s="151"/>
      <c r="I46" s="151"/>
      <c r="J46" s="151"/>
      <c r="K46" s="151"/>
      <c r="L46" s="151"/>
      <c r="M46" s="203"/>
      <c r="N46" s="210"/>
      <c r="O46" s="205"/>
      <c r="P46" s="141"/>
      <c r="Q46" s="282"/>
      <c r="R46" s="282"/>
      <c r="S46" s="141"/>
      <c r="T46" s="141"/>
      <c r="U46" s="141"/>
      <c r="V46" s="141"/>
      <c r="W46" s="141"/>
      <c r="X46" s="141"/>
      <c r="Y46" s="141"/>
      <c r="Z46" s="141"/>
    </row>
    <row r="47" spans="1:26" ht="11.1" customHeight="1" x14ac:dyDescent="0.15">
      <c r="N47" s="18"/>
      <c r="O47" s="141"/>
      <c r="P47" s="141"/>
      <c r="Q47" s="157"/>
      <c r="R47" s="141"/>
      <c r="S47" s="141"/>
      <c r="T47" s="141"/>
      <c r="U47" s="141"/>
      <c r="V47" s="141"/>
      <c r="W47" s="141"/>
      <c r="X47" s="141"/>
      <c r="Y47" s="141"/>
      <c r="Z47" s="141"/>
    </row>
    <row r="48" spans="1:26" ht="11.1" customHeight="1" x14ac:dyDescent="0.15">
      <c r="N48" s="18"/>
      <c r="O48" s="141"/>
      <c r="P48" s="141"/>
      <c r="Q48" s="157"/>
      <c r="R48" s="141"/>
      <c r="S48" s="141"/>
      <c r="T48" s="141"/>
      <c r="U48" s="141"/>
      <c r="V48" s="141"/>
      <c r="W48" s="141"/>
      <c r="X48" s="141"/>
      <c r="Y48" s="141"/>
      <c r="Z48" s="141"/>
    </row>
    <row r="64" ht="9.75" customHeight="1" x14ac:dyDescent="0.15"/>
    <row r="65" spans="1:26" ht="9.9499999999999993" customHeight="1" x14ac:dyDescent="0.15">
      <c r="A65" s="6"/>
      <c r="B65" s="147" t="s">
        <v>88</v>
      </c>
      <c r="C65" s="147" t="s">
        <v>89</v>
      </c>
      <c r="D65" s="147" t="s">
        <v>90</v>
      </c>
      <c r="E65" s="147" t="s">
        <v>79</v>
      </c>
      <c r="F65" s="147" t="s">
        <v>80</v>
      </c>
      <c r="G65" s="147" t="s">
        <v>81</v>
      </c>
      <c r="H65" s="147" t="s">
        <v>82</v>
      </c>
      <c r="I65" s="147" t="s">
        <v>83</v>
      </c>
      <c r="J65" s="147" t="s">
        <v>84</v>
      </c>
      <c r="K65" s="147" t="s">
        <v>85</v>
      </c>
      <c r="L65" s="147" t="s">
        <v>86</v>
      </c>
      <c r="M65" s="202" t="s">
        <v>87</v>
      </c>
      <c r="N65" s="204" t="s">
        <v>122</v>
      </c>
      <c r="O65" s="284" t="s">
        <v>123</v>
      </c>
    </row>
    <row r="66" spans="1:26" ht="11.1" customHeight="1" x14ac:dyDescent="0.15">
      <c r="A66" s="6" t="s">
        <v>173</v>
      </c>
      <c r="B66" s="144">
        <v>83.3</v>
      </c>
      <c r="C66" s="144">
        <v>89.9</v>
      </c>
      <c r="D66" s="144">
        <v>92.2</v>
      </c>
      <c r="E66" s="144">
        <v>94.6</v>
      </c>
      <c r="F66" s="144">
        <v>84.8</v>
      </c>
      <c r="G66" s="144">
        <v>87.4</v>
      </c>
      <c r="H66" s="144">
        <v>91.8</v>
      </c>
      <c r="I66" s="144">
        <v>83.9</v>
      </c>
      <c r="J66" s="144">
        <v>84.7</v>
      </c>
      <c r="K66" s="144">
        <v>72.599999999999994</v>
      </c>
      <c r="L66" s="144">
        <v>88.6</v>
      </c>
      <c r="M66" s="145">
        <v>84.9</v>
      </c>
      <c r="N66" s="209">
        <f>SUM(B66:M66)/12</f>
        <v>86.558333333333337</v>
      </c>
      <c r="O66" s="205">
        <v>95.9</v>
      </c>
      <c r="P66" s="18"/>
      <c r="Q66" s="212"/>
      <c r="R66" s="212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172</v>
      </c>
      <c r="B67" s="144">
        <v>71.5</v>
      </c>
      <c r="C67" s="144">
        <v>79.400000000000006</v>
      </c>
      <c r="D67" s="144">
        <v>81.5</v>
      </c>
      <c r="E67" s="144">
        <v>86.7</v>
      </c>
      <c r="F67" s="144">
        <v>66.3</v>
      </c>
      <c r="G67" s="144">
        <v>72.8</v>
      </c>
      <c r="H67" s="144">
        <v>79.2</v>
      </c>
      <c r="I67" s="144">
        <v>81.2</v>
      </c>
      <c r="J67" s="144">
        <v>90.7</v>
      </c>
      <c r="K67" s="144">
        <v>87.4</v>
      </c>
      <c r="L67" s="144">
        <v>87.8</v>
      </c>
      <c r="M67" s="145">
        <v>84.6</v>
      </c>
      <c r="N67" s="209">
        <f>SUM(B67:M67)/12</f>
        <v>80.75833333333334</v>
      </c>
      <c r="O67" s="205">
        <f t="shared" ref="O67:O69" si="2">ROUND(N67/N66*100,1)</f>
        <v>93.3</v>
      </c>
      <c r="P67" s="18"/>
      <c r="Q67" s="349"/>
      <c r="R67" s="349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175</v>
      </c>
      <c r="B68" s="144">
        <v>76.2</v>
      </c>
      <c r="C68" s="144">
        <v>76.7</v>
      </c>
      <c r="D68" s="144">
        <v>85</v>
      </c>
      <c r="E68" s="144">
        <v>84.4</v>
      </c>
      <c r="F68" s="144">
        <v>78.400000000000006</v>
      </c>
      <c r="G68" s="144">
        <v>86.5</v>
      </c>
      <c r="H68" s="144">
        <v>92.3</v>
      </c>
      <c r="I68" s="144">
        <v>77.5</v>
      </c>
      <c r="J68" s="144">
        <v>86.1</v>
      </c>
      <c r="K68" s="144">
        <v>74.8</v>
      </c>
      <c r="L68" s="144">
        <v>77.099999999999994</v>
      </c>
      <c r="M68" s="145">
        <v>79.400000000000006</v>
      </c>
      <c r="N68" s="209">
        <f>SUM(B68:M68)/12</f>
        <v>81.2</v>
      </c>
      <c r="O68" s="205">
        <f t="shared" si="2"/>
        <v>100.5</v>
      </c>
      <c r="P68" s="18"/>
      <c r="Q68" s="349"/>
      <c r="R68" s="349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185</v>
      </c>
      <c r="B69" s="144">
        <v>68.099999999999994</v>
      </c>
      <c r="C69" s="144">
        <v>73.3</v>
      </c>
      <c r="D69" s="144">
        <v>74.900000000000006</v>
      </c>
      <c r="E69" s="144">
        <v>83.4</v>
      </c>
      <c r="F69" s="144">
        <v>68.3</v>
      </c>
      <c r="G69" s="144">
        <v>74.900000000000006</v>
      </c>
      <c r="H69" s="144">
        <v>76</v>
      </c>
      <c r="I69" s="144">
        <v>67.599999999999994</v>
      </c>
      <c r="J69" s="144">
        <v>69.8</v>
      </c>
      <c r="K69" s="144">
        <v>66.599999999999994</v>
      </c>
      <c r="L69" s="144">
        <v>67.099999999999994</v>
      </c>
      <c r="M69" s="145">
        <v>76.3</v>
      </c>
      <c r="N69" s="209">
        <f>SUM(B69:M69)/12</f>
        <v>72.191666666666663</v>
      </c>
      <c r="O69" s="205">
        <f t="shared" si="2"/>
        <v>88.9</v>
      </c>
      <c r="P69" s="18"/>
      <c r="Q69" s="349"/>
      <c r="R69" s="349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193</v>
      </c>
      <c r="B70" s="144">
        <v>58.5</v>
      </c>
      <c r="C70" s="144">
        <v>64.400000000000006</v>
      </c>
      <c r="D70" s="144">
        <v>60.6</v>
      </c>
      <c r="E70" s="144">
        <v>71.900000000000006</v>
      </c>
      <c r="F70" s="144">
        <v>63.4</v>
      </c>
      <c r="G70" s="144"/>
      <c r="H70" s="144"/>
      <c r="I70" s="144"/>
      <c r="J70" s="144"/>
      <c r="K70" s="144"/>
      <c r="L70" s="144"/>
      <c r="M70" s="145"/>
      <c r="N70" s="209"/>
      <c r="O70" s="205"/>
      <c r="P70" s="18"/>
      <c r="Q70" s="156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48"/>
      <c r="C72" s="148"/>
      <c r="D72" s="148"/>
      <c r="E72" s="148"/>
      <c r="F72" s="148"/>
      <c r="G72" s="152"/>
      <c r="H72" s="148"/>
      <c r="I72" s="148"/>
      <c r="J72" s="148"/>
      <c r="K72" s="148"/>
      <c r="L72" s="148"/>
      <c r="M72" s="148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F76" sqref="F76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1"/>
      <c r="C1" s="141"/>
      <c r="D1" s="141"/>
      <c r="E1" s="141"/>
      <c r="F1" s="141"/>
      <c r="G1" s="141"/>
      <c r="H1" s="141"/>
      <c r="I1" s="141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1"/>
      <c r="C2" s="141"/>
      <c r="D2" s="141"/>
      <c r="E2" s="141"/>
      <c r="F2" s="141"/>
      <c r="G2" s="141"/>
      <c r="H2" s="141"/>
      <c r="I2" s="141"/>
      <c r="L2" s="48"/>
      <c r="M2" s="153"/>
      <c r="N2" s="48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</row>
    <row r="3" spans="1:26" x14ac:dyDescent="0.15">
      <c r="A3" s="18"/>
      <c r="B3" s="141"/>
      <c r="C3" s="141"/>
      <c r="D3" s="141"/>
      <c r="E3" s="141"/>
      <c r="F3" s="141"/>
      <c r="G3" s="141"/>
      <c r="H3" s="141"/>
      <c r="I3" s="141"/>
      <c r="L3" s="48"/>
      <c r="M3" s="153"/>
      <c r="N3" s="48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</row>
    <row r="4" spans="1:26" x14ac:dyDescent="0.15">
      <c r="A4" s="18"/>
      <c r="B4" s="141"/>
      <c r="C4" s="141"/>
      <c r="D4" s="141"/>
      <c r="E4" s="141"/>
      <c r="F4" s="141"/>
      <c r="G4" s="141"/>
      <c r="H4" s="141"/>
      <c r="I4" s="141"/>
      <c r="L4" s="48"/>
      <c r="M4" s="153"/>
      <c r="N4" s="48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</row>
    <row r="5" spans="1:26" x14ac:dyDescent="0.15">
      <c r="A5" s="18"/>
      <c r="B5" s="141"/>
      <c r="C5" s="141"/>
      <c r="D5" s="141"/>
      <c r="E5" s="141"/>
      <c r="F5" s="141"/>
      <c r="G5" s="141"/>
      <c r="H5" s="141"/>
      <c r="I5" s="141"/>
      <c r="L5" s="48"/>
      <c r="M5" s="153"/>
      <c r="N5" s="48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</row>
    <row r="6" spans="1:26" x14ac:dyDescent="0.15">
      <c r="L6" s="48"/>
      <c r="M6" s="153"/>
      <c r="N6" s="48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4" t="s">
        <v>121</v>
      </c>
      <c r="O18" s="204" t="s">
        <v>123</v>
      </c>
    </row>
    <row r="19" spans="1:18" ht="11.1" customHeight="1" x14ac:dyDescent="0.15">
      <c r="A19" s="6" t="s">
        <v>173</v>
      </c>
      <c r="B19" s="151">
        <v>14.9</v>
      </c>
      <c r="C19" s="151">
        <v>13.1</v>
      </c>
      <c r="D19" s="151">
        <v>14.8</v>
      </c>
      <c r="E19" s="151">
        <v>13.9</v>
      </c>
      <c r="F19" s="151">
        <v>14.1</v>
      </c>
      <c r="G19" s="151">
        <v>13.1</v>
      </c>
      <c r="H19" s="151">
        <v>15.5</v>
      </c>
      <c r="I19" s="151">
        <v>12.9</v>
      </c>
      <c r="J19" s="151">
        <v>12.4</v>
      </c>
      <c r="K19" s="151">
        <v>15.2</v>
      </c>
      <c r="L19" s="151">
        <v>13.1</v>
      </c>
      <c r="M19" s="151">
        <v>14.2</v>
      </c>
      <c r="N19" s="210">
        <f>SUM(B19:M19)</f>
        <v>167.2</v>
      </c>
      <c r="O19" s="210">
        <v>97</v>
      </c>
      <c r="Q19" s="212"/>
      <c r="R19" s="212"/>
    </row>
    <row r="20" spans="1:18" ht="11.1" customHeight="1" x14ac:dyDescent="0.15">
      <c r="A20" s="6" t="s">
        <v>172</v>
      </c>
      <c r="B20" s="151">
        <v>11.4</v>
      </c>
      <c r="C20" s="151">
        <v>13.5</v>
      </c>
      <c r="D20" s="151">
        <v>13.7</v>
      </c>
      <c r="E20" s="151">
        <v>13.4</v>
      </c>
      <c r="F20" s="151">
        <v>13.1</v>
      </c>
      <c r="G20" s="151">
        <v>12.4</v>
      </c>
      <c r="H20" s="151">
        <v>11.1</v>
      </c>
      <c r="I20" s="151">
        <v>12</v>
      </c>
      <c r="J20" s="151">
        <v>12.5</v>
      </c>
      <c r="K20" s="151">
        <v>11.2</v>
      </c>
      <c r="L20" s="151">
        <v>11.7</v>
      </c>
      <c r="M20" s="151">
        <v>13.4</v>
      </c>
      <c r="N20" s="210">
        <f>SUM(B20:M20)</f>
        <v>149.4</v>
      </c>
      <c r="O20" s="210">
        <f t="shared" ref="O20:O22" si="0">ROUND(N20/N19*100,1)</f>
        <v>89.4</v>
      </c>
      <c r="Q20" s="212"/>
      <c r="R20" s="212"/>
    </row>
    <row r="21" spans="1:18" ht="11.1" customHeight="1" x14ac:dyDescent="0.15">
      <c r="A21" s="6" t="s">
        <v>175</v>
      </c>
      <c r="B21" s="151">
        <v>9.4</v>
      </c>
      <c r="C21" s="151">
        <v>10.3</v>
      </c>
      <c r="D21" s="151">
        <v>13.4</v>
      </c>
      <c r="E21" s="151">
        <v>13.5</v>
      </c>
      <c r="F21" s="151">
        <v>11.3</v>
      </c>
      <c r="G21" s="151">
        <v>12.2</v>
      </c>
      <c r="H21" s="151">
        <v>10.9</v>
      </c>
      <c r="I21" s="151">
        <v>11.2</v>
      </c>
      <c r="J21" s="151">
        <v>12.1</v>
      </c>
      <c r="K21" s="151">
        <v>10.7</v>
      </c>
      <c r="L21" s="151">
        <v>11.3</v>
      </c>
      <c r="M21" s="151">
        <v>11.8</v>
      </c>
      <c r="N21" s="210">
        <f>SUM(B21:M21)</f>
        <v>138.10000000000002</v>
      </c>
      <c r="O21" s="210">
        <f t="shared" si="0"/>
        <v>92.4</v>
      </c>
      <c r="Q21" s="212"/>
      <c r="R21" s="212"/>
    </row>
    <row r="22" spans="1:18" ht="11.1" customHeight="1" x14ac:dyDescent="0.15">
      <c r="A22" s="6" t="s">
        <v>185</v>
      </c>
      <c r="B22" s="151">
        <v>11.1</v>
      </c>
      <c r="C22" s="151">
        <v>11.5</v>
      </c>
      <c r="D22" s="151">
        <v>12.1</v>
      </c>
      <c r="E22" s="151">
        <v>12.3</v>
      </c>
      <c r="F22" s="151">
        <v>10.6</v>
      </c>
      <c r="G22" s="151">
        <v>11.7</v>
      </c>
      <c r="H22" s="151">
        <v>10.9</v>
      </c>
      <c r="I22" s="151">
        <v>12.4</v>
      </c>
      <c r="J22" s="151">
        <v>11.6</v>
      </c>
      <c r="K22" s="151">
        <v>11.3</v>
      </c>
      <c r="L22" s="151">
        <v>12.4</v>
      </c>
      <c r="M22" s="151">
        <v>11.7</v>
      </c>
      <c r="N22" s="210">
        <f>SUM(B22:M22)</f>
        <v>139.6</v>
      </c>
      <c r="O22" s="210">
        <f t="shared" si="0"/>
        <v>101.1</v>
      </c>
      <c r="Q22" s="212"/>
      <c r="R22" s="212"/>
    </row>
    <row r="23" spans="1:18" ht="11.1" customHeight="1" x14ac:dyDescent="0.15">
      <c r="A23" s="6" t="s">
        <v>193</v>
      </c>
      <c r="B23" s="151">
        <v>11.5</v>
      </c>
      <c r="C23" s="151">
        <v>11.2</v>
      </c>
      <c r="D23" s="151">
        <v>11.8</v>
      </c>
      <c r="E23" s="151">
        <v>12.5</v>
      </c>
      <c r="F23" s="151">
        <v>9.6999999999999993</v>
      </c>
      <c r="G23" s="151"/>
      <c r="H23" s="151"/>
      <c r="I23" s="151"/>
      <c r="J23" s="151"/>
      <c r="K23" s="151"/>
      <c r="L23" s="151"/>
      <c r="M23" s="151"/>
      <c r="N23" s="210"/>
      <c r="O23" s="210"/>
    </row>
    <row r="24" spans="1:18" ht="9.75" customHeight="1" x14ac:dyDescent="0.15">
      <c r="J24" s="335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4" t="s">
        <v>122</v>
      </c>
      <c r="O42" s="204" t="s">
        <v>123</v>
      </c>
    </row>
    <row r="43" spans="1:26" ht="11.1" customHeight="1" x14ac:dyDescent="0.15">
      <c r="A43" s="6" t="s">
        <v>173</v>
      </c>
      <c r="B43" s="151">
        <v>23.9</v>
      </c>
      <c r="C43" s="151">
        <v>23.5</v>
      </c>
      <c r="D43" s="151">
        <v>24.5</v>
      </c>
      <c r="E43" s="151">
        <v>24.1</v>
      </c>
      <c r="F43" s="151">
        <v>25.4</v>
      </c>
      <c r="G43" s="151">
        <v>25</v>
      </c>
      <c r="H43" s="151">
        <v>26.2</v>
      </c>
      <c r="I43" s="151">
        <v>25.1</v>
      </c>
      <c r="J43" s="151">
        <v>24.1</v>
      </c>
      <c r="K43" s="151">
        <v>24.5</v>
      </c>
      <c r="L43" s="151">
        <v>23.8</v>
      </c>
      <c r="M43" s="151">
        <v>23.8</v>
      </c>
      <c r="N43" s="210">
        <f>SUM(B43:M43)/12</f>
        <v>24.491666666666664</v>
      </c>
      <c r="O43" s="210">
        <v>103.4</v>
      </c>
      <c r="P43" s="153"/>
      <c r="Q43" s="213"/>
      <c r="R43" s="213"/>
      <c r="S43" s="153"/>
      <c r="T43" s="153"/>
      <c r="U43" s="153"/>
      <c r="V43" s="153"/>
      <c r="W43" s="153"/>
      <c r="X43" s="153"/>
      <c r="Y43" s="153"/>
      <c r="Z43" s="153"/>
    </row>
    <row r="44" spans="1:26" ht="11.1" customHeight="1" x14ac:dyDescent="0.15">
      <c r="A44" s="6" t="s">
        <v>172</v>
      </c>
      <c r="B44" s="151">
        <v>22.9</v>
      </c>
      <c r="C44" s="151">
        <v>22.7</v>
      </c>
      <c r="D44" s="151">
        <v>23</v>
      </c>
      <c r="E44" s="151">
        <v>23.1</v>
      </c>
      <c r="F44" s="151">
        <v>24.7</v>
      </c>
      <c r="G44" s="151">
        <v>24.6</v>
      </c>
      <c r="H44" s="151">
        <v>23.1</v>
      </c>
      <c r="I44" s="151">
        <v>23.2</v>
      </c>
      <c r="J44" s="151">
        <v>22.3</v>
      </c>
      <c r="K44" s="151">
        <v>20.8</v>
      </c>
      <c r="L44" s="151">
        <v>19.5</v>
      </c>
      <c r="M44" s="151">
        <v>20.100000000000001</v>
      </c>
      <c r="N44" s="210">
        <f>SUM(B44:M44)/12</f>
        <v>22.5</v>
      </c>
      <c r="O44" s="210">
        <f t="shared" ref="O44:O46" si="1">ROUND(N44/N43*100,1)</f>
        <v>91.9</v>
      </c>
      <c r="P44" s="153"/>
      <c r="Q44" s="213"/>
      <c r="R44" s="213"/>
      <c r="S44" s="153"/>
      <c r="T44" s="153"/>
      <c r="U44" s="153"/>
      <c r="V44" s="153"/>
      <c r="W44" s="153"/>
      <c r="X44" s="153"/>
      <c r="Y44" s="153"/>
      <c r="Z44" s="153"/>
    </row>
    <row r="45" spans="1:26" ht="11.1" customHeight="1" x14ac:dyDescent="0.15">
      <c r="A45" s="6" t="s">
        <v>175</v>
      </c>
      <c r="B45" s="151">
        <v>18.8</v>
      </c>
      <c r="C45" s="151">
        <v>18.100000000000001</v>
      </c>
      <c r="D45" s="151">
        <v>19.5</v>
      </c>
      <c r="E45" s="151">
        <v>19.100000000000001</v>
      </c>
      <c r="F45" s="151">
        <v>19.2</v>
      </c>
      <c r="G45" s="151">
        <v>18.7</v>
      </c>
      <c r="H45" s="151">
        <v>18.2</v>
      </c>
      <c r="I45" s="151">
        <v>19</v>
      </c>
      <c r="J45" s="151">
        <v>18.7</v>
      </c>
      <c r="K45" s="151">
        <v>18.399999999999999</v>
      </c>
      <c r="L45" s="151">
        <v>18.7</v>
      </c>
      <c r="M45" s="151">
        <v>19.7</v>
      </c>
      <c r="N45" s="210">
        <f>SUM(B45:M45)/12</f>
        <v>18.841666666666665</v>
      </c>
      <c r="O45" s="210">
        <f t="shared" si="1"/>
        <v>83.7</v>
      </c>
      <c r="P45" s="153"/>
      <c r="Q45" s="213"/>
      <c r="R45" s="213"/>
      <c r="S45" s="153"/>
      <c r="T45" s="153"/>
      <c r="U45" s="153"/>
      <c r="V45" s="153"/>
      <c r="W45" s="153"/>
      <c r="X45" s="153"/>
      <c r="Y45" s="153"/>
      <c r="Z45" s="153"/>
    </row>
    <row r="46" spans="1:26" ht="11.1" customHeight="1" x14ac:dyDescent="0.15">
      <c r="A46" s="6" t="s">
        <v>185</v>
      </c>
      <c r="B46" s="151">
        <v>19.8</v>
      </c>
      <c r="C46" s="151">
        <v>20.3</v>
      </c>
      <c r="D46" s="151">
        <v>19.8</v>
      </c>
      <c r="E46" s="151">
        <v>19.100000000000001</v>
      </c>
      <c r="F46" s="151">
        <v>18.600000000000001</v>
      </c>
      <c r="G46" s="151">
        <v>18.600000000000001</v>
      </c>
      <c r="H46" s="151">
        <v>17.899999999999999</v>
      </c>
      <c r="I46" s="151">
        <v>18.2</v>
      </c>
      <c r="J46" s="151">
        <v>18.2</v>
      </c>
      <c r="K46" s="151">
        <v>18.100000000000001</v>
      </c>
      <c r="L46" s="151">
        <v>18.100000000000001</v>
      </c>
      <c r="M46" s="151">
        <v>18.2</v>
      </c>
      <c r="N46" s="210">
        <f>SUM(B46:M46)/12</f>
        <v>18.741666666666664</v>
      </c>
      <c r="O46" s="210">
        <f t="shared" si="1"/>
        <v>99.5</v>
      </c>
      <c r="P46" s="153"/>
      <c r="Q46" s="213"/>
      <c r="R46" s="213"/>
      <c r="S46" s="153"/>
      <c r="T46" s="153"/>
      <c r="U46" s="153"/>
      <c r="V46" s="153"/>
      <c r="W46" s="153"/>
      <c r="X46" s="153"/>
      <c r="Y46" s="153"/>
      <c r="Z46" s="153"/>
    </row>
    <row r="47" spans="1:26" ht="11.1" customHeight="1" x14ac:dyDescent="0.15">
      <c r="A47" s="6" t="s">
        <v>193</v>
      </c>
      <c r="B47" s="151">
        <v>19.399999999999999</v>
      </c>
      <c r="C47" s="151">
        <v>19.3</v>
      </c>
      <c r="D47" s="151">
        <v>19</v>
      </c>
      <c r="E47" s="151">
        <v>19.100000000000001</v>
      </c>
      <c r="F47" s="151">
        <v>18.8</v>
      </c>
      <c r="G47" s="151"/>
      <c r="H47" s="151"/>
      <c r="I47" s="151"/>
      <c r="J47" s="151"/>
      <c r="K47" s="151"/>
      <c r="L47" s="151"/>
      <c r="M47" s="151"/>
      <c r="N47" s="210"/>
      <c r="O47" s="210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</row>
    <row r="48" spans="1:26" ht="6.75" customHeight="1" x14ac:dyDescent="0.15">
      <c r="N48" s="48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</row>
    <row r="49" spans="14:26" ht="9" hidden="1" customHeight="1" x14ac:dyDescent="0.15">
      <c r="N49" s="48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4" t="s">
        <v>122</v>
      </c>
      <c r="O70" s="204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173</v>
      </c>
      <c r="B71" s="144">
        <v>63.7</v>
      </c>
      <c r="C71" s="144">
        <v>56.1</v>
      </c>
      <c r="D71" s="144">
        <v>59.3</v>
      </c>
      <c r="E71" s="144">
        <v>58.2</v>
      </c>
      <c r="F71" s="144">
        <v>54.4</v>
      </c>
      <c r="G71" s="144">
        <v>52.5</v>
      </c>
      <c r="H71" s="144">
        <v>58.1</v>
      </c>
      <c r="I71" s="144">
        <v>52.2</v>
      </c>
      <c r="J71" s="144">
        <v>52.7</v>
      </c>
      <c r="K71" s="144">
        <v>61.5</v>
      </c>
      <c r="L71" s="144">
        <v>55.5</v>
      </c>
      <c r="M71" s="144">
        <v>59.8</v>
      </c>
      <c r="N71" s="209">
        <f>SUM(B71:M71)/12</f>
        <v>57</v>
      </c>
      <c r="O71" s="210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172</v>
      </c>
      <c r="B72" s="144">
        <v>50.6</v>
      </c>
      <c r="C72" s="144">
        <v>59.7</v>
      </c>
      <c r="D72" s="144">
        <v>59.2</v>
      </c>
      <c r="E72" s="144">
        <v>58</v>
      </c>
      <c r="F72" s="144">
        <v>51.7</v>
      </c>
      <c r="G72" s="144">
        <v>50.6</v>
      </c>
      <c r="H72" s="144">
        <v>49.6</v>
      </c>
      <c r="I72" s="144">
        <v>51.4</v>
      </c>
      <c r="J72" s="144">
        <v>56.8</v>
      </c>
      <c r="K72" s="144">
        <v>55.7</v>
      </c>
      <c r="L72" s="144">
        <v>61.1</v>
      </c>
      <c r="M72" s="144">
        <v>66.099999999999994</v>
      </c>
      <c r="N72" s="209">
        <f>SUM(B72:M72)/12</f>
        <v>55.875000000000007</v>
      </c>
      <c r="O72" s="210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175</v>
      </c>
      <c r="B73" s="144">
        <v>51.9</v>
      </c>
      <c r="C73" s="144">
        <v>57.5</v>
      </c>
      <c r="D73" s="144">
        <v>67.900000000000006</v>
      </c>
      <c r="E73" s="144">
        <v>70.8</v>
      </c>
      <c r="F73" s="144">
        <v>59.1</v>
      </c>
      <c r="G73" s="144">
        <v>65.8</v>
      </c>
      <c r="H73" s="144">
        <v>60.1</v>
      </c>
      <c r="I73" s="144">
        <v>57.8</v>
      </c>
      <c r="J73" s="144">
        <v>64.7</v>
      </c>
      <c r="K73" s="144">
        <v>58.7</v>
      </c>
      <c r="L73" s="144">
        <v>59.8</v>
      </c>
      <c r="M73" s="144">
        <v>58.8</v>
      </c>
      <c r="N73" s="209">
        <f>SUM(B73:M73)/12</f>
        <v>61.07500000000001</v>
      </c>
      <c r="O73" s="210">
        <f t="shared" si="2"/>
        <v>109.3</v>
      </c>
      <c r="Q73" s="17"/>
      <c r="R73" s="17"/>
    </row>
    <row r="74" spans="1:26" ht="11.1" customHeight="1" x14ac:dyDescent="0.15">
      <c r="A74" s="6" t="s">
        <v>185</v>
      </c>
      <c r="B74" s="144">
        <v>56</v>
      </c>
      <c r="C74" s="144">
        <v>56.2</v>
      </c>
      <c r="D74" s="144">
        <v>61.6</v>
      </c>
      <c r="E74" s="144">
        <v>64.7</v>
      </c>
      <c r="F74" s="144">
        <v>57.9</v>
      </c>
      <c r="G74" s="144">
        <v>62.6</v>
      </c>
      <c r="H74" s="144">
        <v>61.9</v>
      </c>
      <c r="I74" s="144">
        <v>67.599999999999994</v>
      </c>
      <c r="J74" s="144">
        <v>63.8</v>
      </c>
      <c r="K74" s="144">
        <v>62.6</v>
      </c>
      <c r="L74" s="144">
        <v>68.7</v>
      </c>
      <c r="M74" s="144">
        <v>64.3</v>
      </c>
      <c r="N74" s="209">
        <f>SUM(B74:M74)/12</f>
        <v>62.324999999999996</v>
      </c>
      <c r="O74" s="210">
        <f t="shared" si="2"/>
        <v>102</v>
      </c>
      <c r="Q74" s="17"/>
      <c r="R74" s="17"/>
    </row>
    <row r="75" spans="1:26" ht="11.1" customHeight="1" x14ac:dyDescent="0.15">
      <c r="A75" s="6" t="s">
        <v>193</v>
      </c>
      <c r="B75" s="144">
        <v>58</v>
      </c>
      <c r="C75" s="144">
        <v>58.6</v>
      </c>
      <c r="D75" s="144">
        <v>62.1</v>
      </c>
      <c r="E75" s="144">
        <v>65.5</v>
      </c>
      <c r="F75" s="144">
        <v>52.1</v>
      </c>
      <c r="G75" s="144"/>
      <c r="H75" s="144"/>
      <c r="I75" s="144"/>
      <c r="J75" s="144"/>
      <c r="K75" s="144"/>
      <c r="L75" s="144"/>
      <c r="M75" s="144"/>
      <c r="N75" s="209"/>
      <c r="O75" s="210"/>
    </row>
    <row r="76" spans="1:26" ht="9.9499999999999993" customHeight="1" x14ac:dyDescent="0.15"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F89" sqref="F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3"/>
      <c r="N4" s="48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</row>
    <row r="5" spans="12:26" ht="9.9499999999999993" customHeight="1" x14ac:dyDescent="0.15">
      <c r="L5" s="48"/>
      <c r="M5" s="153"/>
      <c r="N5" s="48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</row>
    <row r="6" spans="12:26" ht="9.9499999999999993" customHeight="1" x14ac:dyDescent="0.15">
      <c r="L6" s="48"/>
      <c r="M6" s="153"/>
      <c r="N6" s="48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</row>
    <row r="7" spans="12:26" ht="9.9499999999999993" customHeight="1" x14ac:dyDescent="0.15">
      <c r="L7" s="48"/>
      <c r="M7" s="153"/>
      <c r="N7" s="48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</row>
    <row r="8" spans="12:26" ht="9.9499999999999993" customHeight="1" x14ac:dyDescent="0.15">
      <c r="L8" s="48"/>
      <c r="M8" s="153"/>
      <c r="N8" s="48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3"/>
    </row>
    <row r="16" spans="12:26" ht="9.9499999999999993" customHeight="1" x14ac:dyDescent="0.15">
      <c r="L16" s="48"/>
      <c r="M16" s="153"/>
    </row>
    <row r="17" spans="1:24" ht="9.9499999999999993" customHeight="1" x14ac:dyDescent="0.15">
      <c r="L17" s="48"/>
      <c r="M17" s="153"/>
    </row>
    <row r="18" spans="1:24" ht="9.9499999999999993" customHeight="1" x14ac:dyDescent="0.15">
      <c r="L18" s="48"/>
      <c r="M18" s="153"/>
    </row>
    <row r="19" spans="1:24" ht="9.9499999999999993" customHeight="1" x14ac:dyDescent="0.15">
      <c r="L19" s="48"/>
      <c r="M19" s="153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2" t="s">
        <v>123</v>
      </c>
    </row>
    <row r="25" spans="1:24" ht="11.1" customHeight="1" x14ac:dyDescent="0.15">
      <c r="A25" s="6" t="s">
        <v>173</v>
      </c>
      <c r="B25" s="151">
        <v>18.600000000000001</v>
      </c>
      <c r="C25" s="151">
        <v>19.100000000000001</v>
      </c>
      <c r="D25" s="151">
        <v>19.899999999999999</v>
      </c>
      <c r="E25" s="151">
        <v>18.5</v>
      </c>
      <c r="F25" s="151">
        <v>19.8</v>
      </c>
      <c r="G25" s="151">
        <v>18</v>
      </c>
      <c r="H25" s="151">
        <v>20.6</v>
      </c>
      <c r="I25" s="151">
        <v>17.5</v>
      </c>
      <c r="J25" s="151">
        <v>17.100000000000001</v>
      </c>
      <c r="K25" s="151">
        <v>21.2</v>
      </c>
      <c r="L25" s="151">
        <v>19</v>
      </c>
      <c r="M25" s="151">
        <v>18.2</v>
      </c>
      <c r="N25" s="210">
        <f>SUM(B25:M25)</f>
        <v>227.49999999999997</v>
      </c>
      <c r="O25" s="146">
        <v>94.9</v>
      </c>
      <c r="Q25" s="17"/>
      <c r="R25" s="17"/>
    </row>
    <row r="26" spans="1:24" ht="11.1" customHeight="1" x14ac:dyDescent="0.15">
      <c r="A26" s="6" t="s">
        <v>172</v>
      </c>
      <c r="B26" s="151">
        <v>18</v>
      </c>
      <c r="C26" s="151">
        <v>21.8</v>
      </c>
      <c r="D26" s="151">
        <v>22.1</v>
      </c>
      <c r="E26" s="151">
        <v>19</v>
      </c>
      <c r="F26" s="151">
        <v>19.3</v>
      </c>
      <c r="G26" s="151">
        <v>17.8</v>
      </c>
      <c r="H26" s="151">
        <v>20.3</v>
      </c>
      <c r="I26" s="151">
        <v>18.899999999999999</v>
      </c>
      <c r="J26" s="151">
        <v>18.600000000000001</v>
      </c>
      <c r="K26" s="151">
        <v>20.100000000000001</v>
      </c>
      <c r="L26" s="151">
        <v>17.3</v>
      </c>
      <c r="M26" s="151">
        <v>19.2</v>
      </c>
      <c r="N26" s="210">
        <f>SUM(B26:M26)</f>
        <v>232.4</v>
      </c>
      <c r="O26" s="146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175</v>
      </c>
      <c r="B27" s="151">
        <v>16.7</v>
      </c>
      <c r="C27" s="151">
        <v>20</v>
      </c>
      <c r="D27" s="151">
        <v>21.5</v>
      </c>
      <c r="E27" s="151">
        <v>20.7</v>
      </c>
      <c r="F27" s="151">
        <v>21.3</v>
      </c>
      <c r="G27" s="151">
        <v>24.4</v>
      </c>
      <c r="H27" s="151">
        <v>20.2</v>
      </c>
      <c r="I27" s="151">
        <v>20.7</v>
      </c>
      <c r="J27" s="151">
        <v>19.7</v>
      </c>
      <c r="K27" s="151">
        <v>18.8</v>
      </c>
      <c r="L27" s="151">
        <v>19</v>
      </c>
      <c r="M27" s="151">
        <v>21.1</v>
      </c>
      <c r="N27" s="210">
        <f>SUM(B27:M27)</f>
        <v>244.09999999999997</v>
      </c>
      <c r="O27" s="146">
        <f t="shared" si="0"/>
        <v>105</v>
      </c>
      <c r="Q27" s="17"/>
      <c r="R27" s="17"/>
    </row>
    <row r="28" spans="1:24" ht="11.1" customHeight="1" x14ac:dyDescent="0.15">
      <c r="A28" s="6" t="s">
        <v>185</v>
      </c>
      <c r="B28" s="151">
        <v>19.399999999999999</v>
      </c>
      <c r="C28" s="151">
        <v>17.7</v>
      </c>
      <c r="D28" s="151">
        <v>21.9</v>
      </c>
      <c r="E28" s="151">
        <v>20</v>
      </c>
      <c r="F28" s="151">
        <v>18.100000000000001</v>
      </c>
      <c r="G28" s="151">
        <v>26.3</v>
      </c>
      <c r="H28" s="151">
        <v>22.3</v>
      </c>
      <c r="I28" s="151">
        <v>19.2</v>
      </c>
      <c r="J28" s="151">
        <v>19.7</v>
      </c>
      <c r="K28" s="151">
        <v>21.1</v>
      </c>
      <c r="L28" s="151">
        <v>20.5</v>
      </c>
      <c r="M28" s="151">
        <v>18.2</v>
      </c>
      <c r="N28" s="210">
        <f>SUM(B28:M28)</f>
        <v>244.39999999999995</v>
      </c>
      <c r="O28" s="146">
        <f t="shared" si="0"/>
        <v>100.1</v>
      </c>
      <c r="Q28" s="17"/>
      <c r="R28" s="17"/>
    </row>
    <row r="29" spans="1:24" ht="11.1" customHeight="1" x14ac:dyDescent="0.15">
      <c r="A29" s="6" t="s">
        <v>193</v>
      </c>
      <c r="B29" s="151">
        <v>17.100000000000001</v>
      </c>
      <c r="C29" s="151">
        <v>17.8</v>
      </c>
      <c r="D29" s="151">
        <v>19</v>
      </c>
      <c r="E29" s="151">
        <v>21.4</v>
      </c>
      <c r="F29" s="151">
        <v>19</v>
      </c>
      <c r="G29" s="151"/>
      <c r="H29" s="151"/>
      <c r="I29" s="151"/>
      <c r="J29" s="151"/>
      <c r="K29" s="151"/>
      <c r="L29" s="151"/>
      <c r="M29" s="151"/>
      <c r="N29" s="210"/>
      <c r="O29" s="146"/>
    </row>
    <row r="30" spans="1:24" ht="9.9499999999999993" customHeight="1" x14ac:dyDescent="0.15">
      <c r="N30" s="148"/>
      <c r="O30" s="148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7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1">
        <v>40.9</v>
      </c>
      <c r="C54" s="151">
        <v>42.3</v>
      </c>
      <c r="D54" s="151">
        <v>42.1</v>
      </c>
      <c r="E54" s="151">
        <v>37.9</v>
      </c>
      <c r="F54" s="151">
        <v>39.700000000000003</v>
      </c>
      <c r="G54" s="151">
        <v>38.4</v>
      </c>
      <c r="H54" s="151">
        <v>39.6</v>
      </c>
      <c r="I54" s="151">
        <v>39.299999999999997</v>
      </c>
      <c r="J54" s="151">
        <v>38.1</v>
      </c>
      <c r="K54" s="151">
        <v>40.4</v>
      </c>
      <c r="L54" s="151">
        <v>41.1</v>
      </c>
      <c r="M54" s="151">
        <v>39</v>
      </c>
      <c r="N54" s="210">
        <f t="shared" ref="N54" si="1">SUM(B54:M54)/12</f>
        <v>39.9</v>
      </c>
      <c r="O54" s="287">
        <v>101.9</v>
      </c>
      <c r="P54" s="153"/>
      <c r="Q54" s="285"/>
      <c r="R54" s="285"/>
      <c r="S54" s="153"/>
      <c r="T54" s="153"/>
      <c r="U54" s="153"/>
      <c r="V54" s="153"/>
      <c r="W54" s="153"/>
      <c r="X54" s="153"/>
      <c r="Y54" s="153"/>
      <c r="Z54" s="153"/>
    </row>
    <row r="55" spans="1:26" ht="11.1" customHeight="1" x14ac:dyDescent="0.15">
      <c r="A55" s="6" t="s">
        <v>172</v>
      </c>
      <c r="B55" s="151">
        <v>40.5</v>
      </c>
      <c r="C55" s="151">
        <v>42.5</v>
      </c>
      <c r="D55" s="151">
        <v>41.8</v>
      </c>
      <c r="E55" s="151">
        <v>40.1</v>
      </c>
      <c r="F55" s="151">
        <v>43</v>
      </c>
      <c r="G55" s="151">
        <v>42.8</v>
      </c>
      <c r="H55" s="151">
        <v>42.7</v>
      </c>
      <c r="I55" s="151">
        <v>42.3</v>
      </c>
      <c r="J55" s="151">
        <v>41</v>
      </c>
      <c r="K55" s="151">
        <v>40.700000000000003</v>
      </c>
      <c r="L55" s="151">
        <v>38</v>
      </c>
      <c r="M55" s="151">
        <v>36.4</v>
      </c>
      <c r="N55" s="210">
        <f>SUM(B55:M55)/12</f>
        <v>40.983333333333327</v>
      </c>
      <c r="O55" s="287">
        <f t="shared" ref="O55:O57" si="2">ROUND(N55/N54*100,1)</f>
        <v>102.7</v>
      </c>
      <c r="P55" s="153"/>
      <c r="Q55" s="285"/>
      <c r="R55" s="285"/>
      <c r="S55" s="153"/>
      <c r="T55" s="153"/>
      <c r="U55" s="153"/>
      <c r="V55" s="153"/>
      <c r="W55" s="153"/>
      <c r="X55" s="153"/>
      <c r="Y55" s="153"/>
      <c r="Z55" s="153"/>
    </row>
    <row r="56" spans="1:26" ht="11.1" customHeight="1" x14ac:dyDescent="0.15">
      <c r="A56" s="6" t="s">
        <v>175</v>
      </c>
      <c r="B56" s="151">
        <v>36.9</v>
      </c>
      <c r="C56" s="151">
        <v>38.200000000000003</v>
      </c>
      <c r="D56" s="151">
        <v>38.200000000000003</v>
      </c>
      <c r="E56" s="151">
        <v>36.4</v>
      </c>
      <c r="F56" s="151">
        <v>37.700000000000003</v>
      </c>
      <c r="G56" s="151">
        <v>38.799999999999997</v>
      </c>
      <c r="H56" s="151">
        <v>38.299999999999997</v>
      </c>
      <c r="I56" s="151">
        <v>40</v>
      </c>
      <c r="J56" s="151">
        <v>40.700000000000003</v>
      </c>
      <c r="K56" s="151">
        <v>40.200000000000003</v>
      </c>
      <c r="L56" s="151">
        <v>40.1</v>
      </c>
      <c r="M56" s="151">
        <v>39.200000000000003</v>
      </c>
      <c r="N56" s="210">
        <f>SUM(B56:M56)/12</f>
        <v>38.725000000000001</v>
      </c>
      <c r="O56" s="287">
        <f t="shared" si="2"/>
        <v>94.5</v>
      </c>
      <c r="P56" s="153"/>
      <c r="Q56" s="285"/>
      <c r="R56" s="285"/>
      <c r="S56" s="153"/>
      <c r="T56" s="153"/>
      <c r="U56" s="153"/>
      <c r="V56" s="153"/>
      <c r="W56" s="153"/>
      <c r="X56" s="153"/>
      <c r="Y56" s="153"/>
      <c r="Z56" s="153"/>
    </row>
    <row r="57" spans="1:26" ht="11.1" customHeight="1" x14ac:dyDescent="0.15">
      <c r="A57" s="6" t="s">
        <v>185</v>
      </c>
      <c r="B57" s="151">
        <v>38.6</v>
      </c>
      <c r="C57" s="151">
        <v>36.700000000000003</v>
      </c>
      <c r="D57" s="151">
        <v>37.4</v>
      </c>
      <c r="E57" s="151">
        <v>36.6</v>
      </c>
      <c r="F57" s="151">
        <v>37.4</v>
      </c>
      <c r="G57" s="151">
        <v>40.700000000000003</v>
      </c>
      <c r="H57" s="151">
        <v>37</v>
      </c>
      <c r="I57" s="151">
        <v>35.700000000000003</v>
      </c>
      <c r="J57" s="151">
        <v>34.6</v>
      </c>
      <c r="K57" s="151">
        <v>35.299999999999997</v>
      </c>
      <c r="L57" s="151">
        <v>36.700000000000003</v>
      </c>
      <c r="M57" s="151">
        <v>36.1</v>
      </c>
      <c r="N57" s="210">
        <f>SUM(B57:M57)/12</f>
        <v>36.900000000000006</v>
      </c>
      <c r="O57" s="287">
        <f t="shared" si="2"/>
        <v>95.3</v>
      </c>
      <c r="P57" s="153"/>
      <c r="Q57" s="285"/>
      <c r="R57" s="285"/>
      <c r="S57" s="153"/>
      <c r="T57" s="153"/>
      <c r="U57" s="153"/>
      <c r="V57" s="153"/>
      <c r="W57" s="153"/>
      <c r="X57" s="153"/>
      <c r="Y57" s="153"/>
      <c r="Z57" s="153"/>
    </row>
    <row r="58" spans="1:26" ht="11.1" customHeight="1" x14ac:dyDescent="0.15">
      <c r="A58" s="6" t="s">
        <v>193</v>
      </c>
      <c r="B58" s="151">
        <v>36</v>
      </c>
      <c r="C58" s="151">
        <v>35.9</v>
      </c>
      <c r="D58" s="151">
        <v>35.4</v>
      </c>
      <c r="E58" s="151">
        <v>35.6</v>
      </c>
      <c r="F58" s="151">
        <v>37</v>
      </c>
      <c r="G58" s="151"/>
      <c r="H58" s="151"/>
      <c r="I58" s="151"/>
      <c r="J58" s="151"/>
      <c r="K58" s="151"/>
      <c r="L58" s="151"/>
      <c r="M58" s="151"/>
      <c r="N58" s="210"/>
      <c r="O58" s="287"/>
      <c r="P58" s="153"/>
      <c r="Q58" s="213"/>
      <c r="R58" s="213"/>
      <c r="S58" s="153"/>
      <c r="T58" s="153"/>
      <c r="U58" s="153"/>
      <c r="V58" s="153"/>
      <c r="W58" s="153"/>
      <c r="X58" s="153"/>
      <c r="Y58" s="153"/>
      <c r="Z58" s="153"/>
    </row>
    <row r="59" spans="1:26" ht="6" customHeight="1" x14ac:dyDescent="0.15">
      <c r="N59" s="48"/>
      <c r="O59" s="211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2"/>
    </row>
    <row r="65" spans="7:26" ht="9.9499999999999993" customHeight="1" x14ac:dyDescent="0.15">
      <c r="G65" s="154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7" t="s">
        <v>124</v>
      </c>
    </row>
    <row r="84" spans="1:18" s="148" customFormat="1" ht="11.1" customHeight="1" x14ac:dyDescent="0.15">
      <c r="A84" s="6" t="s">
        <v>173</v>
      </c>
      <c r="B84" s="144">
        <v>44.7</v>
      </c>
      <c r="C84" s="144">
        <v>44.2</v>
      </c>
      <c r="D84" s="144">
        <v>47.2</v>
      </c>
      <c r="E84" s="144">
        <v>51.4</v>
      </c>
      <c r="F84" s="144">
        <v>48.7</v>
      </c>
      <c r="G84" s="144">
        <v>47.7</v>
      </c>
      <c r="H84" s="146">
        <v>51.2</v>
      </c>
      <c r="I84" s="144">
        <v>44.5</v>
      </c>
      <c r="J84" s="144">
        <v>45.6</v>
      </c>
      <c r="K84" s="144">
        <v>51.2</v>
      </c>
      <c r="L84" s="144">
        <v>45.8</v>
      </c>
      <c r="M84" s="144">
        <v>48.1</v>
      </c>
      <c r="N84" s="209">
        <f t="shared" ref="N84:N87" si="3">SUM(B84:M84)/12</f>
        <v>47.525000000000006</v>
      </c>
      <c r="O84" s="287">
        <v>93.4</v>
      </c>
      <c r="Q84" s="286"/>
      <c r="R84" s="286"/>
    </row>
    <row r="85" spans="1:18" s="148" customFormat="1" ht="11.1" customHeight="1" x14ac:dyDescent="0.15">
      <c r="A85" s="6" t="s">
        <v>172</v>
      </c>
      <c r="B85" s="144">
        <v>43.5</v>
      </c>
      <c r="C85" s="146">
        <v>50</v>
      </c>
      <c r="D85" s="144">
        <v>53.2</v>
      </c>
      <c r="E85" s="144">
        <v>48.5</v>
      </c>
      <c r="F85" s="144">
        <v>42.9</v>
      </c>
      <c r="G85" s="144">
        <v>41.7</v>
      </c>
      <c r="H85" s="146">
        <v>47.4</v>
      </c>
      <c r="I85" s="144">
        <v>45</v>
      </c>
      <c r="J85" s="144">
        <v>46.3</v>
      </c>
      <c r="K85" s="144">
        <v>49.6</v>
      </c>
      <c r="L85" s="144">
        <v>47.6</v>
      </c>
      <c r="M85" s="144">
        <v>53.7</v>
      </c>
      <c r="N85" s="209">
        <f t="shared" si="3"/>
        <v>47.45000000000001</v>
      </c>
      <c r="O85" s="287">
        <v>100</v>
      </c>
      <c r="Q85" s="286"/>
      <c r="R85" s="286"/>
    </row>
    <row r="86" spans="1:18" s="148" customFormat="1" ht="11.1" customHeight="1" x14ac:dyDescent="0.15">
      <c r="A86" s="6" t="s">
        <v>175</v>
      </c>
      <c r="B86" s="144">
        <v>44.8</v>
      </c>
      <c r="C86" s="146">
        <v>51.5</v>
      </c>
      <c r="D86" s="144">
        <v>56.2</v>
      </c>
      <c r="E86" s="144">
        <v>57.8</v>
      </c>
      <c r="F86" s="144">
        <v>55.6</v>
      </c>
      <c r="G86" s="144">
        <v>62.4</v>
      </c>
      <c r="H86" s="146">
        <v>53</v>
      </c>
      <c r="I86" s="144">
        <v>50.6</v>
      </c>
      <c r="J86" s="144">
        <v>48</v>
      </c>
      <c r="K86" s="144">
        <v>47.1</v>
      </c>
      <c r="L86" s="144">
        <v>47.3</v>
      </c>
      <c r="M86" s="144">
        <v>54.3</v>
      </c>
      <c r="N86" s="209">
        <f t="shared" si="3"/>
        <v>52.383333333333326</v>
      </c>
      <c r="O86" s="287">
        <f t="shared" ref="O86:O87" si="4">ROUND(N86/N85*100,1)</f>
        <v>110.4</v>
      </c>
      <c r="Q86" s="286"/>
      <c r="R86" s="286"/>
    </row>
    <row r="87" spans="1:18" s="148" customFormat="1" ht="11.1" customHeight="1" x14ac:dyDescent="0.15">
      <c r="A87" s="6" t="s">
        <v>185</v>
      </c>
      <c r="B87" s="144">
        <v>50.7</v>
      </c>
      <c r="C87" s="146">
        <v>49.7</v>
      </c>
      <c r="D87" s="144">
        <v>58.3</v>
      </c>
      <c r="E87" s="144">
        <v>55.1</v>
      </c>
      <c r="F87" s="144">
        <v>47.9</v>
      </c>
      <c r="G87" s="144">
        <v>63.1</v>
      </c>
      <c r="H87" s="146">
        <v>62.3</v>
      </c>
      <c r="I87" s="144">
        <v>54.5</v>
      </c>
      <c r="J87" s="144">
        <v>57.7</v>
      </c>
      <c r="K87" s="144">
        <v>59.4</v>
      </c>
      <c r="L87" s="144">
        <v>55.1</v>
      </c>
      <c r="M87" s="144">
        <v>50.9</v>
      </c>
      <c r="N87" s="209">
        <f t="shared" si="3"/>
        <v>55.391666666666673</v>
      </c>
      <c r="O87" s="287">
        <f t="shared" si="4"/>
        <v>105.7</v>
      </c>
      <c r="Q87" s="286"/>
      <c r="R87" s="286"/>
    </row>
    <row r="88" spans="1:18" ht="11.1" customHeight="1" x14ac:dyDescent="0.15">
      <c r="A88" s="6" t="s">
        <v>193</v>
      </c>
      <c r="B88" s="144">
        <v>47.5</v>
      </c>
      <c r="C88" s="146">
        <v>49.6</v>
      </c>
      <c r="D88" s="144">
        <v>53.9</v>
      </c>
      <c r="E88" s="144">
        <v>60.2</v>
      </c>
      <c r="F88" s="144">
        <v>50.4</v>
      </c>
      <c r="G88" s="144"/>
      <c r="H88" s="146"/>
      <c r="I88" s="144"/>
      <c r="J88" s="144"/>
      <c r="K88" s="144"/>
      <c r="L88" s="144"/>
      <c r="M88" s="144"/>
      <c r="N88" s="209"/>
      <c r="O88" s="287"/>
      <c r="Q88" s="17"/>
    </row>
    <row r="89" spans="1:18" ht="9.9499999999999993" customHeight="1" x14ac:dyDescent="0.15">
      <c r="F89" s="379"/>
      <c r="O89" s="156"/>
    </row>
    <row r="90" spans="1:18" ht="9.9499999999999993" customHeight="1" x14ac:dyDescent="0.15">
      <c r="G90" s="156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F89" sqref="F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7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5">
        <v>46.8</v>
      </c>
      <c r="C25" s="155">
        <v>51.9</v>
      </c>
      <c r="D25" s="155">
        <v>48.4</v>
      </c>
      <c r="E25" s="155">
        <v>60.2</v>
      </c>
      <c r="F25" s="155">
        <v>52.3</v>
      </c>
      <c r="G25" s="155">
        <v>59.3</v>
      </c>
      <c r="H25" s="155">
        <v>66.7</v>
      </c>
      <c r="I25" s="155">
        <v>43.7</v>
      </c>
      <c r="J25" s="155">
        <v>73.5</v>
      </c>
      <c r="K25" s="155">
        <v>62.6</v>
      </c>
      <c r="L25" s="155">
        <v>59.5</v>
      </c>
      <c r="M25" s="155">
        <v>53.9</v>
      </c>
      <c r="N25" s="302">
        <f>SUM(B25:M25)</f>
        <v>678.8</v>
      </c>
      <c r="O25" s="205">
        <v>122.6</v>
      </c>
      <c r="P25" s="153"/>
      <c r="Q25" s="285"/>
      <c r="R25" s="285"/>
      <c r="S25" s="153"/>
      <c r="T25" s="153"/>
      <c r="U25" s="153"/>
      <c r="V25" s="153"/>
      <c r="W25" s="153"/>
      <c r="X25" s="153"/>
      <c r="Y25" s="153"/>
      <c r="Z25" s="153"/>
    </row>
    <row r="26" spans="1:26" ht="11.1" customHeight="1" x14ac:dyDescent="0.15">
      <c r="A26" s="6" t="s">
        <v>172</v>
      </c>
      <c r="B26" s="155">
        <v>47.8</v>
      </c>
      <c r="C26" s="155">
        <v>44.8</v>
      </c>
      <c r="D26" s="155">
        <v>52.1</v>
      </c>
      <c r="E26" s="155">
        <v>55.6</v>
      </c>
      <c r="F26" s="155">
        <v>47.6</v>
      </c>
      <c r="G26" s="155">
        <v>72.400000000000006</v>
      </c>
      <c r="H26" s="155">
        <v>64.7</v>
      </c>
      <c r="I26" s="155">
        <v>42.3</v>
      </c>
      <c r="J26" s="155">
        <v>49.9</v>
      </c>
      <c r="K26" s="155">
        <v>47.9</v>
      </c>
      <c r="L26" s="155">
        <v>46.1</v>
      </c>
      <c r="M26" s="155">
        <v>44.3</v>
      </c>
      <c r="N26" s="302">
        <f>SUM(B26:M26)</f>
        <v>615.49999999999989</v>
      </c>
      <c r="O26" s="205">
        <f t="shared" ref="O26:O28" si="0">ROUND(N26/N25*100,1)</f>
        <v>90.7</v>
      </c>
      <c r="P26" s="153"/>
      <c r="Q26" s="285"/>
      <c r="R26" s="285"/>
      <c r="S26" s="153"/>
      <c r="T26" s="153"/>
      <c r="U26" s="153"/>
      <c r="V26" s="153"/>
      <c r="W26" s="153"/>
      <c r="X26" s="153"/>
      <c r="Y26" s="153"/>
      <c r="Z26" s="153"/>
    </row>
    <row r="27" spans="1:26" ht="11.1" customHeight="1" x14ac:dyDescent="0.15">
      <c r="A27" s="6" t="s">
        <v>175</v>
      </c>
      <c r="B27" s="155">
        <v>44.4</v>
      </c>
      <c r="C27" s="155">
        <v>43.2</v>
      </c>
      <c r="D27" s="155">
        <v>58.3</v>
      </c>
      <c r="E27" s="155">
        <v>82.3</v>
      </c>
      <c r="F27" s="155">
        <v>75.599999999999994</v>
      </c>
      <c r="G27" s="155">
        <v>80.5</v>
      </c>
      <c r="H27" s="155">
        <v>62.3</v>
      </c>
      <c r="I27" s="155">
        <v>50.4</v>
      </c>
      <c r="J27" s="155">
        <v>48.5</v>
      </c>
      <c r="K27" s="155">
        <v>53.2</v>
      </c>
      <c r="L27" s="155">
        <v>47.2</v>
      </c>
      <c r="M27" s="155">
        <v>49</v>
      </c>
      <c r="N27" s="302">
        <f>SUM(B27:M27)</f>
        <v>694.90000000000009</v>
      </c>
      <c r="O27" s="205">
        <f t="shared" si="0"/>
        <v>112.9</v>
      </c>
      <c r="P27" s="153"/>
      <c r="Q27" s="285"/>
      <c r="R27" s="285"/>
      <c r="S27" s="153"/>
      <c r="T27" s="153"/>
      <c r="U27" s="153"/>
      <c r="V27" s="153"/>
      <c r="W27" s="153"/>
      <c r="X27" s="153"/>
      <c r="Y27" s="153"/>
      <c r="Z27" s="153"/>
    </row>
    <row r="28" spans="1:26" ht="11.1" customHeight="1" x14ac:dyDescent="0.15">
      <c r="A28" s="6" t="s">
        <v>185</v>
      </c>
      <c r="B28" s="155">
        <v>55.9</v>
      </c>
      <c r="C28" s="155">
        <v>45.3</v>
      </c>
      <c r="D28" s="155">
        <v>66.8</v>
      </c>
      <c r="E28" s="155">
        <v>60.7</v>
      </c>
      <c r="F28" s="155">
        <v>50.5</v>
      </c>
      <c r="G28" s="155">
        <v>71.599999999999994</v>
      </c>
      <c r="H28" s="155">
        <v>77</v>
      </c>
      <c r="I28" s="155">
        <v>59.3</v>
      </c>
      <c r="J28" s="155">
        <v>70.2</v>
      </c>
      <c r="K28" s="155">
        <v>61.2</v>
      </c>
      <c r="L28" s="155">
        <v>59</v>
      </c>
      <c r="M28" s="155">
        <v>56.5</v>
      </c>
      <c r="N28" s="302">
        <f>SUM(B28:M28)</f>
        <v>734</v>
      </c>
      <c r="O28" s="205">
        <f t="shared" si="0"/>
        <v>105.6</v>
      </c>
      <c r="P28" s="153"/>
      <c r="Q28" s="285"/>
      <c r="R28" s="285"/>
      <c r="S28" s="153"/>
      <c r="T28" s="153"/>
      <c r="U28" s="153"/>
      <c r="V28" s="153"/>
      <c r="W28" s="153"/>
      <c r="X28" s="153"/>
      <c r="Y28" s="153"/>
      <c r="Z28" s="153"/>
    </row>
    <row r="29" spans="1:26" ht="11.1" customHeight="1" x14ac:dyDescent="0.15">
      <c r="A29" s="6" t="s">
        <v>193</v>
      </c>
      <c r="B29" s="155">
        <v>51.7</v>
      </c>
      <c r="C29" s="155">
        <v>54.7</v>
      </c>
      <c r="D29" s="155">
        <v>64.900000000000006</v>
      </c>
      <c r="E29" s="155">
        <v>78.400000000000006</v>
      </c>
      <c r="F29" s="155">
        <v>75.5</v>
      </c>
      <c r="G29" s="155"/>
      <c r="H29" s="155"/>
      <c r="I29" s="155"/>
      <c r="J29" s="155"/>
      <c r="K29" s="155"/>
      <c r="L29" s="155"/>
      <c r="M29" s="155"/>
      <c r="N29" s="302"/>
      <c r="O29" s="205"/>
      <c r="P29" s="153"/>
      <c r="S29" s="153"/>
      <c r="T29" s="153"/>
      <c r="U29" s="153"/>
      <c r="V29" s="153"/>
      <c r="W29" s="153"/>
      <c r="X29" s="153"/>
      <c r="Y29" s="153"/>
      <c r="Z29" s="153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7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5">
        <v>54.8</v>
      </c>
      <c r="C54" s="155">
        <v>59.3</v>
      </c>
      <c r="D54" s="155">
        <v>58.7</v>
      </c>
      <c r="E54" s="155">
        <v>64.3</v>
      </c>
      <c r="F54" s="155">
        <v>57.2</v>
      </c>
      <c r="G54" s="155">
        <v>59.5</v>
      </c>
      <c r="H54" s="155">
        <v>57.8</v>
      </c>
      <c r="I54" s="155">
        <v>57.5</v>
      </c>
      <c r="J54" s="155">
        <v>57.6</v>
      </c>
      <c r="K54" s="155">
        <v>61</v>
      </c>
      <c r="L54" s="155">
        <v>58.2</v>
      </c>
      <c r="M54" s="155">
        <v>62.9</v>
      </c>
      <c r="N54" s="210">
        <f>SUM(B54:M54)/12</f>
        <v>59.06666666666667</v>
      </c>
      <c r="O54" s="205">
        <v>122.6</v>
      </c>
      <c r="P54" s="153"/>
      <c r="Q54" s="288"/>
      <c r="R54" s="288"/>
      <c r="S54" s="153"/>
      <c r="T54" s="153"/>
      <c r="U54" s="153"/>
      <c r="V54" s="153"/>
      <c r="W54" s="153"/>
      <c r="X54" s="153"/>
      <c r="Y54" s="153"/>
      <c r="Z54" s="153"/>
    </row>
    <row r="55" spans="1:26" ht="11.1" customHeight="1" x14ac:dyDescent="0.15">
      <c r="A55" s="6" t="s">
        <v>172</v>
      </c>
      <c r="B55" s="155">
        <v>65.900000000000006</v>
      </c>
      <c r="C55" s="155">
        <v>65.900000000000006</v>
      </c>
      <c r="D55" s="155">
        <v>60.8</v>
      </c>
      <c r="E55" s="155">
        <v>61</v>
      </c>
      <c r="F55" s="155">
        <v>64.599999999999994</v>
      </c>
      <c r="G55" s="155">
        <v>55.6</v>
      </c>
      <c r="H55" s="155">
        <v>43</v>
      </c>
      <c r="I55" s="155">
        <v>47.8</v>
      </c>
      <c r="J55" s="155">
        <v>53.1</v>
      </c>
      <c r="K55" s="155">
        <v>53.4</v>
      </c>
      <c r="L55" s="155">
        <v>34</v>
      </c>
      <c r="M55" s="155">
        <v>32.1</v>
      </c>
      <c r="N55" s="210">
        <f>SUM(B55:M55)/12</f>
        <v>53.1</v>
      </c>
      <c r="O55" s="205">
        <f t="shared" ref="O55:O57" si="1">ROUND(N55/N54*100,1)</f>
        <v>89.9</v>
      </c>
      <c r="P55" s="153"/>
      <c r="Q55" s="288"/>
      <c r="R55" s="288"/>
      <c r="S55" s="153"/>
      <c r="T55" s="153"/>
      <c r="U55" s="153"/>
      <c r="V55" s="153"/>
      <c r="W55" s="153"/>
      <c r="X55" s="153"/>
      <c r="Y55" s="153"/>
      <c r="Z55" s="153"/>
    </row>
    <row r="56" spans="1:26" ht="11.1" customHeight="1" x14ac:dyDescent="0.15">
      <c r="A56" s="6" t="s">
        <v>175</v>
      </c>
      <c r="B56" s="155">
        <v>32.1</v>
      </c>
      <c r="C56" s="155">
        <v>30.1</v>
      </c>
      <c r="D56" s="155">
        <v>28.9</v>
      </c>
      <c r="E56" s="155">
        <v>38</v>
      </c>
      <c r="F56" s="155">
        <v>43.4</v>
      </c>
      <c r="G56" s="155">
        <v>45.9</v>
      </c>
      <c r="H56" s="155">
        <v>40.200000000000003</v>
      </c>
      <c r="I56" s="155">
        <v>40.5</v>
      </c>
      <c r="J56" s="155">
        <v>41.7</v>
      </c>
      <c r="K56" s="155">
        <v>40.799999999999997</v>
      </c>
      <c r="L56" s="155">
        <v>40.1</v>
      </c>
      <c r="M56" s="155">
        <v>39.6</v>
      </c>
      <c r="N56" s="210">
        <f>SUM(B56:M56)/12</f>
        <v>38.44166666666667</v>
      </c>
      <c r="O56" s="205">
        <f t="shared" si="1"/>
        <v>72.400000000000006</v>
      </c>
      <c r="P56" s="153"/>
      <c r="Q56" s="288"/>
      <c r="R56" s="288"/>
      <c r="S56" s="153"/>
      <c r="T56" s="153"/>
      <c r="U56" s="153"/>
      <c r="V56" s="153"/>
      <c r="W56" s="153"/>
      <c r="X56" s="153"/>
      <c r="Y56" s="153"/>
      <c r="Z56" s="153"/>
    </row>
    <row r="57" spans="1:26" ht="11.1" customHeight="1" x14ac:dyDescent="0.15">
      <c r="A57" s="6" t="s">
        <v>185</v>
      </c>
      <c r="B57" s="155">
        <v>40.9</v>
      </c>
      <c r="C57" s="155">
        <v>41</v>
      </c>
      <c r="D57" s="155">
        <v>39.5</v>
      </c>
      <c r="E57" s="155">
        <v>39.4</v>
      </c>
      <c r="F57" s="155">
        <v>37.9</v>
      </c>
      <c r="G57" s="155">
        <v>41.3</v>
      </c>
      <c r="H57" s="155">
        <v>37.5</v>
      </c>
      <c r="I57" s="155">
        <v>38.6</v>
      </c>
      <c r="J57" s="155">
        <v>37.9</v>
      </c>
      <c r="K57" s="155">
        <v>39.700000000000003</v>
      </c>
      <c r="L57" s="155">
        <v>43.1</v>
      </c>
      <c r="M57" s="155">
        <v>40.299999999999997</v>
      </c>
      <c r="N57" s="210">
        <f>SUM(B57:M57)/12</f>
        <v>39.758333333333333</v>
      </c>
      <c r="O57" s="205">
        <f t="shared" si="1"/>
        <v>103.4</v>
      </c>
      <c r="P57" s="153"/>
      <c r="Q57" s="288"/>
      <c r="R57" s="288"/>
      <c r="S57" s="153"/>
      <c r="T57" s="153"/>
      <c r="U57" s="153"/>
      <c r="V57" s="153"/>
      <c r="W57" s="153"/>
      <c r="X57" s="153"/>
      <c r="Y57" s="153"/>
      <c r="Z57" s="153"/>
    </row>
    <row r="58" spans="1:26" ht="11.1" customHeight="1" x14ac:dyDescent="0.15">
      <c r="A58" s="6" t="s">
        <v>193</v>
      </c>
      <c r="B58" s="155">
        <v>43.2</v>
      </c>
      <c r="C58" s="155">
        <v>43.6</v>
      </c>
      <c r="D58" s="155">
        <v>42.1</v>
      </c>
      <c r="E58" s="155">
        <v>42.7</v>
      </c>
      <c r="F58" s="155">
        <v>44.7</v>
      </c>
      <c r="G58" s="155"/>
      <c r="H58" s="155"/>
      <c r="I58" s="155"/>
      <c r="J58" s="155"/>
      <c r="K58" s="155"/>
      <c r="L58" s="155"/>
      <c r="M58" s="155"/>
      <c r="N58" s="210"/>
      <c r="O58" s="205"/>
      <c r="P58" s="153"/>
      <c r="Q58" s="213"/>
      <c r="R58" s="213"/>
      <c r="S58" s="153"/>
      <c r="T58" s="153"/>
      <c r="U58" s="153"/>
      <c r="V58" s="153"/>
      <c r="W58" s="153"/>
      <c r="X58" s="153"/>
      <c r="Y58" s="153"/>
      <c r="Z58" s="153"/>
    </row>
    <row r="59" spans="1:26" ht="9.9499999999999993" customHeight="1" x14ac:dyDescent="0.15">
      <c r="Q59" s="217"/>
    </row>
    <row r="82" spans="1:26" ht="6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7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09">
        <f>SUM(B84:M84)/12</f>
        <v>95.733333333333334</v>
      </c>
      <c r="O84" s="146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09">
        <f>SUM(B85:M85)/12</f>
        <v>99.800000000000011</v>
      </c>
      <c r="O85" s="146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09">
        <f>SUM(B86:M86)/12</f>
        <v>152.74166666666667</v>
      </c>
      <c r="O86" s="146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185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09">
        <f>SUM(B87:M87)/12</f>
        <v>154.20833333333334</v>
      </c>
      <c r="O87" s="146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193</v>
      </c>
      <c r="B88" s="11">
        <v>120.5</v>
      </c>
      <c r="C88" s="11">
        <v>125.7</v>
      </c>
      <c r="D88" s="11">
        <v>153</v>
      </c>
      <c r="E88" s="11">
        <v>184.3</v>
      </c>
      <c r="F88" s="11">
        <v>170.6</v>
      </c>
      <c r="G88" s="11"/>
      <c r="H88" s="11"/>
      <c r="I88" s="11"/>
      <c r="J88" s="11"/>
      <c r="K88" s="11"/>
      <c r="L88" s="11"/>
      <c r="M88" s="11"/>
      <c r="N88" s="209"/>
      <c r="O88" s="146"/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6"/>
      <c r="D89" s="148"/>
    </row>
    <row r="90" spans="1:26" ht="9.9499999999999993" customHeight="1" x14ac:dyDescent="0.15">
      <c r="D90" s="1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F89" sqref="F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7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353">
        <v>96.4</v>
      </c>
      <c r="C25" s="353">
        <v>100.8</v>
      </c>
      <c r="D25" s="353">
        <v>119.9</v>
      </c>
      <c r="E25" s="353">
        <v>122</v>
      </c>
      <c r="F25" s="353">
        <v>123.5</v>
      </c>
      <c r="G25" s="353">
        <v>126.2</v>
      </c>
      <c r="H25" s="353">
        <v>126.9</v>
      </c>
      <c r="I25" s="353">
        <v>97.5</v>
      </c>
      <c r="J25" s="353">
        <v>114.1</v>
      </c>
      <c r="K25" s="353">
        <v>104.1</v>
      </c>
      <c r="L25" s="353">
        <v>95.1</v>
      </c>
      <c r="M25" s="353">
        <v>110</v>
      </c>
      <c r="N25" s="210">
        <f>SUM(B25:M25)</f>
        <v>1336.4999999999998</v>
      </c>
      <c r="O25" s="354">
        <v>94</v>
      </c>
      <c r="P25" s="153"/>
      <c r="Q25" s="285"/>
      <c r="R25" s="285"/>
      <c r="S25" s="153"/>
      <c r="T25" s="153"/>
      <c r="U25" s="153"/>
      <c r="V25" s="153"/>
      <c r="W25" s="153"/>
      <c r="X25" s="153"/>
      <c r="Y25" s="153"/>
      <c r="Z25" s="153"/>
    </row>
    <row r="26" spans="1:26" ht="11.1" customHeight="1" x14ac:dyDescent="0.15">
      <c r="A26" s="6" t="s">
        <v>172</v>
      </c>
      <c r="B26" s="353">
        <v>84.4</v>
      </c>
      <c r="C26" s="353">
        <v>90.2</v>
      </c>
      <c r="D26" s="353">
        <v>113.2</v>
      </c>
      <c r="E26" s="353">
        <v>112.9</v>
      </c>
      <c r="F26" s="353">
        <v>92.8</v>
      </c>
      <c r="G26" s="353">
        <v>100.2</v>
      </c>
      <c r="H26" s="353">
        <v>103</v>
      </c>
      <c r="I26" s="353">
        <v>90.2</v>
      </c>
      <c r="J26" s="353">
        <v>95.8</v>
      </c>
      <c r="K26" s="353">
        <v>131.9</v>
      </c>
      <c r="L26" s="353">
        <v>84.5</v>
      </c>
      <c r="M26" s="353">
        <v>78.599999999999994</v>
      </c>
      <c r="N26" s="210">
        <f>SUM(B26:M26)</f>
        <v>1177.6999999999998</v>
      </c>
      <c r="O26" s="354">
        <f t="shared" ref="O26:O28" si="0">ROUND(N26/N25*100,1)</f>
        <v>88.1</v>
      </c>
      <c r="P26" s="357"/>
      <c r="Q26" s="358"/>
      <c r="R26" s="358"/>
      <c r="S26" s="357"/>
      <c r="T26" s="357"/>
      <c r="U26" s="357"/>
      <c r="V26" s="357"/>
      <c r="W26" s="357"/>
      <c r="X26" s="357"/>
      <c r="Y26" s="357"/>
      <c r="Z26" s="357"/>
    </row>
    <row r="27" spans="1:26" ht="11.1" customHeight="1" x14ac:dyDescent="0.15">
      <c r="A27" s="6" t="s">
        <v>175</v>
      </c>
      <c r="B27" s="353">
        <v>75.7</v>
      </c>
      <c r="C27" s="353">
        <v>92.3</v>
      </c>
      <c r="D27" s="353">
        <v>105</v>
      </c>
      <c r="E27" s="353">
        <v>103.6</v>
      </c>
      <c r="F27" s="353">
        <v>94.9</v>
      </c>
      <c r="G27" s="353">
        <v>106.3</v>
      </c>
      <c r="H27" s="353">
        <v>100.1</v>
      </c>
      <c r="I27" s="353">
        <v>100.9</v>
      </c>
      <c r="J27" s="353">
        <v>91.8</v>
      </c>
      <c r="K27" s="353">
        <v>87.4</v>
      </c>
      <c r="L27" s="353">
        <v>90</v>
      </c>
      <c r="M27" s="353">
        <v>78.099999999999994</v>
      </c>
      <c r="N27" s="210">
        <f>SUM(B27:M27)</f>
        <v>1126.0999999999999</v>
      </c>
      <c r="O27" s="354">
        <f t="shared" si="0"/>
        <v>95.6</v>
      </c>
      <c r="P27" s="357"/>
      <c r="Q27" s="358"/>
      <c r="R27" s="358"/>
      <c r="S27" s="357"/>
      <c r="T27" s="357"/>
      <c r="U27" s="357"/>
      <c r="V27" s="357"/>
      <c r="W27" s="357"/>
      <c r="X27" s="357"/>
      <c r="Y27" s="357"/>
      <c r="Z27" s="357"/>
    </row>
    <row r="28" spans="1:26" ht="11.1" customHeight="1" x14ac:dyDescent="0.15">
      <c r="A28" s="6" t="s">
        <v>185</v>
      </c>
      <c r="B28" s="353">
        <v>68.900000000000006</v>
      </c>
      <c r="C28" s="353">
        <v>75.7</v>
      </c>
      <c r="D28" s="353">
        <v>96.3</v>
      </c>
      <c r="E28" s="353">
        <v>98.9</v>
      </c>
      <c r="F28" s="353">
        <v>89.3</v>
      </c>
      <c r="G28" s="353">
        <v>96</v>
      </c>
      <c r="H28" s="353">
        <v>90.2</v>
      </c>
      <c r="I28" s="353">
        <v>87.2</v>
      </c>
      <c r="J28" s="353">
        <v>85.7</v>
      </c>
      <c r="K28" s="353">
        <v>93.5</v>
      </c>
      <c r="L28" s="353">
        <v>82.1</v>
      </c>
      <c r="M28" s="353">
        <v>87</v>
      </c>
      <c r="N28" s="210">
        <f>SUM(B28:M28)</f>
        <v>1050.8000000000002</v>
      </c>
      <c r="O28" s="354">
        <f t="shared" si="0"/>
        <v>93.3</v>
      </c>
      <c r="P28" s="357"/>
      <c r="Q28" s="358"/>
      <c r="R28" s="358"/>
      <c r="S28" s="357"/>
      <c r="T28" s="357"/>
      <c r="U28" s="357"/>
      <c r="V28" s="357"/>
      <c r="W28" s="357"/>
      <c r="X28" s="357"/>
      <c r="Y28" s="357"/>
      <c r="Z28" s="357"/>
    </row>
    <row r="29" spans="1:26" ht="11.1" customHeight="1" x14ac:dyDescent="0.15">
      <c r="A29" s="6" t="s">
        <v>193</v>
      </c>
      <c r="B29" s="353">
        <v>72.7</v>
      </c>
      <c r="C29" s="353">
        <v>83.2</v>
      </c>
      <c r="D29" s="353">
        <v>89.9</v>
      </c>
      <c r="E29" s="353">
        <v>103.8</v>
      </c>
      <c r="F29" s="353">
        <v>94.4</v>
      </c>
      <c r="G29" s="353"/>
      <c r="H29" s="353"/>
      <c r="I29" s="353"/>
      <c r="J29" s="353"/>
      <c r="K29" s="353"/>
      <c r="L29" s="353"/>
      <c r="M29" s="353"/>
      <c r="N29" s="210"/>
      <c r="O29" s="354"/>
      <c r="P29" s="357"/>
      <c r="Q29" s="359"/>
      <c r="R29" s="359"/>
      <c r="S29" s="357"/>
      <c r="T29" s="357"/>
      <c r="U29" s="357"/>
      <c r="V29" s="357"/>
      <c r="W29" s="357"/>
      <c r="X29" s="357"/>
      <c r="Y29" s="357"/>
      <c r="Z29" s="357"/>
    </row>
    <row r="30" spans="1:26" ht="9.9499999999999993" customHeight="1" x14ac:dyDescent="0.15">
      <c r="H30" s="192"/>
    </row>
    <row r="53" spans="1:26" s="148" customFormat="1" ht="11.1" customHeight="1" x14ac:dyDescent="0.15">
      <c r="A53" s="11"/>
      <c r="B53" s="144" t="s">
        <v>76</v>
      </c>
      <c r="C53" s="144" t="s">
        <v>77</v>
      </c>
      <c r="D53" s="144" t="s">
        <v>78</v>
      </c>
      <c r="E53" s="144" t="s">
        <v>79</v>
      </c>
      <c r="F53" s="144" t="s">
        <v>80</v>
      </c>
      <c r="G53" s="144" t="s">
        <v>81</v>
      </c>
      <c r="H53" s="144" t="s">
        <v>82</v>
      </c>
      <c r="I53" s="144" t="s">
        <v>83</v>
      </c>
      <c r="J53" s="144" t="s">
        <v>84</v>
      </c>
      <c r="K53" s="144" t="s">
        <v>85</v>
      </c>
      <c r="L53" s="144" t="s">
        <v>86</v>
      </c>
      <c r="M53" s="144" t="s">
        <v>87</v>
      </c>
      <c r="N53" s="204" t="s">
        <v>122</v>
      </c>
      <c r="O53" s="147" t="s">
        <v>124</v>
      </c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spans="1:26" s="148" customFormat="1" ht="11.1" customHeight="1" x14ac:dyDescent="0.15">
      <c r="A54" s="6" t="s">
        <v>173</v>
      </c>
      <c r="B54" s="151">
        <v>114.1</v>
      </c>
      <c r="C54" s="151">
        <v>119.1</v>
      </c>
      <c r="D54" s="151">
        <v>126.2</v>
      </c>
      <c r="E54" s="151">
        <v>117.7</v>
      </c>
      <c r="F54" s="151">
        <v>126</v>
      </c>
      <c r="G54" s="151">
        <v>138.9</v>
      </c>
      <c r="H54" s="151">
        <v>146.19999999999999</v>
      </c>
      <c r="I54" s="151">
        <v>134.4</v>
      </c>
      <c r="J54" s="151">
        <v>134.19999999999999</v>
      </c>
      <c r="K54" s="151">
        <v>122.9</v>
      </c>
      <c r="L54" s="151">
        <v>124.3</v>
      </c>
      <c r="M54" s="151">
        <v>122.1</v>
      </c>
      <c r="N54" s="210">
        <f>SUM(B54:M54)/12</f>
        <v>127.17499999999997</v>
      </c>
      <c r="O54" s="354">
        <v>99.4</v>
      </c>
      <c r="P54" s="355"/>
      <c r="Q54" s="356"/>
      <c r="R54" s="356"/>
      <c r="S54" s="355"/>
      <c r="T54" s="355"/>
      <c r="U54" s="355"/>
      <c r="V54" s="355"/>
      <c r="W54" s="355"/>
      <c r="X54" s="355"/>
      <c r="Y54" s="355"/>
      <c r="Z54" s="355"/>
    </row>
    <row r="55" spans="1:26" s="148" customFormat="1" ht="11.1" customHeight="1" x14ac:dyDescent="0.15">
      <c r="A55" s="6" t="s">
        <v>172</v>
      </c>
      <c r="B55" s="151">
        <v>119.6</v>
      </c>
      <c r="C55" s="151">
        <v>116.2</v>
      </c>
      <c r="D55" s="151">
        <v>120.4</v>
      </c>
      <c r="E55" s="151">
        <v>120.3</v>
      </c>
      <c r="F55" s="151">
        <v>123.1</v>
      </c>
      <c r="G55" s="151">
        <v>116.5</v>
      </c>
      <c r="H55" s="151">
        <v>114.8</v>
      </c>
      <c r="I55" s="151">
        <v>111.8</v>
      </c>
      <c r="J55" s="151">
        <v>114</v>
      </c>
      <c r="K55" s="151">
        <v>141.30000000000001</v>
      </c>
      <c r="L55" s="151">
        <v>114</v>
      </c>
      <c r="M55" s="151">
        <v>101.3</v>
      </c>
      <c r="N55" s="210">
        <f>SUM(B55:M55)/12</f>
        <v>117.77499999999998</v>
      </c>
      <c r="O55" s="354">
        <f t="shared" ref="O55:O57" si="1">ROUND(N55/N54*100,1)</f>
        <v>92.6</v>
      </c>
      <c r="P55" s="355"/>
      <c r="Q55" s="356"/>
      <c r="R55" s="356"/>
      <c r="S55" s="355"/>
      <c r="T55" s="355"/>
      <c r="U55" s="355"/>
      <c r="V55" s="355"/>
      <c r="W55" s="355"/>
      <c r="X55" s="355"/>
      <c r="Y55" s="355"/>
      <c r="Z55" s="355"/>
    </row>
    <row r="56" spans="1:26" s="148" customFormat="1" ht="11.1" customHeight="1" x14ac:dyDescent="0.15">
      <c r="A56" s="6" t="s">
        <v>175</v>
      </c>
      <c r="B56" s="151">
        <v>99.7</v>
      </c>
      <c r="C56" s="151">
        <v>109.5</v>
      </c>
      <c r="D56" s="151">
        <v>111.4</v>
      </c>
      <c r="E56" s="151">
        <v>102.9</v>
      </c>
      <c r="F56" s="151">
        <v>113.3</v>
      </c>
      <c r="G56" s="151">
        <v>123.3</v>
      </c>
      <c r="H56" s="151">
        <v>120.8</v>
      </c>
      <c r="I56" s="151">
        <v>138.19999999999999</v>
      </c>
      <c r="J56" s="151">
        <v>132.1</v>
      </c>
      <c r="K56" s="151">
        <v>128.30000000000001</v>
      </c>
      <c r="L56" s="151">
        <v>125.1</v>
      </c>
      <c r="M56" s="151">
        <v>109.6</v>
      </c>
      <c r="N56" s="210">
        <f>SUM(B56:M56)/12</f>
        <v>117.84999999999997</v>
      </c>
      <c r="O56" s="354">
        <f t="shared" si="1"/>
        <v>100.1</v>
      </c>
      <c r="P56" s="355"/>
      <c r="Q56" s="356"/>
      <c r="R56" s="356"/>
      <c r="S56" s="355"/>
      <c r="T56" s="355"/>
      <c r="U56" s="355"/>
      <c r="V56" s="355"/>
      <c r="W56" s="355"/>
      <c r="X56" s="355"/>
      <c r="Y56" s="355"/>
      <c r="Z56" s="355"/>
    </row>
    <row r="57" spans="1:26" s="148" customFormat="1" ht="11.1" customHeight="1" x14ac:dyDescent="0.15">
      <c r="A57" s="6" t="s">
        <v>185</v>
      </c>
      <c r="B57" s="151">
        <v>110.3</v>
      </c>
      <c r="C57" s="151">
        <v>109</v>
      </c>
      <c r="D57" s="151">
        <v>108.2</v>
      </c>
      <c r="E57" s="151">
        <v>113.1</v>
      </c>
      <c r="F57" s="151">
        <v>122.4</v>
      </c>
      <c r="G57" s="151">
        <v>116.8</v>
      </c>
      <c r="H57" s="151">
        <v>108.9</v>
      </c>
      <c r="I57" s="151">
        <v>107</v>
      </c>
      <c r="J57" s="151">
        <v>101.1</v>
      </c>
      <c r="K57" s="151">
        <v>109.4</v>
      </c>
      <c r="L57" s="151">
        <v>99.1</v>
      </c>
      <c r="M57" s="151">
        <v>97.9</v>
      </c>
      <c r="N57" s="210">
        <f>SUM(B57:M57)/12</f>
        <v>108.60000000000001</v>
      </c>
      <c r="O57" s="354">
        <f t="shared" si="1"/>
        <v>92.2</v>
      </c>
      <c r="P57" s="355"/>
      <c r="Q57" s="356"/>
      <c r="R57" s="356"/>
      <c r="S57" s="355"/>
      <c r="T57" s="355"/>
      <c r="U57" s="355"/>
      <c r="V57" s="355"/>
      <c r="W57" s="355"/>
      <c r="X57" s="355"/>
      <c r="Y57" s="355"/>
      <c r="Z57" s="355"/>
    </row>
    <row r="58" spans="1:26" s="148" customFormat="1" ht="11.1" customHeight="1" x14ac:dyDescent="0.15">
      <c r="A58" s="6" t="s">
        <v>193</v>
      </c>
      <c r="B58" s="151">
        <v>97.3</v>
      </c>
      <c r="C58" s="151">
        <v>99.8</v>
      </c>
      <c r="D58" s="151">
        <v>97.4</v>
      </c>
      <c r="E58" s="151">
        <v>100.8</v>
      </c>
      <c r="F58" s="151">
        <v>107.3</v>
      </c>
      <c r="G58" s="151"/>
      <c r="H58" s="151"/>
      <c r="I58" s="151"/>
      <c r="J58" s="151"/>
      <c r="K58" s="151"/>
      <c r="L58" s="151"/>
      <c r="M58" s="151"/>
      <c r="N58" s="210"/>
      <c r="O58" s="354"/>
      <c r="P58" s="157"/>
      <c r="Q58" s="351"/>
      <c r="R58" s="351"/>
      <c r="S58" s="157"/>
      <c r="T58" s="157"/>
      <c r="U58" s="157"/>
      <c r="V58" s="157"/>
      <c r="W58" s="157"/>
      <c r="X58" s="157"/>
      <c r="Y58" s="157"/>
      <c r="Z58" s="157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2"/>
    </row>
    <row r="82" spans="1:26" ht="5.25" customHeight="1" x14ac:dyDescent="0.15"/>
    <row r="83" spans="1:26" s="148" customFormat="1" ht="11.1" customHeight="1" x14ac:dyDescent="0.15">
      <c r="A83" s="11"/>
      <c r="B83" s="144" t="s">
        <v>76</v>
      </c>
      <c r="C83" s="144" t="s">
        <v>77</v>
      </c>
      <c r="D83" s="144" t="s">
        <v>78</v>
      </c>
      <c r="E83" s="144" t="s">
        <v>79</v>
      </c>
      <c r="F83" s="144" t="s">
        <v>80</v>
      </c>
      <c r="G83" s="144" t="s">
        <v>81</v>
      </c>
      <c r="H83" s="144" t="s">
        <v>82</v>
      </c>
      <c r="I83" s="144" t="s">
        <v>83</v>
      </c>
      <c r="J83" s="144" t="s">
        <v>84</v>
      </c>
      <c r="K83" s="144" t="s">
        <v>85</v>
      </c>
      <c r="L83" s="144" t="s">
        <v>86</v>
      </c>
      <c r="M83" s="144" t="s">
        <v>87</v>
      </c>
      <c r="N83" s="204" t="s">
        <v>122</v>
      </c>
      <c r="O83" s="147" t="s">
        <v>124</v>
      </c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</row>
    <row r="84" spans="1:26" s="148" customFormat="1" ht="11.1" customHeight="1" x14ac:dyDescent="0.15">
      <c r="A84" s="6" t="s">
        <v>173</v>
      </c>
      <c r="B84" s="146">
        <v>85.5</v>
      </c>
      <c r="C84" s="146">
        <v>84.2</v>
      </c>
      <c r="D84" s="146">
        <v>94.9</v>
      </c>
      <c r="E84" s="146">
        <v>103.5</v>
      </c>
      <c r="F84" s="146">
        <v>98</v>
      </c>
      <c r="G84" s="146">
        <v>90.4</v>
      </c>
      <c r="H84" s="146">
        <v>86.4</v>
      </c>
      <c r="I84" s="146">
        <v>73.7</v>
      </c>
      <c r="J84" s="146">
        <v>85</v>
      </c>
      <c r="K84" s="146">
        <v>85.4</v>
      </c>
      <c r="L84" s="146">
        <v>76.400000000000006</v>
      </c>
      <c r="M84" s="146">
        <v>90.2</v>
      </c>
      <c r="N84" s="209">
        <f t="shared" ref="N84:N87" si="2">SUM(B84:M84)/12</f>
        <v>87.8</v>
      </c>
      <c r="O84" s="214">
        <v>94.7</v>
      </c>
      <c r="Q84" s="286"/>
      <c r="R84" s="286"/>
    </row>
    <row r="85" spans="1:26" s="148" customFormat="1" ht="11.1" customHeight="1" x14ac:dyDescent="0.15">
      <c r="A85" s="6" t="s">
        <v>172</v>
      </c>
      <c r="B85" s="146">
        <v>70.900000000000006</v>
      </c>
      <c r="C85" s="146">
        <v>78</v>
      </c>
      <c r="D85" s="146">
        <v>93.9</v>
      </c>
      <c r="E85" s="146">
        <v>93.9</v>
      </c>
      <c r="F85" s="146">
        <v>75.099999999999994</v>
      </c>
      <c r="G85" s="146">
        <v>86.4</v>
      </c>
      <c r="H85" s="146">
        <v>89.8</v>
      </c>
      <c r="I85" s="146">
        <v>81</v>
      </c>
      <c r="J85" s="146">
        <v>83.9</v>
      </c>
      <c r="K85" s="146">
        <v>92.6</v>
      </c>
      <c r="L85" s="146">
        <v>76.900000000000006</v>
      </c>
      <c r="M85" s="146">
        <v>79</v>
      </c>
      <c r="N85" s="209">
        <f t="shared" si="2"/>
        <v>83.45</v>
      </c>
      <c r="O85" s="214">
        <f t="shared" ref="O85:O87" si="3">ROUND(N85/N84*100,1)</f>
        <v>95</v>
      </c>
      <c r="Q85" s="286"/>
      <c r="R85" s="286"/>
    </row>
    <row r="86" spans="1:26" s="148" customFormat="1" ht="11.1" customHeight="1" x14ac:dyDescent="0.15">
      <c r="A86" s="6" t="s">
        <v>175</v>
      </c>
      <c r="B86" s="146">
        <v>76.099999999999994</v>
      </c>
      <c r="C86" s="146">
        <v>83.6</v>
      </c>
      <c r="D86" s="146">
        <v>94.2</v>
      </c>
      <c r="E86" s="146">
        <v>100.7</v>
      </c>
      <c r="F86" s="146">
        <v>83</v>
      </c>
      <c r="G86" s="146">
        <v>85.6</v>
      </c>
      <c r="H86" s="146">
        <v>83.1</v>
      </c>
      <c r="I86" s="146">
        <v>71.099999999999994</v>
      </c>
      <c r="J86" s="146">
        <v>70.099999999999994</v>
      </c>
      <c r="K86" s="146">
        <v>68.599999999999994</v>
      </c>
      <c r="L86" s="146">
        <v>72.099999999999994</v>
      </c>
      <c r="M86" s="146">
        <v>73.099999999999994</v>
      </c>
      <c r="N86" s="209">
        <f t="shared" si="2"/>
        <v>80.108333333333334</v>
      </c>
      <c r="O86" s="214">
        <f t="shared" si="3"/>
        <v>96</v>
      </c>
      <c r="Q86" s="286"/>
      <c r="R86" s="286"/>
    </row>
    <row r="87" spans="1:26" s="148" customFormat="1" ht="11.1" customHeight="1" x14ac:dyDescent="0.15">
      <c r="A87" s="6" t="s">
        <v>185</v>
      </c>
      <c r="B87" s="146">
        <v>62.3</v>
      </c>
      <c r="C87" s="146">
        <v>69.599999999999994</v>
      </c>
      <c r="D87" s="146">
        <v>89</v>
      </c>
      <c r="E87" s="146">
        <v>87.2</v>
      </c>
      <c r="F87" s="146">
        <v>71.900000000000006</v>
      </c>
      <c r="G87" s="146">
        <v>82.6</v>
      </c>
      <c r="H87" s="146">
        <v>83.4</v>
      </c>
      <c r="I87" s="146">
        <v>81.599999999999994</v>
      </c>
      <c r="J87" s="146">
        <v>85.1</v>
      </c>
      <c r="K87" s="146">
        <v>84.9</v>
      </c>
      <c r="L87" s="146">
        <v>83.6</v>
      </c>
      <c r="M87" s="146">
        <v>88.9</v>
      </c>
      <c r="N87" s="209">
        <f t="shared" si="2"/>
        <v>80.841666666666669</v>
      </c>
      <c r="O87" s="214">
        <f t="shared" si="3"/>
        <v>100.9</v>
      </c>
      <c r="Q87" s="286"/>
      <c r="R87" s="286"/>
    </row>
    <row r="88" spans="1:26" s="148" customFormat="1" ht="11.1" customHeight="1" x14ac:dyDescent="0.15">
      <c r="A88" s="6" t="s">
        <v>193</v>
      </c>
      <c r="B88" s="146">
        <v>74.8</v>
      </c>
      <c r="C88" s="146">
        <v>83.1</v>
      </c>
      <c r="D88" s="146">
        <v>92.4</v>
      </c>
      <c r="E88" s="146">
        <v>103</v>
      </c>
      <c r="F88" s="146">
        <v>87.6</v>
      </c>
      <c r="G88" s="146"/>
      <c r="H88" s="146"/>
      <c r="I88" s="146"/>
      <c r="J88" s="146"/>
      <c r="K88" s="146"/>
      <c r="L88" s="146"/>
      <c r="M88" s="146"/>
      <c r="N88" s="209"/>
      <c r="O88" s="214"/>
    </row>
    <row r="89" spans="1:26" ht="9.9499999999999993" customHeight="1" x14ac:dyDescent="0.15">
      <c r="E89" s="367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S66" sqref="S66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3"/>
      <c r="O14" s="223"/>
    </row>
    <row r="17" spans="1:26" ht="9.9499999999999993" customHeight="1" x14ac:dyDescent="0.15">
      <c r="O17" s="223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3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3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7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1">
        <v>20</v>
      </c>
      <c r="C25" s="151">
        <v>20.100000000000001</v>
      </c>
      <c r="D25" s="151">
        <v>21.2</v>
      </c>
      <c r="E25" s="151">
        <v>22.7</v>
      </c>
      <c r="F25" s="151">
        <v>21.8</v>
      </c>
      <c r="G25" s="151">
        <v>21.8</v>
      </c>
      <c r="H25" s="151">
        <v>23.4</v>
      </c>
      <c r="I25" s="151">
        <v>20.3</v>
      </c>
      <c r="J25" s="151">
        <v>23.3</v>
      </c>
      <c r="K25" s="151">
        <v>22.7</v>
      </c>
      <c r="L25" s="151">
        <v>21.9</v>
      </c>
      <c r="M25" s="332">
        <v>20.8</v>
      </c>
      <c r="N25" s="283">
        <f>SUM(B25:M25)</f>
        <v>260</v>
      </c>
      <c r="O25" s="205">
        <v>128.30000000000001</v>
      </c>
      <c r="P25" s="153"/>
      <c r="Q25" s="282"/>
      <c r="R25" s="282"/>
      <c r="S25" s="153"/>
      <c r="T25" s="153"/>
      <c r="U25" s="153"/>
      <c r="V25" s="153"/>
      <c r="W25" s="153"/>
      <c r="X25" s="153"/>
      <c r="Y25" s="153"/>
      <c r="Z25" s="153"/>
    </row>
    <row r="26" spans="1:26" ht="11.1" customHeight="1" x14ac:dyDescent="0.15">
      <c r="A26" s="6" t="s">
        <v>172</v>
      </c>
      <c r="B26" s="151">
        <v>20.3</v>
      </c>
      <c r="C26" s="151">
        <v>21.9</v>
      </c>
      <c r="D26" s="151">
        <v>25.5</v>
      </c>
      <c r="E26" s="151">
        <v>26.2</v>
      </c>
      <c r="F26" s="151">
        <v>20.399999999999999</v>
      </c>
      <c r="G26" s="151">
        <v>21.6</v>
      </c>
      <c r="H26" s="151">
        <v>23.6</v>
      </c>
      <c r="I26" s="151">
        <v>19.3</v>
      </c>
      <c r="J26" s="151">
        <v>23.5</v>
      </c>
      <c r="K26" s="151">
        <v>23.4</v>
      </c>
      <c r="L26" s="151">
        <v>16.899999999999999</v>
      </c>
      <c r="M26" s="332">
        <v>19</v>
      </c>
      <c r="N26" s="283">
        <f>SUM(B26:M26)</f>
        <v>261.60000000000002</v>
      </c>
      <c r="O26" s="205">
        <f>SUM(N26/N25)*100</f>
        <v>100.61538461538461</v>
      </c>
      <c r="P26" s="153"/>
      <c r="Q26" s="282"/>
      <c r="R26" s="282"/>
      <c r="S26" s="153"/>
      <c r="T26" s="153"/>
      <c r="U26" s="153"/>
      <c r="V26" s="153"/>
      <c r="W26" s="153"/>
      <c r="X26" s="153"/>
      <c r="Y26" s="153"/>
      <c r="Z26" s="153"/>
    </row>
    <row r="27" spans="1:26" ht="11.1" customHeight="1" x14ac:dyDescent="0.15">
      <c r="A27" s="6" t="s">
        <v>175</v>
      </c>
      <c r="B27" s="151">
        <v>16.5</v>
      </c>
      <c r="C27" s="151">
        <v>20.6</v>
      </c>
      <c r="D27" s="151">
        <v>23</v>
      </c>
      <c r="E27" s="151">
        <v>25.7</v>
      </c>
      <c r="F27" s="151">
        <v>22.2</v>
      </c>
      <c r="G27" s="151">
        <v>20.9</v>
      </c>
      <c r="H27" s="151">
        <v>21.1</v>
      </c>
      <c r="I27" s="151">
        <v>47.8</v>
      </c>
      <c r="J27" s="151">
        <v>50.3</v>
      </c>
      <c r="K27" s="151">
        <v>43.9</v>
      </c>
      <c r="L27" s="151">
        <v>48.7</v>
      </c>
      <c r="M27" s="332">
        <v>53</v>
      </c>
      <c r="N27" s="283">
        <f>SUM(B27:M27)</f>
        <v>393.7</v>
      </c>
      <c r="O27" s="205">
        <f>SUM(N27/N26)*100</f>
        <v>150.49694189602445</v>
      </c>
      <c r="P27" s="153"/>
      <c r="Q27" s="282"/>
      <c r="R27" s="282"/>
      <c r="S27" s="153"/>
      <c r="T27" s="153"/>
      <c r="U27" s="153"/>
      <c r="V27" s="153"/>
      <c r="W27" s="153"/>
      <c r="X27" s="153"/>
      <c r="Y27" s="153"/>
      <c r="Z27" s="153"/>
    </row>
    <row r="28" spans="1:26" ht="11.1" customHeight="1" x14ac:dyDescent="0.15">
      <c r="A28" s="6" t="s">
        <v>185</v>
      </c>
      <c r="B28" s="151">
        <v>43</v>
      </c>
      <c r="C28" s="151">
        <v>42.4</v>
      </c>
      <c r="D28" s="151">
        <v>49.1</v>
      </c>
      <c r="E28" s="151">
        <v>50.7</v>
      </c>
      <c r="F28" s="151">
        <v>52.2</v>
      </c>
      <c r="G28" s="151">
        <v>51</v>
      </c>
      <c r="H28" s="151">
        <v>52.7</v>
      </c>
      <c r="I28" s="151">
        <v>47.1</v>
      </c>
      <c r="J28" s="151">
        <v>50.4</v>
      </c>
      <c r="K28" s="151">
        <v>48.7</v>
      </c>
      <c r="L28" s="151">
        <v>50.5</v>
      </c>
      <c r="M28" s="332">
        <v>52.5</v>
      </c>
      <c r="N28" s="283">
        <f>SUM(B28:M28)</f>
        <v>590.29999999999995</v>
      </c>
      <c r="O28" s="205">
        <f>SUM(N28/N27)*100</f>
        <v>149.93649987299972</v>
      </c>
      <c r="P28" s="153"/>
      <c r="Q28" s="282"/>
      <c r="R28" s="282"/>
      <c r="S28" s="153"/>
      <c r="T28" s="153"/>
      <c r="U28" s="153"/>
      <c r="V28" s="153"/>
      <c r="W28" s="153"/>
      <c r="X28" s="153"/>
      <c r="Y28" s="153"/>
      <c r="Z28" s="153"/>
    </row>
    <row r="29" spans="1:26" ht="11.1" customHeight="1" x14ac:dyDescent="0.15">
      <c r="A29" s="6" t="s">
        <v>193</v>
      </c>
      <c r="B29" s="151">
        <v>45.1</v>
      </c>
      <c r="C29" s="151">
        <v>47.2</v>
      </c>
      <c r="D29" s="151">
        <v>51.8</v>
      </c>
      <c r="E29" s="151">
        <v>45.6</v>
      </c>
      <c r="F29" s="151">
        <v>54.3</v>
      </c>
      <c r="G29" s="151"/>
      <c r="H29" s="151"/>
      <c r="I29" s="151"/>
      <c r="J29" s="151"/>
      <c r="K29" s="151"/>
      <c r="L29" s="151"/>
      <c r="M29" s="332"/>
      <c r="N29" s="283"/>
      <c r="O29" s="205"/>
      <c r="P29" s="153"/>
      <c r="Q29" s="213"/>
      <c r="R29" s="213"/>
      <c r="S29" s="153"/>
      <c r="T29" s="153"/>
      <c r="U29" s="153"/>
      <c r="V29" s="153"/>
      <c r="W29" s="153"/>
      <c r="X29" s="153"/>
      <c r="Y29" s="153"/>
      <c r="Z29" s="153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3"/>
    </row>
    <row r="52" spans="1:26" ht="4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7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1">
        <v>29.9</v>
      </c>
      <c r="C54" s="151">
        <v>30.7</v>
      </c>
      <c r="D54" s="151">
        <v>30.6</v>
      </c>
      <c r="E54" s="151">
        <v>31.5</v>
      </c>
      <c r="F54" s="151">
        <v>30.7</v>
      </c>
      <c r="G54" s="151">
        <v>30.4</v>
      </c>
      <c r="H54" s="151">
        <v>31.2</v>
      </c>
      <c r="I54" s="151">
        <v>31.6</v>
      </c>
      <c r="J54" s="151">
        <v>30.1</v>
      </c>
      <c r="K54" s="151">
        <v>31.2</v>
      </c>
      <c r="L54" s="151">
        <v>32.200000000000003</v>
      </c>
      <c r="M54" s="151">
        <v>30.2</v>
      </c>
      <c r="N54" s="210">
        <f t="shared" ref="N54:N57" si="0">SUM(B54:M54)/12</f>
        <v>30.858333333333331</v>
      </c>
      <c r="O54" s="205">
        <v>120</v>
      </c>
      <c r="P54" s="153"/>
      <c r="Q54" s="289"/>
      <c r="R54" s="289"/>
      <c r="S54" s="153"/>
      <c r="T54" s="153"/>
      <c r="U54" s="153"/>
      <c r="V54" s="153"/>
      <c r="W54" s="153"/>
      <c r="X54" s="153"/>
      <c r="Y54" s="153"/>
      <c r="Z54" s="153"/>
    </row>
    <row r="55" spans="1:26" ht="11.1" customHeight="1" x14ac:dyDescent="0.15">
      <c r="A55" s="6" t="s">
        <v>172</v>
      </c>
      <c r="B55" s="151">
        <v>31.5</v>
      </c>
      <c r="C55" s="151">
        <v>32.5</v>
      </c>
      <c r="D55" s="151">
        <v>33.299999999999997</v>
      </c>
      <c r="E55" s="151">
        <v>34</v>
      </c>
      <c r="F55" s="151">
        <v>33.9</v>
      </c>
      <c r="G55" s="151">
        <v>32.9</v>
      </c>
      <c r="H55" s="151">
        <v>31</v>
      </c>
      <c r="I55" s="151">
        <v>30.4</v>
      </c>
      <c r="J55" s="151">
        <v>31.4</v>
      </c>
      <c r="K55" s="151">
        <v>28.8</v>
      </c>
      <c r="L55" s="151">
        <v>30</v>
      </c>
      <c r="M55" s="151">
        <v>28.8</v>
      </c>
      <c r="N55" s="210">
        <f t="shared" si="0"/>
        <v>31.541666666666668</v>
      </c>
      <c r="O55" s="205">
        <f t="shared" ref="O55:O57" si="1">SUM(N55/N54)*100</f>
        <v>102.21442073994061</v>
      </c>
      <c r="P55" s="153"/>
      <c r="Q55" s="289"/>
      <c r="R55" s="289"/>
      <c r="S55" s="153"/>
      <c r="T55" s="153"/>
      <c r="U55" s="153"/>
      <c r="V55" s="153"/>
      <c r="W55" s="153"/>
      <c r="X55" s="153"/>
      <c r="Y55" s="153"/>
      <c r="Z55" s="153"/>
    </row>
    <row r="56" spans="1:26" ht="11.1" customHeight="1" x14ac:dyDescent="0.15">
      <c r="A56" s="6" t="s">
        <v>175</v>
      </c>
      <c r="B56" s="151">
        <v>29.4</v>
      </c>
      <c r="C56" s="151">
        <v>31.6</v>
      </c>
      <c r="D56" s="151">
        <v>30.7</v>
      </c>
      <c r="E56" s="151">
        <v>30.6</v>
      </c>
      <c r="F56" s="151">
        <v>30.2</v>
      </c>
      <c r="G56" s="151">
        <v>28.7</v>
      </c>
      <c r="H56" s="151">
        <v>28.73</v>
      </c>
      <c r="I56" s="151">
        <v>56.4</v>
      </c>
      <c r="J56" s="151">
        <v>57.8</v>
      </c>
      <c r="K56" s="151">
        <v>58.5</v>
      </c>
      <c r="L56" s="151">
        <v>62</v>
      </c>
      <c r="M56" s="151">
        <v>64.5</v>
      </c>
      <c r="N56" s="210">
        <f t="shared" si="0"/>
        <v>42.427500000000002</v>
      </c>
      <c r="O56" s="205">
        <f t="shared" si="1"/>
        <v>134.51254953764862</v>
      </c>
      <c r="P56" s="153"/>
      <c r="Q56" s="289"/>
      <c r="R56" s="289"/>
      <c r="S56" s="153"/>
      <c r="T56" s="153"/>
      <c r="U56" s="153"/>
      <c r="V56" s="153"/>
      <c r="W56" s="153"/>
      <c r="X56" s="153"/>
      <c r="Y56" s="153"/>
      <c r="Z56" s="153"/>
    </row>
    <row r="57" spans="1:26" ht="11.1" customHeight="1" x14ac:dyDescent="0.15">
      <c r="A57" s="6" t="s">
        <v>185</v>
      </c>
      <c r="B57" s="151">
        <v>57.2</v>
      </c>
      <c r="C57" s="151">
        <v>59.9</v>
      </c>
      <c r="D57" s="151">
        <v>59.5</v>
      </c>
      <c r="E57" s="151">
        <v>59.8</v>
      </c>
      <c r="F57" s="151">
        <v>63.2</v>
      </c>
      <c r="G57" s="151">
        <v>61.4</v>
      </c>
      <c r="H57" s="151">
        <v>61.2</v>
      </c>
      <c r="I57" s="151">
        <v>62</v>
      </c>
      <c r="J57" s="151">
        <v>61.4</v>
      </c>
      <c r="K57" s="151">
        <v>60.1</v>
      </c>
      <c r="L57" s="151">
        <v>62.7</v>
      </c>
      <c r="M57" s="151">
        <v>64</v>
      </c>
      <c r="N57" s="210">
        <f t="shared" si="0"/>
        <v>61.033333333333331</v>
      </c>
      <c r="O57" s="205">
        <f t="shared" si="1"/>
        <v>143.85323984051223</v>
      </c>
      <c r="P57" s="153"/>
      <c r="Q57" s="289"/>
      <c r="R57" s="289"/>
      <c r="S57" s="153"/>
      <c r="T57" s="153"/>
      <c r="U57" s="153"/>
      <c r="V57" s="153"/>
      <c r="W57" s="153"/>
      <c r="X57" s="153"/>
      <c r="Y57" s="153"/>
      <c r="Z57" s="153"/>
    </row>
    <row r="58" spans="1:26" ht="11.1" customHeight="1" x14ac:dyDescent="0.15">
      <c r="A58" s="6" t="s">
        <v>193</v>
      </c>
      <c r="B58" s="151">
        <v>62.7</v>
      </c>
      <c r="C58" s="151">
        <v>63</v>
      </c>
      <c r="D58" s="151">
        <v>63.7</v>
      </c>
      <c r="E58" s="151">
        <v>64.5</v>
      </c>
      <c r="F58" s="151">
        <v>67.900000000000006</v>
      </c>
      <c r="G58" s="151"/>
      <c r="H58" s="151"/>
      <c r="I58" s="151"/>
      <c r="J58" s="151"/>
      <c r="K58" s="151"/>
      <c r="L58" s="151"/>
      <c r="M58" s="151"/>
      <c r="N58" s="210"/>
      <c r="O58" s="205"/>
      <c r="P58" s="153"/>
      <c r="Q58" s="289"/>
      <c r="R58" s="289"/>
      <c r="S58" s="153"/>
      <c r="T58" s="153"/>
      <c r="U58" s="153"/>
      <c r="V58" s="153"/>
      <c r="W58" s="153"/>
      <c r="X58" s="153"/>
      <c r="Y58" s="153"/>
      <c r="Z58" s="153"/>
    </row>
    <row r="82" spans="1:26" ht="7.5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7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44">
        <v>67.099999999999994</v>
      </c>
      <c r="C84" s="144">
        <v>65</v>
      </c>
      <c r="D84" s="144">
        <v>69.599999999999994</v>
      </c>
      <c r="E84" s="144">
        <v>71.8</v>
      </c>
      <c r="F84" s="144">
        <v>71.3</v>
      </c>
      <c r="G84" s="144">
        <v>71.900000000000006</v>
      </c>
      <c r="H84" s="144">
        <v>74.599999999999994</v>
      </c>
      <c r="I84" s="144">
        <v>64.2</v>
      </c>
      <c r="J84" s="144">
        <v>77.900000000000006</v>
      </c>
      <c r="K84" s="144">
        <v>72.5</v>
      </c>
      <c r="L84" s="144">
        <v>67.5</v>
      </c>
      <c r="M84" s="144">
        <v>70</v>
      </c>
      <c r="N84" s="209">
        <f t="shared" ref="N84:N87" si="2">SUM(B84:M84)/12</f>
        <v>70.283333333333346</v>
      </c>
      <c r="O84" s="146">
        <v>107.4</v>
      </c>
      <c r="P84" s="48"/>
      <c r="Q84" s="212"/>
      <c r="R84" s="212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44">
        <v>63.7</v>
      </c>
      <c r="C85" s="144">
        <v>66.900000000000006</v>
      </c>
      <c r="D85" s="144">
        <v>76.400000000000006</v>
      </c>
      <c r="E85" s="144">
        <v>76.900000000000006</v>
      </c>
      <c r="F85" s="144">
        <v>60.2</v>
      </c>
      <c r="G85" s="144">
        <v>66.400000000000006</v>
      </c>
      <c r="H85" s="144">
        <v>77</v>
      </c>
      <c r="I85" s="144">
        <v>64</v>
      </c>
      <c r="J85" s="144">
        <v>74.5</v>
      </c>
      <c r="K85" s="144">
        <v>82</v>
      </c>
      <c r="L85" s="144">
        <v>55.6</v>
      </c>
      <c r="M85" s="144">
        <v>66.8</v>
      </c>
      <c r="N85" s="209">
        <f t="shared" si="2"/>
        <v>69.2</v>
      </c>
      <c r="O85" s="146">
        <f t="shared" ref="O85:O87" si="3">ROUND(N85/N84*100,1)</f>
        <v>98.5</v>
      </c>
      <c r="P85" s="48"/>
      <c r="Q85" s="212"/>
      <c r="R85" s="212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44">
        <v>55.6</v>
      </c>
      <c r="C86" s="144">
        <v>63.7</v>
      </c>
      <c r="D86" s="144">
        <v>75.3</v>
      </c>
      <c r="E86" s="144">
        <v>79</v>
      </c>
      <c r="F86" s="144">
        <v>73.599999999999994</v>
      </c>
      <c r="G86" s="144">
        <v>73.3</v>
      </c>
      <c r="H86" s="144">
        <v>73.599999999999994</v>
      </c>
      <c r="I86" s="144">
        <v>79.8</v>
      </c>
      <c r="J86" s="144">
        <v>87</v>
      </c>
      <c r="K86" s="144">
        <v>74.900000000000006</v>
      </c>
      <c r="L86" s="144">
        <v>77.900000000000006</v>
      </c>
      <c r="M86" s="144">
        <v>81.7</v>
      </c>
      <c r="N86" s="209">
        <f t="shared" si="2"/>
        <v>74.61666666666666</v>
      </c>
      <c r="O86" s="146">
        <f t="shared" si="3"/>
        <v>107.8</v>
      </c>
      <c r="P86" s="48"/>
      <c r="Q86" s="212"/>
      <c r="R86" s="212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185</v>
      </c>
      <c r="B87" s="144">
        <v>76.7</v>
      </c>
      <c r="C87" s="144">
        <v>70.099999999999994</v>
      </c>
      <c r="D87" s="144">
        <v>82.6</v>
      </c>
      <c r="E87" s="144">
        <v>84.7</v>
      </c>
      <c r="F87" s="144">
        <v>82.1</v>
      </c>
      <c r="G87" s="144">
        <v>83.4</v>
      </c>
      <c r="H87" s="144">
        <v>86.1</v>
      </c>
      <c r="I87" s="144">
        <v>75.900000000000006</v>
      </c>
      <c r="J87" s="144">
        <v>82.2</v>
      </c>
      <c r="K87" s="144">
        <v>81.2</v>
      </c>
      <c r="L87" s="144">
        <v>80.2</v>
      </c>
      <c r="M87" s="144">
        <v>81.900000000000006</v>
      </c>
      <c r="N87" s="209">
        <f t="shared" si="2"/>
        <v>80.591666666666683</v>
      </c>
      <c r="O87" s="146">
        <f t="shared" si="3"/>
        <v>108</v>
      </c>
      <c r="P87" s="48"/>
      <c r="Q87" s="212"/>
      <c r="R87" s="212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193</v>
      </c>
      <c r="B88" s="144">
        <v>72.3</v>
      </c>
      <c r="C88" s="144">
        <v>74.900000000000006</v>
      </c>
      <c r="D88" s="144">
        <v>81.3</v>
      </c>
      <c r="E88" s="144">
        <v>70.599999999999994</v>
      </c>
      <c r="F88" s="144">
        <v>79.400000000000006</v>
      </c>
      <c r="G88" s="144"/>
      <c r="H88" s="144"/>
      <c r="I88" s="144"/>
      <c r="J88" s="144"/>
      <c r="K88" s="144"/>
      <c r="L88" s="144"/>
      <c r="M88" s="144"/>
      <c r="N88" s="209"/>
      <c r="O88" s="146"/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5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P17" sqref="P17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9" t="s">
        <v>127</v>
      </c>
      <c r="F1" s="142"/>
      <c r="G1" s="142"/>
      <c r="H1" s="142"/>
    </row>
    <row r="2" spans="1:13" x14ac:dyDescent="0.15">
      <c r="A2" s="443"/>
    </row>
    <row r="3" spans="1:13" ht="17.25" x14ac:dyDescent="0.2">
      <c r="A3" s="443"/>
      <c r="C3" s="142"/>
    </row>
    <row r="4" spans="1:13" ht="17.25" x14ac:dyDescent="0.2">
      <c r="A4" s="443"/>
      <c r="J4" s="142"/>
      <c r="K4" s="142"/>
      <c r="L4" s="142"/>
      <c r="M4" s="142"/>
    </row>
    <row r="5" spans="1:13" x14ac:dyDescent="0.15">
      <c r="A5" s="443"/>
    </row>
    <row r="6" spans="1:13" x14ac:dyDescent="0.15">
      <c r="A6" s="443"/>
    </row>
    <row r="7" spans="1:13" x14ac:dyDescent="0.15">
      <c r="A7" s="443"/>
    </row>
    <row r="8" spans="1:13" x14ac:dyDescent="0.15">
      <c r="A8" s="443"/>
    </row>
    <row r="9" spans="1:13" x14ac:dyDescent="0.15">
      <c r="A9" s="443"/>
    </row>
    <row r="10" spans="1:13" x14ac:dyDescent="0.15">
      <c r="A10" s="443"/>
    </row>
    <row r="11" spans="1:13" x14ac:dyDescent="0.15">
      <c r="A11" s="443"/>
    </row>
    <row r="12" spans="1:13" x14ac:dyDescent="0.15">
      <c r="A12" s="443"/>
    </row>
    <row r="13" spans="1:13" x14ac:dyDescent="0.15">
      <c r="A13" s="443"/>
    </row>
    <row r="14" spans="1:13" x14ac:dyDescent="0.15">
      <c r="A14" s="443"/>
    </row>
    <row r="15" spans="1:13" x14ac:dyDescent="0.15">
      <c r="A15" s="443"/>
    </row>
    <row r="16" spans="1:13" x14ac:dyDescent="0.15">
      <c r="A16" s="443"/>
    </row>
    <row r="17" spans="1:15" x14ac:dyDescent="0.15">
      <c r="A17" s="443"/>
    </row>
    <row r="18" spans="1:15" x14ac:dyDescent="0.15">
      <c r="A18" s="443"/>
    </row>
    <row r="19" spans="1:15" x14ac:dyDescent="0.15">
      <c r="A19" s="443"/>
    </row>
    <row r="20" spans="1:15" x14ac:dyDescent="0.15">
      <c r="A20" s="443"/>
    </row>
    <row r="21" spans="1:15" x14ac:dyDescent="0.15">
      <c r="A21" s="443"/>
    </row>
    <row r="22" spans="1:15" x14ac:dyDescent="0.15">
      <c r="A22" s="443"/>
    </row>
    <row r="23" spans="1:15" x14ac:dyDescent="0.15">
      <c r="A23" s="443"/>
    </row>
    <row r="24" spans="1:15" x14ac:dyDescent="0.15">
      <c r="A24" s="443"/>
    </row>
    <row r="25" spans="1:15" x14ac:dyDescent="0.15">
      <c r="A25" s="443"/>
    </row>
    <row r="26" spans="1:15" x14ac:dyDescent="0.15">
      <c r="A26" s="443"/>
    </row>
    <row r="27" spans="1:15" x14ac:dyDescent="0.15">
      <c r="A27" s="443"/>
    </row>
    <row r="28" spans="1:15" x14ac:dyDescent="0.15">
      <c r="A28" s="443"/>
    </row>
    <row r="29" spans="1:15" x14ac:dyDescent="0.15">
      <c r="A29" s="443"/>
      <c r="O29" s="347"/>
    </row>
    <row r="30" spans="1:15" x14ac:dyDescent="0.15">
      <c r="A30" s="443"/>
    </row>
    <row r="31" spans="1:15" x14ac:dyDescent="0.15">
      <c r="A31" s="443"/>
    </row>
    <row r="32" spans="1:15" x14ac:dyDescent="0.15">
      <c r="A32" s="443"/>
    </row>
    <row r="33" spans="1:14" x14ac:dyDescent="0.15">
      <c r="A33" s="443"/>
    </row>
    <row r="34" spans="1:14" x14ac:dyDescent="0.15">
      <c r="A34" s="443"/>
    </row>
    <row r="35" spans="1:14" s="42" customFormat="1" ht="20.100000000000001" customHeight="1" x14ac:dyDescent="0.15">
      <c r="A35" s="443"/>
      <c r="B35" s="361" t="s">
        <v>168</v>
      </c>
      <c r="C35" s="361" t="s">
        <v>154</v>
      </c>
      <c r="D35" s="362" t="s">
        <v>156</v>
      </c>
      <c r="E35" s="361" t="s">
        <v>158</v>
      </c>
      <c r="F35" s="361" t="s">
        <v>161</v>
      </c>
      <c r="G35" s="361" t="s">
        <v>167</v>
      </c>
      <c r="H35" s="361" t="s">
        <v>170</v>
      </c>
      <c r="I35" s="361" t="s">
        <v>171</v>
      </c>
      <c r="J35" s="361" t="s">
        <v>172</v>
      </c>
      <c r="K35" s="361" t="s">
        <v>190</v>
      </c>
      <c r="L35" s="361" t="s">
        <v>206</v>
      </c>
      <c r="M35" s="363" t="s">
        <v>210</v>
      </c>
      <c r="N35" s="47"/>
    </row>
    <row r="36" spans="1:14" ht="25.5" customHeight="1" x14ac:dyDescent="0.15">
      <c r="A36" s="443"/>
      <c r="B36" s="422" t="s">
        <v>108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143.19999999999999</v>
      </c>
    </row>
    <row r="37" spans="1:14" ht="25.5" customHeight="1" x14ac:dyDescent="0.15">
      <c r="A37" s="443"/>
      <c r="B37" s="194" t="s">
        <v>207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242.9</v>
      </c>
    </row>
    <row r="38" spans="1:14" ht="24.75" customHeight="1" x14ac:dyDescent="0.15">
      <c r="A38" s="443"/>
      <c r="B38" s="171" t="s">
        <v>130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169</v>
      </c>
    </row>
    <row r="40" spans="1:14" ht="14.25" x14ac:dyDescent="0.15">
      <c r="C40" s="2"/>
      <c r="D40" s="163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R24" sqref="R24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5" t="s">
        <v>211</v>
      </c>
      <c r="C1" s="455"/>
      <c r="D1" s="455"/>
      <c r="E1" s="455"/>
      <c r="F1" s="455"/>
      <c r="G1" s="456" t="s">
        <v>128</v>
      </c>
      <c r="H1" s="456"/>
      <c r="I1" s="456"/>
      <c r="J1" s="222" t="s">
        <v>109</v>
      </c>
      <c r="K1" s="3"/>
      <c r="M1" s="3" t="s">
        <v>184</v>
      </c>
    </row>
    <row r="2" spans="2:15" x14ac:dyDescent="0.15">
      <c r="B2" s="455"/>
      <c r="C2" s="455"/>
      <c r="D2" s="455"/>
      <c r="E2" s="455"/>
      <c r="F2" s="455"/>
      <c r="G2" s="456"/>
      <c r="H2" s="456"/>
      <c r="I2" s="456"/>
      <c r="J2" s="373">
        <v>220340</v>
      </c>
      <c r="K2" s="4" t="s">
        <v>111</v>
      </c>
      <c r="L2" s="339">
        <f t="shared" ref="L2:L7" si="0">SUM(J2)</f>
        <v>220340</v>
      </c>
      <c r="M2" s="373">
        <v>154915</v>
      </c>
    </row>
    <row r="3" spans="2:15" x14ac:dyDescent="0.15">
      <c r="J3" s="373">
        <v>393615</v>
      </c>
      <c r="K3" s="3" t="s">
        <v>112</v>
      </c>
      <c r="L3" s="339">
        <f t="shared" si="0"/>
        <v>393615</v>
      </c>
      <c r="M3" s="373">
        <v>252609</v>
      </c>
    </row>
    <row r="4" spans="2:15" x14ac:dyDescent="0.15">
      <c r="J4" s="373">
        <v>513843</v>
      </c>
      <c r="K4" s="3" t="s">
        <v>103</v>
      </c>
      <c r="L4" s="339">
        <f t="shared" si="0"/>
        <v>513843</v>
      </c>
      <c r="M4" s="373">
        <v>335134</v>
      </c>
    </row>
    <row r="5" spans="2:15" x14ac:dyDescent="0.15">
      <c r="J5" s="373">
        <v>153912</v>
      </c>
      <c r="K5" s="3" t="s">
        <v>91</v>
      </c>
      <c r="L5" s="339">
        <f t="shared" si="0"/>
        <v>153912</v>
      </c>
      <c r="M5" s="373">
        <v>128525</v>
      </c>
    </row>
    <row r="6" spans="2:15" x14ac:dyDescent="0.15">
      <c r="J6" s="373">
        <v>274743</v>
      </c>
      <c r="K6" s="3" t="s">
        <v>101</v>
      </c>
      <c r="L6" s="339">
        <f t="shared" si="0"/>
        <v>274743</v>
      </c>
      <c r="M6" s="373">
        <v>163168</v>
      </c>
    </row>
    <row r="7" spans="2:15" x14ac:dyDescent="0.15">
      <c r="J7" s="373">
        <v>872418</v>
      </c>
      <c r="K7" s="3" t="s">
        <v>104</v>
      </c>
      <c r="L7" s="339">
        <f t="shared" si="0"/>
        <v>872418</v>
      </c>
      <c r="M7" s="373">
        <v>629767</v>
      </c>
    </row>
    <row r="8" spans="2:15" x14ac:dyDescent="0.15">
      <c r="J8" s="339">
        <f>SUM(J2:J7)</f>
        <v>2428871</v>
      </c>
      <c r="K8" s="3" t="s">
        <v>93</v>
      </c>
      <c r="L8" s="410">
        <f>SUM(L2:L7)</f>
        <v>2428871</v>
      </c>
      <c r="M8" s="339">
        <f>SUM(M2:M7)</f>
        <v>1664118</v>
      </c>
    </row>
    <row r="10" spans="2:15" x14ac:dyDescent="0.15">
      <c r="K10" s="3"/>
      <c r="L10" s="3" t="s">
        <v>163</v>
      </c>
      <c r="M10" s="3" t="s">
        <v>113</v>
      </c>
      <c r="N10" s="3"/>
      <c r="O10" s="3" t="s">
        <v>129</v>
      </c>
    </row>
    <row r="11" spans="2:15" x14ac:dyDescent="0.15">
      <c r="K11" s="4" t="s">
        <v>111</v>
      </c>
      <c r="L11" s="339">
        <f>SUM(M2)</f>
        <v>154915</v>
      </c>
      <c r="M11" s="339">
        <f t="shared" ref="M11:M17" si="1">SUM(N11-L11)</f>
        <v>65425</v>
      </c>
      <c r="N11" s="339">
        <f t="shared" ref="N11:N17" si="2">SUM(L2)</f>
        <v>220340</v>
      </c>
      <c r="O11" s="340">
        <f>SUM(L11/N11)</f>
        <v>0.70307252428065714</v>
      </c>
    </row>
    <row r="12" spans="2:15" x14ac:dyDescent="0.15">
      <c r="K12" s="3" t="s">
        <v>112</v>
      </c>
      <c r="L12" s="339">
        <f t="shared" ref="L12:L17" si="3">SUM(M3)</f>
        <v>252609</v>
      </c>
      <c r="M12" s="339">
        <f t="shared" si="1"/>
        <v>141006</v>
      </c>
      <c r="N12" s="339">
        <f t="shared" si="2"/>
        <v>393615</v>
      </c>
      <c r="O12" s="340">
        <f t="shared" ref="O12:O17" si="4">SUM(L12/N12)</f>
        <v>0.64176670096414012</v>
      </c>
    </row>
    <row r="13" spans="2:15" x14ac:dyDescent="0.15">
      <c r="K13" s="3" t="s">
        <v>103</v>
      </c>
      <c r="L13" s="339">
        <f t="shared" si="3"/>
        <v>335134</v>
      </c>
      <c r="M13" s="339">
        <f t="shared" si="1"/>
        <v>178709</v>
      </c>
      <c r="N13" s="339">
        <f t="shared" si="2"/>
        <v>513843</v>
      </c>
      <c r="O13" s="340">
        <f t="shared" si="4"/>
        <v>0.6522108893183326</v>
      </c>
    </row>
    <row r="14" spans="2:15" x14ac:dyDescent="0.15">
      <c r="K14" s="3" t="s">
        <v>91</v>
      </c>
      <c r="L14" s="339">
        <f t="shared" si="3"/>
        <v>128525</v>
      </c>
      <c r="M14" s="339">
        <f t="shared" si="1"/>
        <v>25387</v>
      </c>
      <c r="N14" s="339">
        <f t="shared" si="2"/>
        <v>153912</v>
      </c>
      <c r="O14" s="340">
        <f t="shared" si="4"/>
        <v>0.83505509641873277</v>
      </c>
    </row>
    <row r="15" spans="2:15" x14ac:dyDescent="0.15">
      <c r="K15" s="3" t="s">
        <v>101</v>
      </c>
      <c r="L15" s="339">
        <f t="shared" si="3"/>
        <v>163168</v>
      </c>
      <c r="M15" s="339">
        <f t="shared" si="1"/>
        <v>111575</v>
      </c>
      <c r="N15" s="339">
        <f t="shared" si="2"/>
        <v>274743</v>
      </c>
      <c r="O15" s="340">
        <f t="shared" si="4"/>
        <v>0.59389320201060625</v>
      </c>
    </row>
    <row r="16" spans="2:15" x14ac:dyDescent="0.15">
      <c r="K16" s="3" t="s">
        <v>104</v>
      </c>
      <c r="L16" s="339">
        <f t="shared" si="3"/>
        <v>629767</v>
      </c>
      <c r="M16" s="339">
        <f t="shared" si="1"/>
        <v>242651</v>
      </c>
      <c r="N16" s="339">
        <f t="shared" si="2"/>
        <v>872418</v>
      </c>
      <c r="O16" s="340">
        <f t="shared" si="4"/>
        <v>0.72186383132856036</v>
      </c>
    </row>
    <row r="17" spans="11:15" x14ac:dyDescent="0.15">
      <c r="K17" s="3" t="s">
        <v>93</v>
      </c>
      <c r="L17" s="339">
        <f t="shared" si="3"/>
        <v>1664118</v>
      </c>
      <c r="M17" s="339">
        <f t="shared" si="1"/>
        <v>764753</v>
      </c>
      <c r="N17" s="339">
        <f t="shared" si="2"/>
        <v>2428871</v>
      </c>
      <c r="O17" s="340">
        <f t="shared" si="4"/>
        <v>0.68514054472221864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114</v>
      </c>
      <c r="B56" s="36"/>
      <c r="C56" s="457" t="s">
        <v>109</v>
      </c>
      <c r="D56" s="458"/>
      <c r="E56" s="457" t="s">
        <v>110</v>
      </c>
      <c r="F56" s="458"/>
      <c r="G56" s="461" t="s">
        <v>115</v>
      </c>
      <c r="H56" s="457" t="s">
        <v>116</v>
      </c>
      <c r="I56" s="458"/>
    </row>
    <row r="57" spans="1:9" ht="14.25" x14ac:dyDescent="0.15">
      <c r="A57" s="37" t="s">
        <v>117</v>
      </c>
      <c r="B57" s="38"/>
      <c r="C57" s="459"/>
      <c r="D57" s="460"/>
      <c r="E57" s="459"/>
      <c r="F57" s="460"/>
      <c r="G57" s="462"/>
      <c r="H57" s="459"/>
      <c r="I57" s="460"/>
    </row>
    <row r="58" spans="1:9" ht="19.5" customHeight="1" x14ac:dyDescent="0.15">
      <c r="A58" s="41" t="s">
        <v>118</v>
      </c>
      <c r="B58" s="39"/>
      <c r="C58" s="452" t="s">
        <v>208</v>
      </c>
      <c r="D58" s="453"/>
      <c r="E58" s="450" t="s">
        <v>212</v>
      </c>
      <c r="F58" s="451"/>
      <c r="G58" s="80">
        <v>14.3</v>
      </c>
      <c r="H58" s="40"/>
      <c r="I58" s="39"/>
    </row>
    <row r="59" spans="1:9" ht="19.5" customHeight="1" x14ac:dyDescent="0.15">
      <c r="A59" s="41" t="s">
        <v>119</v>
      </c>
      <c r="B59" s="39"/>
      <c r="C59" s="454" t="s">
        <v>155</v>
      </c>
      <c r="D59" s="453"/>
      <c r="E59" s="450" t="s">
        <v>213</v>
      </c>
      <c r="F59" s="451"/>
      <c r="G59" s="84">
        <v>27.4</v>
      </c>
      <c r="H59" s="40"/>
      <c r="I59" s="39"/>
    </row>
    <row r="60" spans="1:9" ht="20.100000000000001" customHeight="1" x14ac:dyDescent="0.15">
      <c r="A60" s="41" t="s">
        <v>120</v>
      </c>
      <c r="B60" s="39"/>
      <c r="C60" s="450" t="s">
        <v>209</v>
      </c>
      <c r="D60" s="451"/>
      <c r="E60" s="450" t="s">
        <v>214</v>
      </c>
      <c r="F60" s="451"/>
      <c r="G60" s="80">
        <v>76.400000000000006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F91" sqref="F91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2"/>
      <c r="K4" s="2"/>
      <c r="L4" s="2"/>
      <c r="M4" s="2"/>
    </row>
    <row r="13" spans="1:19" ht="9.9499999999999993" customHeight="1" x14ac:dyDescent="0.15">
      <c r="R13" s="156"/>
      <c r="S13" s="279"/>
    </row>
    <row r="14" spans="1:19" ht="9.9499999999999993" customHeight="1" x14ac:dyDescent="0.15">
      <c r="R14" s="156"/>
      <c r="S14" s="279"/>
    </row>
    <row r="15" spans="1:19" ht="9.9499999999999993" customHeight="1" x14ac:dyDescent="0.15">
      <c r="R15" s="156"/>
      <c r="S15" s="279"/>
    </row>
    <row r="16" spans="1:19" ht="9.9499999999999993" customHeight="1" x14ac:dyDescent="0.15">
      <c r="R16" s="156"/>
      <c r="S16" s="279"/>
    </row>
    <row r="17" spans="1:35" ht="9.9499999999999993" customHeight="1" x14ac:dyDescent="0.15">
      <c r="R17" s="156"/>
      <c r="S17" s="279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4"/>
      <c r="B25" s="144" t="s">
        <v>76</v>
      </c>
      <c r="C25" s="144" t="s">
        <v>77</v>
      </c>
      <c r="D25" s="144" t="s">
        <v>78</v>
      </c>
      <c r="E25" s="144" t="s">
        <v>79</v>
      </c>
      <c r="F25" s="144" t="s">
        <v>80</v>
      </c>
      <c r="G25" s="144" t="s">
        <v>81</v>
      </c>
      <c r="H25" s="144" t="s">
        <v>82</v>
      </c>
      <c r="I25" s="144" t="s">
        <v>83</v>
      </c>
      <c r="J25" s="144" t="s">
        <v>84</v>
      </c>
      <c r="K25" s="144" t="s">
        <v>85</v>
      </c>
      <c r="L25" s="144" t="s">
        <v>86</v>
      </c>
      <c r="M25" s="145" t="s">
        <v>87</v>
      </c>
      <c r="N25" s="204" t="s">
        <v>125</v>
      </c>
      <c r="O25" s="147" t="s">
        <v>124</v>
      </c>
      <c r="AI25"/>
    </row>
    <row r="26" spans="1:35" ht="9.9499999999999993" customHeight="1" x14ac:dyDescent="0.15">
      <c r="A26" s="6" t="s">
        <v>173</v>
      </c>
      <c r="B26" s="144">
        <v>74.599999999999994</v>
      </c>
      <c r="C26" s="144">
        <v>75.400000000000006</v>
      </c>
      <c r="D26" s="146">
        <v>81.099999999999994</v>
      </c>
      <c r="E26" s="144">
        <v>81.599999999999994</v>
      </c>
      <c r="F26" s="144">
        <v>80.7</v>
      </c>
      <c r="G26" s="144">
        <v>79.400000000000006</v>
      </c>
      <c r="H26" s="146">
        <v>87.2</v>
      </c>
      <c r="I26" s="144">
        <v>72.599999999999994</v>
      </c>
      <c r="J26" s="144">
        <v>79</v>
      </c>
      <c r="K26" s="144">
        <v>82.8</v>
      </c>
      <c r="L26" s="144">
        <v>76.400000000000006</v>
      </c>
      <c r="M26" s="301">
        <v>76.5</v>
      </c>
      <c r="N26" s="302">
        <f t="shared" ref="N26:N29" si="0">SUM(B26:M26)</f>
        <v>947.3</v>
      </c>
      <c r="O26" s="146">
        <v>104.6</v>
      </c>
    </row>
    <row r="27" spans="1:35" ht="9.9499999999999993" customHeight="1" x14ac:dyDescent="0.15">
      <c r="A27" s="6" t="s">
        <v>172</v>
      </c>
      <c r="B27" s="144">
        <v>69</v>
      </c>
      <c r="C27" s="144">
        <v>77.5</v>
      </c>
      <c r="D27" s="146">
        <v>84.3</v>
      </c>
      <c r="E27" s="144">
        <v>83</v>
      </c>
      <c r="F27" s="144">
        <v>72.7</v>
      </c>
      <c r="G27" s="144">
        <v>75.400000000000006</v>
      </c>
      <c r="H27" s="146">
        <v>78.3</v>
      </c>
      <c r="I27" s="144">
        <v>69.5</v>
      </c>
      <c r="J27" s="144">
        <v>75.900000000000006</v>
      </c>
      <c r="K27" s="144">
        <v>79.900000000000006</v>
      </c>
      <c r="L27" s="144">
        <v>67.3</v>
      </c>
      <c r="M27" s="301">
        <v>71.8</v>
      </c>
      <c r="N27" s="302">
        <f t="shared" si="0"/>
        <v>904.5999999999998</v>
      </c>
      <c r="O27" s="146">
        <f>SUM(N27/N26)*100</f>
        <v>95.492452232661236</v>
      </c>
    </row>
    <row r="28" spans="1:35" ht="9.9499999999999993" customHeight="1" x14ac:dyDescent="0.15">
      <c r="A28" s="6" t="s">
        <v>175</v>
      </c>
      <c r="B28" s="144">
        <v>62</v>
      </c>
      <c r="C28" s="144">
        <v>71.900000000000006</v>
      </c>
      <c r="D28" s="146">
        <v>82.3</v>
      </c>
      <c r="E28" s="144">
        <v>86.9</v>
      </c>
      <c r="F28" s="144">
        <v>79.5</v>
      </c>
      <c r="G28" s="144">
        <v>84.7</v>
      </c>
      <c r="H28" s="146">
        <v>77.8</v>
      </c>
      <c r="I28" s="144">
        <v>103.2</v>
      </c>
      <c r="J28" s="144">
        <v>105.2</v>
      </c>
      <c r="K28" s="144">
        <v>95.4</v>
      </c>
      <c r="L28" s="144">
        <v>100.3</v>
      </c>
      <c r="M28" s="301">
        <v>106.6</v>
      </c>
      <c r="N28" s="302">
        <f t="shared" si="0"/>
        <v>1055.8</v>
      </c>
      <c r="O28" s="146">
        <f>SUM(N28/N27)*100</f>
        <v>116.71456997567988</v>
      </c>
    </row>
    <row r="29" spans="1:35" ht="9.9499999999999993" customHeight="1" x14ac:dyDescent="0.15">
      <c r="A29" s="6" t="s">
        <v>185</v>
      </c>
      <c r="B29" s="144">
        <v>93.3</v>
      </c>
      <c r="C29" s="144">
        <v>91.3</v>
      </c>
      <c r="D29" s="146">
        <v>106.6</v>
      </c>
      <c r="E29" s="144">
        <v>106.6</v>
      </c>
      <c r="F29" s="144">
        <v>101.9</v>
      </c>
      <c r="G29" s="144">
        <v>113</v>
      </c>
      <c r="H29" s="146">
        <v>110.5</v>
      </c>
      <c r="I29" s="144">
        <v>100.3</v>
      </c>
      <c r="J29" s="144">
        <v>104.2</v>
      </c>
      <c r="K29" s="144">
        <v>103.1</v>
      </c>
      <c r="L29" s="144">
        <v>103.7</v>
      </c>
      <c r="M29" s="301">
        <v>103.6</v>
      </c>
      <c r="N29" s="302">
        <f t="shared" si="0"/>
        <v>1238.0999999999999</v>
      </c>
      <c r="O29" s="146">
        <f>SUM(N29/N28)*100</f>
        <v>117.26652775146809</v>
      </c>
    </row>
    <row r="30" spans="1:35" ht="9.9499999999999993" customHeight="1" x14ac:dyDescent="0.15">
      <c r="A30" s="6" t="s">
        <v>193</v>
      </c>
      <c r="B30" s="144">
        <v>91.6</v>
      </c>
      <c r="C30" s="144">
        <v>96.2</v>
      </c>
      <c r="D30" s="146">
        <v>103.6</v>
      </c>
      <c r="E30" s="144">
        <v>104.5</v>
      </c>
      <c r="F30" s="144">
        <v>106.1</v>
      </c>
      <c r="G30" s="144"/>
      <c r="H30" s="146"/>
      <c r="I30" s="144"/>
      <c r="J30" s="144"/>
      <c r="K30" s="144"/>
      <c r="L30" s="144"/>
      <c r="M30" s="301"/>
      <c r="N30" s="302">
        <f t="shared" ref="N30" si="1">SUM(B30:M30)</f>
        <v>502</v>
      </c>
      <c r="O30" s="146">
        <f>SUM(N30/N29)*100</f>
        <v>40.545997900008082</v>
      </c>
    </row>
    <row r="31" spans="1:35" ht="9.9499999999999993" customHeight="1" x14ac:dyDescent="0.15"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4"/>
      <c r="B55" s="144" t="s">
        <v>76</v>
      </c>
      <c r="C55" s="144" t="s">
        <v>77</v>
      </c>
      <c r="D55" s="144" t="s">
        <v>78</v>
      </c>
      <c r="E55" s="144" t="s">
        <v>79</v>
      </c>
      <c r="F55" s="144" t="s">
        <v>80</v>
      </c>
      <c r="G55" s="144" t="s">
        <v>81</v>
      </c>
      <c r="H55" s="144" t="s">
        <v>82</v>
      </c>
      <c r="I55" s="144" t="s">
        <v>83</v>
      </c>
      <c r="J55" s="144" t="s">
        <v>84</v>
      </c>
      <c r="K55" s="144" t="s">
        <v>85</v>
      </c>
      <c r="L55" s="144" t="s">
        <v>86</v>
      </c>
      <c r="M55" s="145" t="s">
        <v>87</v>
      </c>
      <c r="N55" s="204" t="s">
        <v>126</v>
      </c>
      <c r="O55" s="147" t="s">
        <v>124</v>
      </c>
    </row>
    <row r="56" spans="1:17" ht="9.9499999999999993" customHeight="1" x14ac:dyDescent="0.15">
      <c r="A56" s="6" t="s">
        <v>173</v>
      </c>
      <c r="B56" s="144">
        <v>119.6</v>
      </c>
      <c r="C56" s="144">
        <v>123</v>
      </c>
      <c r="D56" s="144">
        <v>124.9</v>
      </c>
      <c r="E56" s="144">
        <v>120.4</v>
      </c>
      <c r="F56" s="144">
        <v>122.8</v>
      </c>
      <c r="G56" s="144">
        <v>122.8</v>
      </c>
      <c r="H56" s="144">
        <v>126.5</v>
      </c>
      <c r="I56" s="144">
        <v>124.6</v>
      </c>
      <c r="J56" s="145">
        <v>120.4</v>
      </c>
      <c r="K56" s="144">
        <v>123.9</v>
      </c>
      <c r="L56" s="144">
        <v>123.3</v>
      </c>
      <c r="M56" s="145">
        <v>119.5</v>
      </c>
      <c r="N56" s="209">
        <f t="shared" ref="N56:N59" si="2">SUM(B56:M56)/12</f>
        <v>122.64166666666667</v>
      </c>
      <c r="O56" s="146">
        <v>105.8</v>
      </c>
      <c r="P56" s="17"/>
      <c r="Q56" s="17"/>
    </row>
    <row r="57" spans="1:17" ht="9.9499999999999993" customHeight="1" x14ac:dyDescent="0.15">
      <c r="A57" s="6" t="s">
        <v>172</v>
      </c>
      <c r="B57" s="144">
        <v>121.9</v>
      </c>
      <c r="C57" s="144">
        <v>124.4</v>
      </c>
      <c r="D57" s="144">
        <v>124.3</v>
      </c>
      <c r="E57" s="144">
        <v>124</v>
      </c>
      <c r="F57" s="144">
        <v>129.1</v>
      </c>
      <c r="G57" s="144">
        <v>126</v>
      </c>
      <c r="H57" s="144">
        <v>120.9</v>
      </c>
      <c r="I57" s="144">
        <v>119.3</v>
      </c>
      <c r="J57" s="145">
        <v>118.8</v>
      </c>
      <c r="K57" s="144">
        <v>118</v>
      </c>
      <c r="L57" s="144">
        <v>111.6</v>
      </c>
      <c r="M57" s="145">
        <v>107.9</v>
      </c>
      <c r="N57" s="209">
        <f t="shared" si="2"/>
        <v>120.51666666666667</v>
      </c>
      <c r="O57" s="146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175</v>
      </c>
      <c r="B58" s="144">
        <v>107.9</v>
      </c>
      <c r="C58" s="144">
        <v>111.7</v>
      </c>
      <c r="D58" s="144">
        <v>111.9</v>
      </c>
      <c r="E58" s="144">
        <v>110.2</v>
      </c>
      <c r="F58" s="144">
        <v>112.5</v>
      </c>
      <c r="G58" s="144">
        <v>113</v>
      </c>
      <c r="H58" s="144">
        <v>111.4</v>
      </c>
      <c r="I58" s="144">
        <v>144</v>
      </c>
      <c r="J58" s="145">
        <v>145.1</v>
      </c>
      <c r="K58" s="144">
        <v>144.6</v>
      </c>
      <c r="L58" s="144">
        <v>147.4</v>
      </c>
      <c r="M58" s="145">
        <v>148.4</v>
      </c>
      <c r="N58" s="209">
        <f t="shared" si="2"/>
        <v>125.67500000000001</v>
      </c>
      <c r="O58" s="146">
        <f>SUM(N58/N57)*100</f>
        <v>104.28018254736553</v>
      </c>
      <c r="P58" s="17"/>
      <c r="Q58" s="17"/>
    </row>
    <row r="59" spans="1:17" ht="10.5" customHeight="1" x14ac:dyDescent="0.15">
      <c r="A59" s="6" t="s">
        <v>185</v>
      </c>
      <c r="B59" s="144">
        <v>141.30000000000001</v>
      </c>
      <c r="C59" s="144">
        <v>142.30000000000001</v>
      </c>
      <c r="D59" s="144">
        <v>141.1</v>
      </c>
      <c r="E59" s="144">
        <v>140.1</v>
      </c>
      <c r="F59" s="144">
        <v>145.19999999999999</v>
      </c>
      <c r="G59" s="144">
        <v>146.30000000000001</v>
      </c>
      <c r="H59" s="144">
        <v>140.9</v>
      </c>
      <c r="I59" s="144">
        <v>140.80000000000001</v>
      </c>
      <c r="J59" s="145">
        <v>138</v>
      </c>
      <c r="K59" s="144">
        <v>138.30000000000001</v>
      </c>
      <c r="L59" s="144">
        <v>140.9</v>
      </c>
      <c r="M59" s="145">
        <v>141.1</v>
      </c>
      <c r="N59" s="209">
        <f t="shared" si="2"/>
        <v>141.35833333333332</v>
      </c>
      <c r="O59" s="146">
        <f>SUM(N59/N58)*100</f>
        <v>112.47927856242951</v>
      </c>
      <c r="P59" s="17"/>
      <c r="Q59" s="17"/>
    </row>
    <row r="60" spans="1:17" ht="10.5" customHeight="1" x14ac:dyDescent="0.15">
      <c r="A60" s="6" t="s">
        <v>193</v>
      </c>
      <c r="B60" s="144">
        <v>141.4</v>
      </c>
      <c r="C60" s="144">
        <v>142</v>
      </c>
      <c r="D60" s="144">
        <v>141.30000000000001</v>
      </c>
      <c r="E60" s="144">
        <v>142.80000000000001</v>
      </c>
      <c r="F60" s="144">
        <v>148.4</v>
      </c>
      <c r="G60" s="144"/>
      <c r="H60" s="144"/>
      <c r="I60" s="144"/>
      <c r="J60" s="145"/>
      <c r="K60" s="144"/>
      <c r="L60" s="144"/>
      <c r="M60" s="145"/>
      <c r="N60" s="209">
        <f t="shared" ref="N60" si="3">SUM(B60:M60)/12</f>
        <v>59.658333333333331</v>
      </c>
      <c r="O60" s="146">
        <f>SUM(N60/N59)*100</f>
        <v>42.203619642751875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4"/>
      <c r="B85" s="144" t="s">
        <v>76</v>
      </c>
      <c r="C85" s="144" t="s">
        <v>77</v>
      </c>
      <c r="D85" s="144" t="s">
        <v>78</v>
      </c>
      <c r="E85" s="144" t="s">
        <v>79</v>
      </c>
      <c r="F85" s="144" t="s">
        <v>80</v>
      </c>
      <c r="G85" s="144" t="s">
        <v>81</v>
      </c>
      <c r="H85" s="144" t="s">
        <v>82</v>
      </c>
      <c r="I85" s="144" t="s">
        <v>83</v>
      </c>
      <c r="J85" s="144" t="s">
        <v>84</v>
      </c>
      <c r="K85" s="144" t="s">
        <v>85</v>
      </c>
      <c r="L85" s="144" t="s">
        <v>86</v>
      </c>
      <c r="M85" s="145" t="s">
        <v>87</v>
      </c>
      <c r="N85" s="204" t="s">
        <v>126</v>
      </c>
      <c r="O85" s="147" t="s">
        <v>124</v>
      </c>
    </row>
    <row r="86" spans="1:25" ht="9.9499999999999993" customHeight="1" x14ac:dyDescent="0.15">
      <c r="A86" s="6" t="s">
        <v>173</v>
      </c>
      <c r="B86" s="144">
        <v>62.7</v>
      </c>
      <c r="C86" s="144">
        <v>60.7</v>
      </c>
      <c r="D86" s="144">
        <v>64.7</v>
      </c>
      <c r="E86" s="144">
        <v>68.3</v>
      </c>
      <c r="F86" s="144">
        <v>65.3</v>
      </c>
      <c r="G86" s="144">
        <v>64.7</v>
      </c>
      <c r="H86" s="144">
        <v>68.400000000000006</v>
      </c>
      <c r="I86" s="144">
        <v>58.6</v>
      </c>
      <c r="J86" s="145">
        <v>66.2</v>
      </c>
      <c r="K86" s="144">
        <v>66.3</v>
      </c>
      <c r="L86" s="144">
        <v>62.1</v>
      </c>
      <c r="M86" s="145">
        <v>64.599999999999994</v>
      </c>
      <c r="N86" s="209">
        <f>SUM(B86:M86)/12</f>
        <v>64.38333333333334</v>
      </c>
      <c r="O86" s="146">
        <v>109.4</v>
      </c>
      <c r="P86" s="47"/>
      <c r="Q86" s="215"/>
      <c r="R86" s="47"/>
      <c r="S86" s="47"/>
      <c r="T86" s="47"/>
      <c r="U86" s="47"/>
      <c r="V86" s="47"/>
      <c r="W86" s="47"/>
      <c r="X86" s="47"/>
      <c r="Y86" s="149"/>
    </row>
    <row r="87" spans="1:25" ht="9.9499999999999993" customHeight="1" x14ac:dyDescent="0.15">
      <c r="A87" s="6" t="s">
        <v>172</v>
      </c>
      <c r="B87" s="144">
        <v>56.2</v>
      </c>
      <c r="C87" s="144">
        <v>61.9</v>
      </c>
      <c r="D87" s="144">
        <v>67.900000000000006</v>
      </c>
      <c r="E87" s="144">
        <v>67</v>
      </c>
      <c r="F87" s="144">
        <v>55.4</v>
      </c>
      <c r="G87" s="144">
        <v>60.3</v>
      </c>
      <c r="H87" s="144">
        <v>65.5</v>
      </c>
      <c r="I87" s="144">
        <v>58.5</v>
      </c>
      <c r="J87" s="145">
        <v>63.9</v>
      </c>
      <c r="K87" s="144">
        <v>67.900000000000006</v>
      </c>
      <c r="L87" s="144">
        <v>61.4</v>
      </c>
      <c r="M87" s="145">
        <v>67</v>
      </c>
      <c r="N87" s="209">
        <f>SUM(B87:M87)/12</f>
        <v>62.741666666666667</v>
      </c>
      <c r="O87" s="146">
        <f>SUM(N87/N86)*100</f>
        <v>97.450168263008024</v>
      </c>
      <c r="P87" s="47"/>
      <c r="Q87" s="215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175</v>
      </c>
      <c r="B88" s="144">
        <v>57.4</v>
      </c>
      <c r="C88" s="144">
        <v>63.8</v>
      </c>
      <c r="D88" s="144">
        <v>73.5</v>
      </c>
      <c r="E88" s="144">
        <v>79</v>
      </c>
      <c r="F88" s="144">
        <v>70.3</v>
      </c>
      <c r="G88" s="144">
        <v>74.900000000000006</v>
      </c>
      <c r="H88" s="144">
        <v>70</v>
      </c>
      <c r="I88" s="144">
        <v>68</v>
      </c>
      <c r="J88" s="145">
        <v>72.400000000000006</v>
      </c>
      <c r="K88" s="144">
        <v>66</v>
      </c>
      <c r="L88" s="144">
        <v>67.7</v>
      </c>
      <c r="M88" s="145">
        <v>71.7</v>
      </c>
      <c r="N88" s="209">
        <f>SUM(B88:M88)/12</f>
        <v>69.558333333333337</v>
      </c>
      <c r="O88" s="409">
        <f>SUM(N88/N87)*100</f>
        <v>110.86465666091114</v>
      </c>
      <c r="P88" s="47"/>
      <c r="Q88" s="215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185</v>
      </c>
      <c r="B89" s="144">
        <v>66.900000000000006</v>
      </c>
      <c r="C89" s="144">
        <v>64.099999999999994</v>
      </c>
      <c r="D89" s="144">
        <v>75.599999999999994</v>
      </c>
      <c r="E89" s="144">
        <v>76.2</v>
      </c>
      <c r="F89" s="144">
        <v>69.599999999999994</v>
      </c>
      <c r="G89" s="144">
        <v>77.2</v>
      </c>
      <c r="H89" s="144">
        <v>78.8</v>
      </c>
      <c r="I89" s="144">
        <v>71.3</v>
      </c>
      <c r="J89" s="145">
        <v>75.8</v>
      </c>
      <c r="K89" s="144">
        <v>74.5</v>
      </c>
      <c r="L89" s="144">
        <v>73.3</v>
      </c>
      <c r="M89" s="145">
        <v>73.400000000000006</v>
      </c>
      <c r="N89" s="209">
        <f>SUM(B89:M89)/12</f>
        <v>73.058333333333323</v>
      </c>
      <c r="O89" s="409">
        <f>SUM(N89/N88)*100</f>
        <v>105.03174793338923</v>
      </c>
      <c r="P89" s="47"/>
      <c r="Q89" s="215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193</v>
      </c>
      <c r="B90" s="144">
        <v>64.8</v>
      </c>
      <c r="C90" s="144">
        <v>67.7</v>
      </c>
      <c r="D90" s="144">
        <v>73.400000000000006</v>
      </c>
      <c r="E90" s="144">
        <v>73.099999999999994</v>
      </c>
      <c r="F90" s="144">
        <v>70.900000000000006</v>
      </c>
      <c r="G90" s="144"/>
      <c r="H90" s="144"/>
      <c r="I90" s="144"/>
      <c r="J90" s="145"/>
      <c r="K90" s="144"/>
      <c r="L90" s="144"/>
      <c r="M90" s="145"/>
      <c r="N90" s="209">
        <f>SUM(B90:M90)/12</f>
        <v>29.158333333333331</v>
      </c>
      <c r="O90" s="409">
        <f>SUM(N90/N89)*100</f>
        <v>39.911029998859362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48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Q21" sqref="Q2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3" t="s">
        <v>215</v>
      </c>
      <c r="B1" s="464"/>
      <c r="C1" s="464"/>
      <c r="D1" s="464"/>
      <c r="E1" s="464"/>
      <c r="F1" s="464"/>
      <c r="G1" s="464"/>
      <c r="M1" s="16"/>
      <c r="N1" t="s">
        <v>193</v>
      </c>
      <c r="O1" s="110"/>
      <c r="Q1" s="280" t="s">
        <v>185</v>
      </c>
    </row>
    <row r="2" spans="1:18" ht="13.5" customHeight="1" x14ac:dyDescent="0.15">
      <c r="H2" s="3"/>
      <c r="I2" s="143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59" t="s">
        <v>21</v>
      </c>
      <c r="J3" s="13">
        <v>362485</v>
      </c>
      <c r="K3" s="196">
        <v>1</v>
      </c>
      <c r="L3" s="3">
        <f>SUM(H3)</f>
        <v>17</v>
      </c>
      <c r="M3" s="159" t="s">
        <v>21</v>
      </c>
      <c r="N3" s="13">
        <f>SUM(J3)</f>
        <v>362485</v>
      </c>
      <c r="O3" s="3">
        <f>SUM(H3)</f>
        <v>17</v>
      </c>
      <c r="P3" s="159" t="s">
        <v>21</v>
      </c>
      <c r="Q3" s="197">
        <v>349553</v>
      </c>
    </row>
    <row r="4" spans="1:18" ht="13.5" customHeight="1" x14ac:dyDescent="0.15">
      <c r="H4" s="3">
        <v>33</v>
      </c>
      <c r="I4" s="159" t="s">
        <v>0</v>
      </c>
      <c r="J4" s="13">
        <v>116811</v>
      </c>
      <c r="K4" s="196">
        <v>2</v>
      </c>
      <c r="L4" s="3">
        <f t="shared" ref="L4:L12" si="0">SUM(H4)</f>
        <v>33</v>
      </c>
      <c r="M4" s="159" t="s">
        <v>0</v>
      </c>
      <c r="N4" s="13">
        <f t="shared" ref="N4:N12" si="1">SUM(J4)</f>
        <v>116811</v>
      </c>
      <c r="O4" s="3">
        <f t="shared" ref="O4:O12" si="2">SUM(H4)</f>
        <v>33</v>
      </c>
      <c r="P4" s="159" t="s">
        <v>0</v>
      </c>
      <c r="Q4" s="86">
        <v>108993</v>
      </c>
    </row>
    <row r="5" spans="1:18" ht="13.5" customHeight="1" x14ac:dyDescent="0.15">
      <c r="G5" s="17"/>
      <c r="H5" s="3">
        <v>26</v>
      </c>
      <c r="I5" s="159" t="s">
        <v>30</v>
      </c>
      <c r="J5" s="13">
        <v>97921</v>
      </c>
      <c r="K5" s="196">
        <v>3</v>
      </c>
      <c r="L5" s="3">
        <f t="shared" si="0"/>
        <v>26</v>
      </c>
      <c r="M5" s="159" t="s">
        <v>30</v>
      </c>
      <c r="N5" s="13">
        <f t="shared" si="1"/>
        <v>97921</v>
      </c>
      <c r="O5" s="3">
        <f t="shared" si="2"/>
        <v>26</v>
      </c>
      <c r="P5" s="159" t="s">
        <v>30</v>
      </c>
      <c r="Q5" s="86">
        <v>99099</v>
      </c>
    </row>
    <row r="6" spans="1:18" ht="13.5" customHeight="1" x14ac:dyDescent="0.15">
      <c r="H6" s="3">
        <v>36</v>
      </c>
      <c r="I6" s="159" t="s">
        <v>5</v>
      </c>
      <c r="J6" s="13">
        <v>96871</v>
      </c>
      <c r="K6" s="196">
        <v>4</v>
      </c>
      <c r="L6" s="3">
        <f t="shared" si="0"/>
        <v>36</v>
      </c>
      <c r="M6" s="159" t="s">
        <v>5</v>
      </c>
      <c r="N6" s="13">
        <f t="shared" si="1"/>
        <v>96871</v>
      </c>
      <c r="O6" s="3">
        <f t="shared" si="2"/>
        <v>36</v>
      </c>
      <c r="P6" s="159" t="s">
        <v>5</v>
      </c>
      <c r="Q6" s="86">
        <v>102114</v>
      </c>
    </row>
    <row r="7" spans="1:18" ht="13.5" customHeight="1" x14ac:dyDescent="0.15">
      <c r="H7" s="3">
        <v>16</v>
      </c>
      <c r="I7" s="159" t="s">
        <v>3</v>
      </c>
      <c r="J7" s="87">
        <v>76022</v>
      </c>
      <c r="K7" s="196">
        <v>5</v>
      </c>
      <c r="L7" s="3">
        <f t="shared" si="0"/>
        <v>16</v>
      </c>
      <c r="M7" s="159" t="s">
        <v>3</v>
      </c>
      <c r="N7" s="13">
        <f t="shared" si="1"/>
        <v>76022</v>
      </c>
      <c r="O7" s="3">
        <f t="shared" si="2"/>
        <v>16</v>
      </c>
      <c r="P7" s="159" t="s">
        <v>3</v>
      </c>
      <c r="Q7" s="86">
        <v>56453</v>
      </c>
    </row>
    <row r="8" spans="1:18" ht="13.5" customHeight="1" x14ac:dyDescent="0.15">
      <c r="H8" s="3">
        <v>34</v>
      </c>
      <c r="I8" s="159" t="s">
        <v>1</v>
      </c>
      <c r="J8" s="218">
        <v>41710</v>
      </c>
      <c r="K8" s="196">
        <v>6</v>
      </c>
      <c r="L8" s="3">
        <f t="shared" si="0"/>
        <v>34</v>
      </c>
      <c r="M8" s="159" t="s">
        <v>1</v>
      </c>
      <c r="N8" s="13">
        <f t="shared" si="1"/>
        <v>41710</v>
      </c>
      <c r="O8" s="3">
        <f t="shared" si="2"/>
        <v>34</v>
      </c>
      <c r="P8" s="159" t="s">
        <v>1</v>
      </c>
      <c r="Q8" s="86">
        <v>37345</v>
      </c>
    </row>
    <row r="9" spans="1:18" ht="13.5" customHeight="1" x14ac:dyDescent="0.15">
      <c r="H9" s="77">
        <v>40</v>
      </c>
      <c r="I9" s="161" t="s">
        <v>2</v>
      </c>
      <c r="J9" s="13">
        <v>37265</v>
      </c>
      <c r="K9" s="196">
        <v>7</v>
      </c>
      <c r="L9" s="3">
        <f t="shared" si="0"/>
        <v>40</v>
      </c>
      <c r="M9" s="161" t="s">
        <v>2</v>
      </c>
      <c r="N9" s="13">
        <f t="shared" si="1"/>
        <v>37265</v>
      </c>
      <c r="O9" s="3">
        <f t="shared" si="2"/>
        <v>40</v>
      </c>
      <c r="P9" s="161" t="s">
        <v>2</v>
      </c>
      <c r="Q9" s="86">
        <v>36052</v>
      </c>
    </row>
    <row r="10" spans="1:18" ht="13.5" customHeight="1" x14ac:dyDescent="0.15">
      <c r="H10" s="3">
        <v>25</v>
      </c>
      <c r="I10" s="159" t="s">
        <v>29</v>
      </c>
      <c r="J10" s="13">
        <v>33133</v>
      </c>
      <c r="K10" s="196">
        <v>8</v>
      </c>
      <c r="L10" s="3">
        <f t="shared" si="0"/>
        <v>25</v>
      </c>
      <c r="M10" s="159" t="s">
        <v>29</v>
      </c>
      <c r="N10" s="13">
        <f t="shared" si="1"/>
        <v>33133</v>
      </c>
      <c r="O10" s="3">
        <f t="shared" si="2"/>
        <v>25</v>
      </c>
      <c r="P10" s="159" t="s">
        <v>29</v>
      </c>
      <c r="Q10" s="86">
        <v>24403</v>
      </c>
    </row>
    <row r="11" spans="1:18" ht="13.5" customHeight="1" x14ac:dyDescent="0.15">
      <c r="H11" s="14">
        <v>13</v>
      </c>
      <c r="I11" s="161" t="s">
        <v>7</v>
      </c>
      <c r="J11" s="136">
        <v>28145</v>
      </c>
      <c r="K11" s="196">
        <v>9</v>
      </c>
      <c r="L11" s="3">
        <f t="shared" si="0"/>
        <v>13</v>
      </c>
      <c r="M11" s="161" t="s">
        <v>7</v>
      </c>
      <c r="N11" s="13">
        <f t="shared" si="1"/>
        <v>28145</v>
      </c>
      <c r="O11" s="3">
        <f t="shared" si="2"/>
        <v>13</v>
      </c>
      <c r="P11" s="161" t="s">
        <v>7</v>
      </c>
      <c r="Q11" s="86">
        <v>35589</v>
      </c>
    </row>
    <row r="12" spans="1:18" ht="13.5" customHeight="1" thickBot="1" x14ac:dyDescent="0.2">
      <c r="H12" s="272">
        <v>24</v>
      </c>
      <c r="I12" s="378" t="s">
        <v>28</v>
      </c>
      <c r="J12" s="424">
        <v>27432</v>
      </c>
      <c r="K12" s="195">
        <v>10</v>
      </c>
      <c r="L12" s="3">
        <f t="shared" si="0"/>
        <v>24</v>
      </c>
      <c r="M12" s="378" t="s">
        <v>28</v>
      </c>
      <c r="N12" s="13">
        <f t="shared" si="1"/>
        <v>27432</v>
      </c>
      <c r="O12" s="14">
        <f t="shared" si="2"/>
        <v>24</v>
      </c>
      <c r="P12" s="378" t="s">
        <v>28</v>
      </c>
      <c r="Q12" s="198">
        <v>25311</v>
      </c>
    </row>
    <row r="13" spans="1:18" ht="13.5" customHeight="1" thickTop="1" thickBot="1" x14ac:dyDescent="0.2">
      <c r="H13" s="121">
        <v>38</v>
      </c>
      <c r="I13" s="173" t="s">
        <v>38</v>
      </c>
      <c r="J13" s="423">
        <v>27290</v>
      </c>
      <c r="K13" s="103"/>
      <c r="L13" s="78"/>
      <c r="M13" s="162"/>
      <c r="N13" s="337">
        <f>SUM(J43)</f>
        <v>1060531</v>
      </c>
      <c r="O13" s="3"/>
      <c r="P13" s="271" t="s">
        <v>153</v>
      </c>
      <c r="Q13" s="199">
        <v>1018905</v>
      </c>
    </row>
    <row r="14" spans="1:18" ht="13.5" customHeight="1" x14ac:dyDescent="0.15">
      <c r="B14" s="19"/>
      <c r="H14" s="3">
        <v>3</v>
      </c>
      <c r="I14" s="159" t="s">
        <v>10</v>
      </c>
      <c r="J14" s="13">
        <v>22269</v>
      </c>
      <c r="K14" s="103"/>
      <c r="L14" s="26"/>
      <c r="N14" t="s">
        <v>59</v>
      </c>
      <c r="O14"/>
    </row>
    <row r="15" spans="1:18" ht="13.5" customHeight="1" x14ac:dyDescent="0.15">
      <c r="H15" s="3">
        <v>31</v>
      </c>
      <c r="I15" s="159" t="s">
        <v>105</v>
      </c>
      <c r="J15" s="13">
        <v>14035</v>
      </c>
      <c r="K15" s="103"/>
      <c r="L15" s="26"/>
      <c r="M15" t="s">
        <v>194</v>
      </c>
      <c r="N15" s="15"/>
      <c r="O15"/>
      <c r="P15" t="s">
        <v>195</v>
      </c>
      <c r="Q15" s="85" t="s">
        <v>63</v>
      </c>
    </row>
    <row r="16" spans="1:18" ht="13.5" customHeight="1" x14ac:dyDescent="0.15">
      <c r="C16" s="15"/>
      <c r="E16" s="17"/>
      <c r="H16" s="3">
        <v>37</v>
      </c>
      <c r="I16" s="159" t="s">
        <v>37</v>
      </c>
      <c r="J16" s="13">
        <v>12089</v>
      </c>
      <c r="K16" s="103"/>
      <c r="L16" s="3">
        <f>SUM(L3)</f>
        <v>17</v>
      </c>
      <c r="M16" s="13">
        <f>SUM(N3)</f>
        <v>362485</v>
      </c>
      <c r="N16" s="159" t="s">
        <v>21</v>
      </c>
      <c r="O16" s="3">
        <f>SUM(O3)</f>
        <v>17</v>
      </c>
      <c r="P16" s="13">
        <f>SUM(M16)</f>
        <v>362485</v>
      </c>
      <c r="Q16" s="276">
        <v>263221</v>
      </c>
      <c r="R16" s="79"/>
    </row>
    <row r="17" spans="2:20" ht="13.5" customHeight="1" x14ac:dyDescent="0.15">
      <c r="C17" s="15"/>
      <c r="E17" s="17"/>
      <c r="H17" s="3">
        <v>9</v>
      </c>
      <c r="I17" s="3" t="s">
        <v>165</v>
      </c>
      <c r="J17" s="218">
        <v>11353</v>
      </c>
      <c r="K17" s="103"/>
      <c r="L17" s="3">
        <f t="shared" ref="L17:L25" si="3">SUM(L4)</f>
        <v>33</v>
      </c>
      <c r="M17" s="13">
        <f t="shared" ref="M17:M25" si="4">SUM(N4)</f>
        <v>116811</v>
      </c>
      <c r="N17" s="159" t="s">
        <v>0</v>
      </c>
      <c r="O17" s="3">
        <f t="shared" ref="O17:O25" si="5">SUM(O4)</f>
        <v>33</v>
      </c>
      <c r="P17" s="13">
        <f t="shared" ref="P17:P25" si="6">SUM(M17)</f>
        <v>116811</v>
      </c>
      <c r="Q17" s="277">
        <v>129823</v>
      </c>
      <c r="R17" s="79"/>
      <c r="S17" s="42"/>
    </row>
    <row r="18" spans="2:20" ht="13.5" customHeight="1" x14ac:dyDescent="0.15">
      <c r="C18" s="15"/>
      <c r="E18" s="17"/>
      <c r="H18" s="3">
        <v>14</v>
      </c>
      <c r="I18" s="159" t="s">
        <v>19</v>
      </c>
      <c r="J18" s="13">
        <v>10326</v>
      </c>
      <c r="K18" s="103"/>
      <c r="L18" s="3">
        <f t="shared" si="3"/>
        <v>26</v>
      </c>
      <c r="M18" s="13">
        <f t="shared" si="4"/>
        <v>97921</v>
      </c>
      <c r="N18" s="159" t="s">
        <v>30</v>
      </c>
      <c r="O18" s="3">
        <f t="shared" si="5"/>
        <v>26</v>
      </c>
      <c r="P18" s="13">
        <f t="shared" si="6"/>
        <v>97921</v>
      </c>
      <c r="Q18" s="277">
        <v>95633</v>
      </c>
      <c r="R18" s="79"/>
      <c r="S18" s="111"/>
    </row>
    <row r="19" spans="2:20" ht="13.5" customHeight="1" x14ac:dyDescent="0.15">
      <c r="C19" s="15"/>
      <c r="E19" s="17"/>
      <c r="H19" s="3">
        <v>2</v>
      </c>
      <c r="I19" s="159" t="s">
        <v>6</v>
      </c>
      <c r="J19" s="13">
        <v>8616</v>
      </c>
      <c r="L19" s="3">
        <f t="shared" si="3"/>
        <v>36</v>
      </c>
      <c r="M19" s="13">
        <f t="shared" si="4"/>
        <v>96871</v>
      </c>
      <c r="N19" s="159" t="s">
        <v>5</v>
      </c>
      <c r="O19" s="3">
        <f t="shared" si="5"/>
        <v>36</v>
      </c>
      <c r="P19" s="13">
        <f t="shared" si="6"/>
        <v>96871</v>
      </c>
      <c r="Q19" s="277">
        <v>96083</v>
      </c>
      <c r="R19" s="79"/>
      <c r="S19" s="124"/>
    </row>
    <row r="20" spans="2:20" ht="13.5" customHeight="1" x14ac:dyDescent="0.15">
      <c r="B20" s="18"/>
      <c r="C20" s="15"/>
      <c r="E20" s="17"/>
      <c r="H20" s="3">
        <v>21</v>
      </c>
      <c r="I20" s="3" t="s">
        <v>160</v>
      </c>
      <c r="J20" s="13">
        <v>8389</v>
      </c>
      <c r="L20" s="3">
        <f t="shared" si="3"/>
        <v>16</v>
      </c>
      <c r="M20" s="13">
        <f t="shared" si="4"/>
        <v>76022</v>
      </c>
      <c r="N20" s="159" t="s">
        <v>3</v>
      </c>
      <c r="O20" s="3">
        <f t="shared" si="5"/>
        <v>16</v>
      </c>
      <c r="P20" s="13">
        <f t="shared" si="6"/>
        <v>76022</v>
      </c>
      <c r="Q20" s="277">
        <v>81566</v>
      </c>
      <c r="R20" s="79"/>
      <c r="S20" s="124"/>
    </row>
    <row r="21" spans="2:20" ht="13.5" customHeight="1" x14ac:dyDescent="0.15">
      <c r="B21" s="18"/>
      <c r="C21" s="15"/>
      <c r="E21" s="17"/>
      <c r="H21" s="3">
        <v>15</v>
      </c>
      <c r="I21" s="159" t="s">
        <v>20</v>
      </c>
      <c r="J21" s="13">
        <v>4770</v>
      </c>
      <c r="L21" s="3">
        <f t="shared" si="3"/>
        <v>34</v>
      </c>
      <c r="M21" s="13">
        <f t="shared" si="4"/>
        <v>41710</v>
      </c>
      <c r="N21" s="159" t="s">
        <v>1</v>
      </c>
      <c r="O21" s="3">
        <f t="shared" si="5"/>
        <v>34</v>
      </c>
      <c r="P21" s="13">
        <f t="shared" si="6"/>
        <v>41710</v>
      </c>
      <c r="Q21" s="277">
        <v>45974</v>
      </c>
      <c r="R21" s="79"/>
      <c r="S21" s="28"/>
    </row>
    <row r="22" spans="2:20" ht="13.5" customHeight="1" x14ac:dyDescent="0.15">
      <c r="C22" s="15"/>
      <c r="E22" s="17"/>
      <c r="H22" s="3">
        <v>12</v>
      </c>
      <c r="I22" s="159" t="s">
        <v>18</v>
      </c>
      <c r="J22" s="13">
        <v>4160</v>
      </c>
      <c r="K22" s="15"/>
      <c r="L22" s="3">
        <f t="shared" si="3"/>
        <v>40</v>
      </c>
      <c r="M22" s="13">
        <f t="shared" si="4"/>
        <v>37265</v>
      </c>
      <c r="N22" s="161" t="s">
        <v>2</v>
      </c>
      <c r="O22" s="3">
        <f t="shared" si="5"/>
        <v>40</v>
      </c>
      <c r="P22" s="13">
        <f t="shared" si="6"/>
        <v>37265</v>
      </c>
      <c r="Q22" s="277">
        <v>43291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59" t="s">
        <v>17</v>
      </c>
      <c r="J23" s="218">
        <v>3679</v>
      </c>
      <c r="K23" s="15"/>
      <c r="L23" s="3">
        <f t="shared" si="3"/>
        <v>25</v>
      </c>
      <c r="M23" s="13">
        <f t="shared" si="4"/>
        <v>33133</v>
      </c>
      <c r="N23" s="159" t="s">
        <v>29</v>
      </c>
      <c r="O23" s="3">
        <f t="shared" si="5"/>
        <v>25</v>
      </c>
      <c r="P23" s="13">
        <f t="shared" si="6"/>
        <v>33133</v>
      </c>
      <c r="Q23" s="277">
        <v>44937</v>
      </c>
      <c r="R23" s="79"/>
      <c r="S23" s="42"/>
    </row>
    <row r="24" spans="2:20" ht="13.5" customHeight="1" x14ac:dyDescent="0.15">
      <c r="C24" s="15"/>
      <c r="E24" s="17"/>
      <c r="H24" s="3">
        <v>1</v>
      </c>
      <c r="I24" s="159" t="s">
        <v>4</v>
      </c>
      <c r="J24" s="13">
        <v>2596</v>
      </c>
      <c r="K24" s="15"/>
      <c r="L24" s="3">
        <f t="shared" si="3"/>
        <v>13</v>
      </c>
      <c r="M24" s="13">
        <f t="shared" si="4"/>
        <v>28145</v>
      </c>
      <c r="N24" s="161" t="s">
        <v>7</v>
      </c>
      <c r="O24" s="3">
        <f t="shared" si="5"/>
        <v>13</v>
      </c>
      <c r="P24" s="13">
        <f t="shared" si="6"/>
        <v>28145</v>
      </c>
      <c r="Q24" s="277">
        <v>32022</v>
      </c>
      <c r="R24" s="79"/>
      <c r="S24" s="111"/>
    </row>
    <row r="25" spans="2:20" ht="13.5" customHeight="1" thickBot="1" x14ac:dyDescent="0.2">
      <c r="C25" s="15"/>
      <c r="E25" s="17"/>
      <c r="H25" s="3">
        <v>27</v>
      </c>
      <c r="I25" s="159" t="s">
        <v>31</v>
      </c>
      <c r="J25" s="136">
        <v>1908</v>
      </c>
      <c r="K25" s="15"/>
      <c r="L25" s="14">
        <f t="shared" si="3"/>
        <v>24</v>
      </c>
      <c r="M25" s="113">
        <f t="shared" si="4"/>
        <v>27432</v>
      </c>
      <c r="N25" s="378" t="s">
        <v>28</v>
      </c>
      <c r="O25" s="14">
        <f t="shared" si="5"/>
        <v>24</v>
      </c>
      <c r="P25" s="113">
        <f t="shared" si="6"/>
        <v>27432</v>
      </c>
      <c r="Q25" s="278">
        <v>32105</v>
      </c>
      <c r="R25" s="126" t="s">
        <v>73</v>
      </c>
      <c r="S25" s="28"/>
      <c r="T25" s="28"/>
    </row>
    <row r="26" spans="2:20" ht="13.5" customHeight="1" thickTop="1" x14ac:dyDescent="0.15">
      <c r="H26" s="3">
        <v>39</v>
      </c>
      <c r="I26" s="159" t="s">
        <v>39</v>
      </c>
      <c r="J26" s="13">
        <v>1812</v>
      </c>
      <c r="K26" s="15"/>
      <c r="L26" s="114"/>
      <c r="M26" s="160">
        <f>SUM(J43-(M16+M17+M18+M19+M20+M21+M22+M23+M24+M25))</f>
        <v>142736</v>
      </c>
      <c r="N26" s="219" t="s">
        <v>45</v>
      </c>
      <c r="O26" s="115"/>
      <c r="P26" s="160">
        <f>SUM(M26)</f>
        <v>142736</v>
      </c>
      <c r="Q26" s="160"/>
      <c r="R26" s="174">
        <v>1045079</v>
      </c>
      <c r="T26" s="28"/>
    </row>
    <row r="27" spans="2:20" ht="13.5" customHeight="1" x14ac:dyDescent="0.15">
      <c r="H27" s="3">
        <v>30</v>
      </c>
      <c r="I27" s="159" t="s">
        <v>33</v>
      </c>
      <c r="J27" s="13">
        <v>1652</v>
      </c>
      <c r="K27" s="15"/>
      <c r="M27" t="s">
        <v>186</v>
      </c>
      <c r="O27" s="110"/>
      <c r="P27" s="28" t="s">
        <v>187</v>
      </c>
    </row>
    <row r="28" spans="2:20" ht="13.5" customHeight="1" x14ac:dyDescent="0.15">
      <c r="H28" s="3">
        <v>29</v>
      </c>
      <c r="I28" s="159" t="s">
        <v>95</v>
      </c>
      <c r="J28" s="13">
        <v>1543</v>
      </c>
      <c r="K28" s="15"/>
      <c r="M28" s="86">
        <f t="shared" ref="M28:M37" si="7">SUM(Q3)</f>
        <v>349553</v>
      </c>
      <c r="N28" s="159" t="s">
        <v>21</v>
      </c>
      <c r="O28" s="3">
        <f>SUM(L3)</f>
        <v>17</v>
      </c>
      <c r="P28" s="86">
        <f t="shared" ref="P28:P37" si="8">SUM(Q3)</f>
        <v>349553</v>
      </c>
    </row>
    <row r="29" spans="2:20" ht="13.5" customHeight="1" x14ac:dyDescent="0.15">
      <c r="H29" s="3">
        <v>20</v>
      </c>
      <c r="I29" s="159" t="s">
        <v>24</v>
      </c>
      <c r="J29" s="87">
        <v>1355</v>
      </c>
      <c r="K29" s="15"/>
      <c r="M29" s="86">
        <f t="shared" si="7"/>
        <v>108993</v>
      </c>
      <c r="N29" s="159" t="s">
        <v>0</v>
      </c>
      <c r="O29" s="3">
        <f t="shared" ref="O29:O37" si="9">SUM(L4)</f>
        <v>33</v>
      </c>
      <c r="P29" s="86">
        <f t="shared" si="8"/>
        <v>108993</v>
      </c>
    </row>
    <row r="30" spans="2:20" ht="13.5" customHeight="1" x14ac:dyDescent="0.15">
      <c r="H30" s="3">
        <v>35</v>
      </c>
      <c r="I30" s="159" t="s">
        <v>36</v>
      </c>
      <c r="J30" s="136">
        <v>991</v>
      </c>
      <c r="K30" s="15"/>
      <c r="M30" s="86">
        <f t="shared" si="7"/>
        <v>99099</v>
      </c>
      <c r="N30" s="159" t="s">
        <v>30</v>
      </c>
      <c r="O30" s="3">
        <f t="shared" si="9"/>
        <v>26</v>
      </c>
      <c r="P30" s="86">
        <f t="shared" si="8"/>
        <v>99099</v>
      </c>
    </row>
    <row r="31" spans="2:20" ht="13.5" customHeight="1" x14ac:dyDescent="0.15">
      <c r="H31" s="3">
        <v>22</v>
      </c>
      <c r="I31" s="159" t="s">
        <v>26</v>
      </c>
      <c r="J31" s="218">
        <v>953</v>
      </c>
      <c r="K31" s="15"/>
      <c r="M31" s="86">
        <f t="shared" si="7"/>
        <v>102114</v>
      </c>
      <c r="N31" s="159" t="s">
        <v>5</v>
      </c>
      <c r="O31" s="3">
        <f t="shared" si="9"/>
        <v>36</v>
      </c>
      <c r="P31" s="86">
        <f t="shared" si="8"/>
        <v>102114</v>
      </c>
    </row>
    <row r="32" spans="2:20" ht="13.5" customHeight="1" x14ac:dyDescent="0.15">
      <c r="H32" s="3">
        <v>23</v>
      </c>
      <c r="I32" s="159" t="s">
        <v>27</v>
      </c>
      <c r="J32" s="13">
        <v>647</v>
      </c>
      <c r="K32" s="15"/>
      <c r="M32" s="86">
        <f t="shared" si="7"/>
        <v>56453</v>
      </c>
      <c r="N32" s="159" t="s">
        <v>3</v>
      </c>
      <c r="O32" s="3">
        <f t="shared" si="9"/>
        <v>16</v>
      </c>
      <c r="P32" s="86">
        <f t="shared" si="8"/>
        <v>56453</v>
      </c>
      <c r="S32" s="10"/>
    </row>
    <row r="33" spans="8:21" ht="13.5" customHeight="1" x14ac:dyDescent="0.15">
      <c r="H33" s="3">
        <v>18</v>
      </c>
      <c r="I33" s="159" t="s">
        <v>22</v>
      </c>
      <c r="J33" s="13">
        <v>618</v>
      </c>
      <c r="K33" s="15"/>
      <c r="M33" s="86">
        <f t="shared" si="7"/>
        <v>37345</v>
      </c>
      <c r="N33" s="159" t="s">
        <v>1</v>
      </c>
      <c r="O33" s="3">
        <f t="shared" si="9"/>
        <v>34</v>
      </c>
      <c r="P33" s="86">
        <f t="shared" si="8"/>
        <v>37345</v>
      </c>
      <c r="S33" s="28"/>
      <c r="T33" s="28"/>
    </row>
    <row r="34" spans="8:21" ht="13.5" customHeight="1" x14ac:dyDescent="0.15">
      <c r="H34" s="3">
        <v>6</v>
      </c>
      <c r="I34" s="159" t="s">
        <v>13</v>
      </c>
      <c r="J34" s="218">
        <v>614</v>
      </c>
      <c r="K34" s="15"/>
      <c r="M34" s="86">
        <f t="shared" si="7"/>
        <v>36052</v>
      </c>
      <c r="N34" s="161" t="s">
        <v>2</v>
      </c>
      <c r="O34" s="3">
        <f t="shared" si="9"/>
        <v>40</v>
      </c>
      <c r="P34" s="86">
        <f t="shared" si="8"/>
        <v>36052</v>
      </c>
      <c r="S34" s="28"/>
      <c r="T34" s="28"/>
    </row>
    <row r="35" spans="8:21" ht="13.5" customHeight="1" x14ac:dyDescent="0.15">
      <c r="H35" s="3">
        <v>4</v>
      </c>
      <c r="I35" s="159" t="s">
        <v>11</v>
      </c>
      <c r="J35" s="218">
        <v>376</v>
      </c>
      <c r="K35" s="15"/>
      <c r="M35" s="86">
        <f t="shared" si="7"/>
        <v>24403</v>
      </c>
      <c r="N35" s="159" t="s">
        <v>29</v>
      </c>
      <c r="O35" s="3">
        <f t="shared" si="9"/>
        <v>25</v>
      </c>
      <c r="P35" s="86">
        <f t="shared" si="8"/>
        <v>24403</v>
      </c>
      <c r="S35" s="28"/>
    </row>
    <row r="36" spans="8:21" ht="13.5" customHeight="1" x14ac:dyDescent="0.15">
      <c r="H36" s="3">
        <v>7</v>
      </c>
      <c r="I36" s="159" t="s">
        <v>14</v>
      </c>
      <c r="J36" s="218">
        <v>222</v>
      </c>
      <c r="K36" s="15"/>
      <c r="M36" s="86">
        <f t="shared" si="7"/>
        <v>35589</v>
      </c>
      <c r="N36" s="161" t="s">
        <v>7</v>
      </c>
      <c r="O36" s="3">
        <f t="shared" si="9"/>
        <v>13</v>
      </c>
      <c r="P36" s="86">
        <f t="shared" si="8"/>
        <v>35589</v>
      </c>
      <c r="S36" s="28"/>
    </row>
    <row r="37" spans="8:21" ht="13.5" customHeight="1" thickBot="1" x14ac:dyDescent="0.2">
      <c r="H37" s="3">
        <v>32</v>
      </c>
      <c r="I37" s="159" t="s">
        <v>35</v>
      </c>
      <c r="J37" s="136">
        <v>184</v>
      </c>
      <c r="K37" s="15"/>
      <c r="M37" s="112">
        <f t="shared" si="7"/>
        <v>25311</v>
      </c>
      <c r="N37" s="378" t="s">
        <v>28</v>
      </c>
      <c r="O37" s="14">
        <f t="shared" si="9"/>
        <v>24</v>
      </c>
      <c r="P37" s="112">
        <f t="shared" si="8"/>
        <v>25311</v>
      </c>
      <c r="S37" s="28"/>
    </row>
    <row r="38" spans="8:21" ht="13.5" customHeight="1" thickTop="1" x14ac:dyDescent="0.15">
      <c r="H38" s="3">
        <v>5</v>
      </c>
      <c r="I38" s="159" t="s">
        <v>12</v>
      </c>
      <c r="J38" s="218">
        <v>178</v>
      </c>
      <c r="K38" s="15"/>
      <c r="M38" s="343">
        <f>SUM(Q13-(Q3+Q4+Q5+Q6+Q7+Q8+Q9+Q10+Q11+Q12))</f>
        <v>143993</v>
      </c>
      <c r="N38" s="344" t="s">
        <v>162</v>
      </c>
      <c r="O38" s="345"/>
      <c r="P38" s="346">
        <f>SUM(M38)</f>
        <v>143993</v>
      </c>
      <c r="U38" s="28"/>
    </row>
    <row r="39" spans="8:21" ht="13.5" customHeight="1" x14ac:dyDescent="0.15">
      <c r="H39" s="3">
        <v>10</v>
      </c>
      <c r="I39" s="159" t="s">
        <v>16</v>
      </c>
      <c r="J39" s="13">
        <v>68</v>
      </c>
      <c r="K39" s="15"/>
      <c r="P39" s="28"/>
    </row>
    <row r="40" spans="8:21" ht="13.5" customHeight="1" x14ac:dyDescent="0.15">
      <c r="H40" s="3">
        <v>19</v>
      </c>
      <c r="I40" s="159" t="s">
        <v>23</v>
      </c>
      <c r="J40" s="13">
        <v>36</v>
      </c>
      <c r="K40" s="15"/>
    </row>
    <row r="41" spans="8:21" ht="13.5" customHeight="1" x14ac:dyDescent="0.15">
      <c r="H41" s="3">
        <v>28</v>
      </c>
      <c r="I41" s="159" t="s">
        <v>32</v>
      </c>
      <c r="J41" s="13">
        <v>7</v>
      </c>
      <c r="K41" s="15"/>
    </row>
    <row r="42" spans="8:21" ht="13.5" customHeight="1" thickBot="1" x14ac:dyDescent="0.2">
      <c r="H42" s="14">
        <v>8</v>
      </c>
      <c r="I42" s="161" t="s">
        <v>15</v>
      </c>
      <c r="J42" s="113">
        <v>0</v>
      </c>
      <c r="K42" s="15"/>
    </row>
    <row r="43" spans="8:21" ht="13.5" customHeight="1" thickTop="1" x14ac:dyDescent="0.15">
      <c r="H43" s="114"/>
      <c r="I43" s="292" t="s">
        <v>93</v>
      </c>
      <c r="J43" s="293">
        <f>SUM(J3:J42)</f>
        <v>1060531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193</v>
      </c>
      <c r="D52" s="8" t="s">
        <v>185</v>
      </c>
      <c r="E52" s="24" t="s">
        <v>43</v>
      </c>
      <c r="F52" s="23" t="s">
        <v>42</v>
      </c>
      <c r="G52" s="23" t="s">
        <v>40</v>
      </c>
      <c r="I52" s="158"/>
    </row>
    <row r="53" spans="1:16" ht="13.5" customHeight="1" x14ac:dyDescent="0.15">
      <c r="A53" s="9">
        <v>1</v>
      </c>
      <c r="B53" s="159" t="s">
        <v>21</v>
      </c>
      <c r="C53" s="13">
        <f t="shared" ref="C53:C62" si="10">SUM(J3)</f>
        <v>362485</v>
      </c>
      <c r="D53" s="87">
        <f t="shared" ref="D53:D63" si="11">SUM(Q3)</f>
        <v>349553</v>
      </c>
      <c r="E53" s="80">
        <f t="shared" ref="E53:E62" si="12">SUM(P16/Q16*100)</f>
        <v>137.71127683581477</v>
      </c>
      <c r="F53" s="20">
        <f t="shared" ref="F53:F63" si="13">SUM(C53/D53*100)</f>
        <v>103.69958203763092</v>
      </c>
      <c r="G53" s="21"/>
      <c r="I53" s="158"/>
    </row>
    <row r="54" spans="1:16" ht="13.5" customHeight="1" x14ac:dyDescent="0.15">
      <c r="A54" s="9">
        <v>2</v>
      </c>
      <c r="B54" s="159" t="s">
        <v>0</v>
      </c>
      <c r="C54" s="13">
        <f t="shared" si="10"/>
        <v>116811</v>
      </c>
      <c r="D54" s="87">
        <f t="shared" si="11"/>
        <v>108993</v>
      </c>
      <c r="E54" s="80">
        <f t="shared" si="12"/>
        <v>89.977122697827042</v>
      </c>
      <c r="F54" s="20">
        <f t="shared" si="13"/>
        <v>107.17293771159615</v>
      </c>
      <c r="G54" s="21"/>
      <c r="I54" s="158"/>
    </row>
    <row r="55" spans="1:16" ht="13.5" customHeight="1" x14ac:dyDescent="0.15">
      <c r="A55" s="9">
        <v>3</v>
      </c>
      <c r="B55" s="159" t="s">
        <v>30</v>
      </c>
      <c r="C55" s="13">
        <f t="shared" si="10"/>
        <v>97921</v>
      </c>
      <c r="D55" s="87">
        <f t="shared" si="11"/>
        <v>99099</v>
      </c>
      <c r="E55" s="80">
        <f t="shared" si="12"/>
        <v>102.39247958340741</v>
      </c>
      <c r="F55" s="20">
        <f t="shared" si="13"/>
        <v>98.811289720380628</v>
      </c>
      <c r="G55" s="21"/>
      <c r="I55" s="158"/>
    </row>
    <row r="56" spans="1:16" ht="13.5" customHeight="1" x14ac:dyDescent="0.15">
      <c r="A56" s="9">
        <v>4</v>
      </c>
      <c r="B56" s="159" t="s">
        <v>5</v>
      </c>
      <c r="C56" s="13">
        <f t="shared" si="10"/>
        <v>96871</v>
      </c>
      <c r="D56" s="87">
        <f t="shared" si="11"/>
        <v>102114</v>
      </c>
      <c r="E56" s="80">
        <f t="shared" si="12"/>
        <v>100.82012426756033</v>
      </c>
      <c r="F56" s="20">
        <f t="shared" si="13"/>
        <v>94.865542432967075</v>
      </c>
      <c r="G56" s="21"/>
      <c r="I56" s="158"/>
    </row>
    <row r="57" spans="1:16" ht="13.5" customHeight="1" x14ac:dyDescent="0.15">
      <c r="A57" s="9">
        <v>5</v>
      </c>
      <c r="B57" s="159" t="s">
        <v>3</v>
      </c>
      <c r="C57" s="13">
        <f t="shared" si="10"/>
        <v>76022</v>
      </c>
      <c r="D57" s="87">
        <f t="shared" si="11"/>
        <v>56453</v>
      </c>
      <c r="E57" s="80">
        <f t="shared" si="12"/>
        <v>93.203050290562246</v>
      </c>
      <c r="F57" s="20">
        <f t="shared" si="13"/>
        <v>134.66423396453686</v>
      </c>
      <c r="G57" s="21"/>
      <c r="I57" s="158"/>
      <c r="P57" s="28"/>
    </row>
    <row r="58" spans="1:16" ht="13.5" customHeight="1" x14ac:dyDescent="0.15">
      <c r="A58" s="9">
        <v>6</v>
      </c>
      <c r="B58" s="159" t="s">
        <v>1</v>
      </c>
      <c r="C58" s="13">
        <f t="shared" si="10"/>
        <v>41710</v>
      </c>
      <c r="D58" s="87">
        <f t="shared" si="11"/>
        <v>37345</v>
      </c>
      <c r="E58" s="80">
        <f t="shared" si="12"/>
        <v>90.725192500108747</v>
      </c>
      <c r="F58" s="20">
        <f t="shared" si="13"/>
        <v>111.68831168831169</v>
      </c>
      <c r="G58" s="21"/>
    </row>
    <row r="59" spans="1:16" ht="13.5" customHeight="1" x14ac:dyDescent="0.15">
      <c r="A59" s="9">
        <v>7</v>
      </c>
      <c r="B59" s="161" t="s">
        <v>2</v>
      </c>
      <c r="C59" s="13">
        <f t="shared" si="10"/>
        <v>37265</v>
      </c>
      <c r="D59" s="87">
        <f t="shared" si="11"/>
        <v>36052</v>
      </c>
      <c r="E59" s="80">
        <f t="shared" si="12"/>
        <v>86.080247626527452</v>
      </c>
      <c r="F59" s="20">
        <f t="shared" si="13"/>
        <v>103.36458448907133</v>
      </c>
      <c r="G59" s="21"/>
    </row>
    <row r="60" spans="1:16" ht="13.5" customHeight="1" x14ac:dyDescent="0.15">
      <c r="A60" s="9">
        <v>8</v>
      </c>
      <c r="B60" s="159" t="s">
        <v>29</v>
      </c>
      <c r="C60" s="13">
        <f t="shared" si="10"/>
        <v>33133</v>
      </c>
      <c r="D60" s="87">
        <f t="shared" si="11"/>
        <v>24403</v>
      </c>
      <c r="E60" s="80">
        <f t="shared" si="12"/>
        <v>73.73211384827647</v>
      </c>
      <c r="F60" s="20">
        <f t="shared" si="13"/>
        <v>135.77429004630579</v>
      </c>
      <c r="G60" s="21"/>
    </row>
    <row r="61" spans="1:16" ht="13.5" customHeight="1" x14ac:dyDescent="0.15">
      <c r="A61" s="9">
        <v>9</v>
      </c>
      <c r="B61" s="161" t="s">
        <v>7</v>
      </c>
      <c r="C61" s="13">
        <f t="shared" si="10"/>
        <v>28145</v>
      </c>
      <c r="D61" s="87">
        <f t="shared" si="11"/>
        <v>35589</v>
      </c>
      <c r="E61" s="80">
        <f t="shared" si="12"/>
        <v>87.892698769595896</v>
      </c>
      <c r="F61" s="20">
        <f t="shared" si="13"/>
        <v>79.083424653685128</v>
      </c>
      <c r="G61" s="21"/>
    </row>
    <row r="62" spans="1:16" ht="13.5" customHeight="1" thickBot="1" x14ac:dyDescent="0.2">
      <c r="A62" s="127">
        <v>10</v>
      </c>
      <c r="B62" s="378" t="s">
        <v>28</v>
      </c>
      <c r="C62" s="113">
        <f t="shared" si="10"/>
        <v>27432</v>
      </c>
      <c r="D62" s="128">
        <f t="shared" si="11"/>
        <v>25311</v>
      </c>
      <c r="E62" s="129">
        <f t="shared" si="12"/>
        <v>85.444634792088465</v>
      </c>
      <c r="F62" s="130">
        <f t="shared" si="13"/>
        <v>108.37975583738296</v>
      </c>
      <c r="G62" s="131"/>
    </row>
    <row r="63" spans="1:16" ht="13.5" customHeight="1" thickTop="1" x14ac:dyDescent="0.15">
      <c r="A63" s="114"/>
      <c r="B63" s="132" t="s">
        <v>74</v>
      </c>
      <c r="C63" s="133">
        <f>SUM(J43)</f>
        <v>1060531</v>
      </c>
      <c r="D63" s="133">
        <f t="shared" si="11"/>
        <v>1018905</v>
      </c>
      <c r="E63" s="134">
        <f>SUM(C63/R26*100)</f>
        <v>101.47854851164362</v>
      </c>
      <c r="F63" s="135">
        <f t="shared" si="13"/>
        <v>104.0853661528798</v>
      </c>
      <c r="G63" s="114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O45" sqref="O45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2" t="s">
        <v>66</v>
      </c>
      <c r="R1" s="104"/>
    </row>
    <row r="2" spans="8:30" x14ac:dyDescent="0.15">
      <c r="H2" s="182" t="s">
        <v>193</v>
      </c>
      <c r="I2" s="3"/>
      <c r="J2" s="184" t="s">
        <v>102</v>
      </c>
      <c r="K2" s="3"/>
      <c r="L2" s="294" t="s">
        <v>196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5" t="s">
        <v>99</v>
      </c>
      <c r="I3" s="3"/>
      <c r="J3" s="143" t="s">
        <v>100</v>
      </c>
      <c r="K3" s="3"/>
      <c r="L3" s="294" t="s">
        <v>99</v>
      </c>
      <c r="S3" s="26"/>
      <c r="T3" s="26"/>
      <c r="U3" s="26"/>
    </row>
    <row r="4" spans="8:30" x14ac:dyDescent="0.15">
      <c r="H4" s="97">
        <v>17260</v>
      </c>
      <c r="I4" s="3">
        <v>26</v>
      </c>
      <c r="J4" s="159" t="s">
        <v>30</v>
      </c>
      <c r="K4" s="116">
        <f>SUM(I4)</f>
        <v>26</v>
      </c>
      <c r="L4" s="310">
        <v>17195</v>
      </c>
      <c r="M4" s="45"/>
      <c r="N4" s="90"/>
      <c r="O4" s="90"/>
      <c r="S4" s="26"/>
      <c r="T4" s="26"/>
      <c r="U4" s="26"/>
    </row>
    <row r="5" spans="8:30" x14ac:dyDescent="0.15">
      <c r="H5" s="193">
        <v>10954</v>
      </c>
      <c r="I5" s="3">
        <v>33</v>
      </c>
      <c r="J5" s="159" t="s">
        <v>0</v>
      </c>
      <c r="K5" s="116">
        <f t="shared" ref="K5:K13" si="0">SUM(I5)</f>
        <v>33</v>
      </c>
      <c r="L5" s="311">
        <v>20314</v>
      </c>
      <c r="M5" s="45"/>
      <c r="N5" s="90"/>
      <c r="O5" s="90"/>
      <c r="S5" s="26"/>
      <c r="T5" s="26"/>
      <c r="U5" s="26"/>
    </row>
    <row r="6" spans="8:30" x14ac:dyDescent="0.15">
      <c r="H6" s="88">
        <v>5702</v>
      </c>
      <c r="I6" s="3">
        <v>34</v>
      </c>
      <c r="J6" s="159" t="s">
        <v>1</v>
      </c>
      <c r="K6" s="116">
        <f t="shared" si="0"/>
        <v>34</v>
      </c>
      <c r="L6" s="311">
        <v>3286</v>
      </c>
      <c r="M6" s="45"/>
      <c r="N6" s="183"/>
      <c r="O6" s="90"/>
      <c r="S6" s="26"/>
      <c r="T6" s="26"/>
      <c r="U6" s="26"/>
    </row>
    <row r="7" spans="8:30" x14ac:dyDescent="0.15">
      <c r="H7" s="88">
        <v>5449</v>
      </c>
      <c r="I7" s="3">
        <v>14</v>
      </c>
      <c r="J7" s="159" t="s">
        <v>19</v>
      </c>
      <c r="K7" s="116">
        <f t="shared" si="0"/>
        <v>14</v>
      </c>
      <c r="L7" s="311">
        <v>8338</v>
      </c>
      <c r="M7" s="45"/>
      <c r="N7" s="90"/>
      <c r="O7" s="90"/>
      <c r="S7" s="26"/>
      <c r="T7" s="26"/>
      <c r="U7" s="26"/>
    </row>
    <row r="8" spans="8:30" x14ac:dyDescent="0.15">
      <c r="H8" s="44">
        <v>3880</v>
      </c>
      <c r="I8" s="3">
        <v>24</v>
      </c>
      <c r="J8" s="159" t="s">
        <v>28</v>
      </c>
      <c r="K8" s="116">
        <f t="shared" si="0"/>
        <v>24</v>
      </c>
      <c r="L8" s="311">
        <v>3540</v>
      </c>
      <c r="M8" s="45"/>
      <c r="N8" s="90"/>
      <c r="O8" s="90"/>
      <c r="S8" s="26"/>
      <c r="T8" s="26"/>
      <c r="U8" s="26"/>
    </row>
    <row r="9" spans="8:30" x14ac:dyDescent="0.15">
      <c r="H9" s="193">
        <v>3860</v>
      </c>
      <c r="I9" s="3">
        <v>38</v>
      </c>
      <c r="J9" s="159" t="s">
        <v>38</v>
      </c>
      <c r="K9" s="116">
        <f t="shared" si="0"/>
        <v>38</v>
      </c>
      <c r="L9" s="311">
        <v>3411</v>
      </c>
      <c r="M9" s="45"/>
      <c r="N9" s="90"/>
      <c r="O9" s="90"/>
      <c r="S9" s="26"/>
      <c r="T9" s="26"/>
      <c r="U9" s="26"/>
    </row>
    <row r="10" spans="8:30" x14ac:dyDescent="0.15">
      <c r="H10" s="88">
        <v>2921</v>
      </c>
      <c r="I10" s="14">
        <v>15</v>
      </c>
      <c r="J10" s="161" t="s">
        <v>20</v>
      </c>
      <c r="K10" s="116">
        <f t="shared" si="0"/>
        <v>15</v>
      </c>
      <c r="L10" s="311">
        <v>4102</v>
      </c>
      <c r="S10" s="26"/>
      <c r="T10" s="26"/>
      <c r="U10" s="26"/>
    </row>
    <row r="11" spans="8:30" x14ac:dyDescent="0.15">
      <c r="H11" s="43">
        <v>2666</v>
      </c>
      <c r="I11" s="3">
        <v>37</v>
      </c>
      <c r="J11" s="159" t="s">
        <v>37</v>
      </c>
      <c r="K11" s="116">
        <f t="shared" si="0"/>
        <v>37</v>
      </c>
      <c r="L11" s="311">
        <v>1872</v>
      </c>
      <c r="M11" s="45"/>
      <c r="N11" s="90"/>
      <c r="O11" s="90"/>
      <c r="S11" s="26"/>
      <c r="T11" s="26"/>
      <c r="U11" s="26"/>
    </row>
    <row r="12" spans="8:30" x14ac:dyDescent="0.15">
      <c r="H12" s="331">
        <v>1769</v>
      </c>
      <c r="I12" s="14">
        <v>25</v>
      </c>
      <c r="J12" s="161" t="s">
        <v>29</v>
      </c>
      <c r="K12" s="116">
        <f t="shared" si="0"/>
        <v>25</v>
      </c>
      <c r="L12" s="311">
        <v>1421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0">
        <v>1453</v>
      </c>
      <c r="I13" s="381">
        <v>27</v>
      </c>
      <c r="J13" s="382" t="s">
        <v>31</v>
      </c>
      <c r="K13" s="116">
        <f t="shared" si="0"/>
        <v>27</v>
      </c>
      <c r="L13" s="311">
        <v>1260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1352</v>
      </c>
      <c r="I14" s="121">
        <v>36</v>
      </c>
      <c r="J14" s="173" t="s">
        <v>5</v>
      </c>
      <c r="K14" s="107" t="s">
        <v>8</v>
      </c>
      <c r="L14" s="312">
        <v>69544</v>
      </c>
      <c r="S14" s="26"/>
      <c r="T14" s="26"/>
      <c r="U14" s="26"/>
    </row>
    <row r="15" spans="8:30" x14ac:dyDescent="0.15">
      <c r="H15" s="88">
        <v>1339</v>
      </c>
      <c r="I15" s="3">
        <v>17</v>
      </c>
      <c r="J15" s="159" t="s">
        <v>21</v>
      </c>
      <c r="K15" s="50"/>
      <c r="M15" s="42" t="s">
        <v>94</v>
      </c>
      <c r="N15" s="42" t="s">
        <v>75</v>
      </c>
      <c r="S15" s="26"/>
      <c r="T15" s="26"/>
      <c r="U15" s="26"/>
    </row>
    <row r="16" spans="8:30" x14ac:dyDescent="0.15">
      <c r="H16" s="193">
        <v>725</v>
      </c>
      <c r="I16" s="3">
        <v>16</v>
      </c>
      <c r="J16" s="159" t="s">
        <v>3</v>
      </c>
      <c r="K16" s="116">
        <f>SUM(I4)</f>
        <v>26</v>
      </c>
      <c r="L16" s="159" t="s">
        <v>30</v>
      </c>
      <c r="M16" s="313">
        <v>18247</v>
      </c>
      <c r="N16" s="89">
        <f>SUM(H4)</f>
        <v>17260</v>
      </c>
      <c r="O16" s="45"/>
      <c r="P16" s="17"/>
      <c r="S16" s="26"/>
      <c r="T16" s="26"/>
      <c r="U16" s="26"/>
    </row>
    <row r="17" spans="1:21" x14ac:dyDescent="0.15">
      <c r="H17" s="193">
        <v>466</v>
      </c>
      <c r="I17" s="33">
        <v>40</v>
      </c>
      <c r="J17" s="159" t="s">
        <v>2</v>
      </c>
      <c r="K17" s="116">
        <f t="shared" ref="K17:K25" si="1">SUM(I5)</f>
        <v>33</v>
      </c>
      <c r="L17" s="159" t="s">
        <v>0</v>
      </c>
      <c r="M17" s="314">
        <v>15759</v>
      </c>
      <c r="N17" s="89">
        <f t="shared" ref="N17:N25" si="2">SUM(H5)</f>
        <v>10954</v>
      </c>
      <c r="O17" s="45"/>
      <c r="P17" s="17"/>
      <c r="S17" s="26"/>
      <c r="T17" s="26"/>
      <c r="U17" s="26"/>
    </row>
    <row r="18" spans="1:21" x14ac:dyDescent="0.15">
      <c r="H18" s="348">
        <v>210</v>
      </c>
      <c r="I18" s="3">
        <v>1</v>
      </c>
      <c r="J18" s="159" t="s">
        <v>4</v>
      </c>
      <c r="K18" s="116">
        <f t="shared" si="1"/>
        <v>34</v>
      </c>
      <c r="L18" s="159" t="s">
        <v>1</v>
      </c>
      <c r="M18" s="314">
        <v>5657</v>
      </c>
      <c r="N18" s="89">
        <f t="shared" si="2"/>
        <v>5702</v>
      </c>
      <c r="O18" s="45"/>
      <c r="P18" s="17"/>
      <c r="S18" s="26"/>
      <c r="T18" s="26"/>
      <c r="U18" s="26"/>
    </row>
    <row r="19" spans="1:21" x14ac:dyDescent="0.15">
      <c r="H19" s="43">
        <v>192</v>
      </c>
      <c r="I19" s="3">
        <v>21</v>
      </c>
      <c r="J19" s="159" t="s">
        <v>25</v>
      </c>
      <c r="K19" s="116">
        <f t="shared" si="1"/>
        <v>14</v>
      </c>
      <c r="L19" s="159" t="s">
        <v>19</v>
      </c>
      <c r="M19" s="314">
        <v>5907</v>
      </c>
      <c r="N19" s="89">
        <f t="shared" si="2"/>
        <v>5449</v>
      </c>
      <c r="O19" s="45"/>
      <c r="P19" s="17"/>
      <c r="S19" s="26"/>
      <c r="T19" s="26"/>
      <c r="U19" s="26"/>
    </row>
    <row r="20" spans="1:21" ht="14.25" thickBot="1" x14ac:dyDescent="0.2">
      <c r="H20" s="193">
        <v>144</v>
      </c>
      <c r="I20" s="3">
        <v>32</v>
      </c>
      <c r="J20" s="159" t="s">
        <v>35</v>
      </c>
      <c r="K20" s="116">
        <f t="shared" si="1"/>
        <v>24</v>
      </c>
      <c r="L20" s="159" t="s">
        <v>28</v>
      </c>
      <c r="M20" s="314">
        <v>4403</v>
      </c>
      <c r="N20" s="89">
        <f t="shared" si="2"/>
        <v>3880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193</v>
      </c>
      <c r="D21" s="59" t="s">
        <v>185</v>
      </c>
      <c r="E21" s="59" t="s">
        <v>51</v>
      </c>
      <c r="F21" s="59" t="s">
        <v>50</v>
      </c>
      <c r="G21" s="59" t="s">
        <v>52</v>
      </c>
      <c r="H21" s="88">
        <v>141</v>
      </c>
      <c r="I21" s="3">
        <v>23</v>
      </c>
      <c r="J21" s="159" t="s">
        <v>27</v>
      </c>
      <c r="K21" s="116">
        <f t="shared" si="1"/>
        <v>38</v>
      </c>
      <c r="L21" s="159" t="s">
        <v>38</v>
      </c>
      <c r="M21" s="314">
        <v>4418</v>
      </c>
      <c r="N21" s="89">
        <f t="shared" si="2"/>
        <v>3860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59" t="s">
        <v>30</v>
      </c>
      <c r="C22" s="43">
        <f t="shared" ref="C22:C31" si="3">SUM(H4)</f>
        <v>17260</v>
      </c>
      <c r="D22" s="89">
        <f>SUM(L4)</f>
        <v>17195</v>
      </c>
      <c r="E22" s="52">
        <f t="shared" ref="E22:E32" si="4">SUM(N16/M16*100)</f>
        <v>94.590891653422489</v>
      </c>
      <c r="F22" s="55">
        <f>SUM(C22/D22*100)</f>
        <v>100.37801686536784</v>
      </c>
      <c r="G22" s="3"/>
      <c r="H22" s="91">
        <v>66</v>
      </c>
      <c r="I22" s="3">
        <v>31</v>
      </c>
      <c r="J22" s="159" t="s">
        <v>105</v>
      </c>
      <c r="K22" s="116">
        <f t="shared" si="1"/>
        <v>15</v>
      </c>
      <c r="L22" s="161" t="s">
        <v>20</v>
      </c>
      <c r="M22" s="314">
        <v>3868</v>
      </c>
      <c r="N22" s="89">
        <f t="shared" si="2"/>
        <v>2921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59" t="s">
        <v>0</v>
      </c>
      <c r="C23" s="43">
        <f t="shared" si="3"/>
        <v>10954</v>
      </c>
      <c r="D23" s="89">
        <f>SUM(L5)</f>
        <v>20314</v>
      </c>
      <c r="E23" s="52">
        <f t="shared" si="4"/>
        <v>69.509486642553469</v>
      </c>
      <c r="F23" s="55">
        <f t="shared" ref="F23:F32" si="5">SUM(C23/D23*100)</f>
        <v>53.923402579501825</v>
      </c>
      <c r="G23" s="3"/>
      <c r="H23" s="375">
        <v>55</v>
      </c>
      <c r="I23" s="3">
        <v>9</v>
      </c>
      <c r="J23" s="3" t="s">
        <v>166</v>
      </c>
      <c r="K23" s="116">
        <f t="shared" si="1"/>
        <v>37</v>
      </c>
      <c r="L23" s="159" t="s">
        <v>37</v>
      </c>
      <c r="M23" s="314">
        <v>1427</v>
      </c>
      <c r="N23" s="89">
        <f t="shared" si="2"/>
        <v>2666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59" t="s">
        <v>1</v>
      </c>
      <c r="C24" s="43">
        <f t="shared" si="3"/>
        <v>5702</v>
      </c>
      <c r="D24" s="89">
        <f t="shared" ref="D24:D31" si="6">SUM(L6)</f>
        <v>3286</v>
      </c>
      <c r="E24" s="52">
        <f t="shared" si="4"/>
        <v>100.7954746331978</v>
      </c>
      <c r="F24" s="55">
        <f t="shared" si="5"/>
        <v>173.52404138770541</v>
      </c>
      <c r="G24" s="3"/>
      <c r="H24" s="91">
        <v>42</v>
      </c>
      <c r="I24" s="3">
        <v>6</v>
      </c>
      <c r="J24" s="159" t="s">
        <v>13</v>
      </c>
      <c r="K24" s="116">
        <f t="shared" si="1"/>
        <v>25</v>
      </c>
      <c r="L24" s="161" t="s">
        <v>29</v>
      </c>
      <c r="M24" s="314">
        <v>731</v>
      </c>
      <c r="N24" s="89">
        <f t="shared" si="2"/>
        <v>1769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59" t="s">
        <v>19</v>
      </c>
      <c r="C25" s="43">
        <f t="shared" si="3"/>
        <v>5449</v>
      </c>
      <c r="D25" s="89">
        <f t="shared" si="6"/>
        <v>8338</v>
      </c>
      <c r="E25" s="52">
        <f t="shared" si="4"/>
        <v>92.246487218554265</v>
      </c>
      <c r="F25" s="55">
        <f t="shared" si="5"/>
        <v>65.351403214200047</v>
      </c>
      <c r="G25" s="3"/>
      <c r="H25" s="91">
        <v>30</v>
      </c>
      <c r="I25" s="3">
        <v>19</v>
      </c>
      <c r="J25" s="159" t="s">
        <v>23</v>
      </c>
      <c r="K25" s="179">
        <f t="shared" si="1"/>
        <v>27</v>
      </c>
      <c r="L25" s="382" t="s">
        <v>31</v>
      </c>
      <c r="M25" s="315">
        <v>2019</v>
      </c>
      <c r="N25" s="165">
        <f t="shared" si="2"/>
        <v>1453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59" t="s">
        <v>28</v>
      </c>
      <c r="C26" s="89">
        <f t="shared" si="3"/>
        <v>3880</v>
      </c>
      <c r="D26" s="89">
        <f t="shared" si="6"/>
        <v>3540</v>
      </c>
      <c r="E26" s="52">
        <f t="shared" si="4"/>
        <v>88.121735180558716</v>
      </c>
      <c r="F26" s="55">
        <f t="shared" si="5"/>
        <v>109.60451977401129</v>
      </c>
      <c r="G26" s="12"/>
      <c r="H26" s="125">
        <v>14</v>
      </c>
      <c r="I26" s="3">
        <v>4</v>
      </c>
      <c r="J26" s="159" t="s">
        <v>11</v>
      </c>
      <c r="K26" s="3"/>
      <c r="L26" s="364" t="s">
        <v>159</v>
      </c>
      <c r="M26" s="316">
        <v>67282</v>
      </c>
      <c r="N26" s="191">
        <f>SUM(H44)</f>
        <v>60716</v>
      </c>
      <c r="S26" s="26"/>
      <c r="T26" s="26"/>
      <c r="U26" s="26"/>
    </row>
    <row r="27" spans="1:21" x14ac:dyDescent="0.15">
      <c r="A27" s="61">
        <v>6</v>
      </c>
      <c r="B27" s="159" t="s">
        <v>38</v>
      </c>
      <c r="C27" s="43">
        <f t="shared" si="3"/>
        <v>3860</v>
      </c>
      <c r="D27" s="89">
        <f t="shared" si="6"/>
        <v>3411</v>
      </c>
      <c r="E27" s="52">
        <f t="shared" si="4"/>
        <v>87.369850611136258</v>
      </c>
      <c r="F27" s="55">
        <f t="shared" si="5"/>
        <v>113.16329522134272</v>
      </c>
      <c r="G27" s="3"/>
      <c r="H27" s="425">
        <v>12</v>
      </c>
      <c r="I27" s="3">
        <v>2</v>
      </c>
      <c r="J27" s="159" t="s">
        <v>6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1" t="s">
        <v>20</v>
      </c>
      <c r="C28" s="43">
        <f t="shared" si="3"/>
        <v>2921</v>
      </c>
      <c r="D28" s="89">
        <f t="shared" si="6"/>
        <v>4102</v>
      </c>
      <c r="E28" s="52">
        <f t="shared" si="4"/>
        <v>75.517063081695966</v>
      </c>
      <c r="F28" s="55">
        <f t="shared" si="5"/>
        <v>71.209166260360803</v>
      </c>
      <c r="G28" s="3"/>
      <c r="H28" s="418">
        <v>8</v>
      </c>
      <c r="I28" s="3">
        <v>22</v>
      </c>
      <c r="J28" s="159" t="s">
        <v>26</v>
      </c>
      <c r="L28" s="29"/>
      <c r="S28" s="26"/>
      <c r="T28" s="26"/>
      <c r="U28" s="26"/>
    </row>
    <row r="29" spans="1:21" x14ac:dyDescent="0.15">
      <c r="A29" s="61">
        <v>8</v>
      </c>
      <c r="B29" s="159" t="s">
        <v>37</v>
      </c>
      <c r="C29" s="43">
        <f t="shared" si="3"/>
        <v>2666</v>
      </c>
      <c r="D29" s="89">
        <f t="shared" si="6"/>
        <v>1872</v>
      </c>
      <c r="E29" s="52">
        <f t="shared" si="4"/>
        <v>186.82550805886476</v>
      </c>
      <c r="F29" s="55">
        <f t="shared" si="5"/>
        <v>142.41452991452991</v>
      </c>
      <c r="G29" s="11"/>
      <c r="H29" s="91">
        <v>6</v>
      </c>
      <c r="I29" s="3">
        <v>3</v>
      </c>
      <c r="J29" s="159" t="s">
        <v>10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1" t="s">
        <v>29</v>
      </c>
      <c r="C30" s="43">
        <f t="shared" si="3"/>
        <v>1769</v>
      </c>
      <c r="D30" s="89">
        <f t="shared" si="6"/>
        <v>1421</v>
      </c>
      <c r="E30" s="52">
        <f t="shared" si="4"/>
        <v>241.99726402188784</v>
      </c>
      <c r="F30" s="55">
        <f t="shared" si="5"/>
        <v>124.48979591836735</v>
      </c>
      <c r="G30" s="12"/>
      <c r="H30" s="125">
        <v>0</v>
      </c>
      <c r="I30" s="3">
        <v>5</v>
      </c>
      <c r="J30" s="159" t="s">
        <v>12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2" t="s">
        <v>31</v>
      </c>
      <c r="C31" s="43">
        <f t="shared" si="3"/>
        <v>1453</v>
      </c>
      <c r="D31" s="89">
        <f t="shared" si="6"/>
        <v>1260</v>
      </c>
      <c r="E31" s="52">
        <f t="shared" si="4"/>
        <v>71.966319960376424</v>
      </c>
      <c r="F31" s="55">
        <f t="shared" si="5"/>
        <v>115.3174603174603</v>
      </c>
      <c r="G31" s="92"/>
      <c r="H31" s="91">
        <v>0</v>
      </c>
      <c r="I31" s="3">
        <v>7</v>
      </c>
      <c r="J31" s="159" t="s">
        <v>14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60716</v>
      </c>
      <c r="D32" s="67">
        <f>SUM(L14)</f>
        <v>69544</v>
      </c>
      <c r="E32" s="70">
        <f t="shared" si="4"/>
        <v>90.241074878868048</v>
      </c>
      <c r="F32" s="68">
        <f t="shared" si="5"/>
        <v>87.305878292879328</v>
      </c>
      <c r="G32" s="69"/>
      <c r="H32" s="433">
        <v>0</v>
      </c>
      <c r="I32" s="3">
        <v>8</v>
      </c>
      <c r="J32" s="159" t="s">
        <v>15</v>
      </c>
      <c r="L32" s="29"/>
      <c r="M32" s="26"/>
      <c r="S32" s="26"/>
      <c r="T32" s="26"/>
      <c r="U32" s="26"/>
    </row>
    <row r="33" spans="2:30" x14ac:dyDescent="0.15">
      <c r="H33" s="89">
        <v>0</v>
      </c>
      <c r="I33" s="3">
        <v>10</v>
      </c>
      <c r="J33" s="159" t="s">
        <v>16</v>
      </c>
      <c r="L33" s="29"/>
      <c r="M33" s="26"/>
      <c r="S33" s="26"/>
      <c r="T33" s="26"/>
      <c r="U33" s="26"/>
    </row>
    <row r="34" spans="2:30" x14ac:dyDescent="0.15">
      <c r="H34" s="97">
        <v>0</v>
      </c>
      <c r="I34" s="3">
        <v>11</v>
      </c>
      <c r="J34" s="159" t="s">
        <v>17</v>
      </c>
      <c r="L34" s="29"/>
      <c r="M34" s="26"/>
      <c r="S34" s="26"/>
      <c r="T34" s="26"/>
      <c r="U34" s="26"/>
    </row>
    <row r="35" spans="2:30" x14ac:dyDescent="0.15">
      <c r="H35" s="432">
        <v>0</v>
      </c>
      <c r="I35" s="3">
        <v>12</v>
      </c>
      <c r="J35" s="159" t="s">
        <v>18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13</v>
      </c>
      <c r="J36" s="159" t="s">
        <v>7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193">
        <v>0</v>
      </c>
      <c r="I37" s="3">
        <v>18</v>
      </c>
      <c r="J37" s="159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20</v>
      </c>
      <c r="J38" s="159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28</v>
      </c>
      <c r="J39" s="159" t="s">
        <v>32</v>
      </c>
      <c r="L39" s="48"/>
      <c r="M39" s="26"/>
      <c r="S39" s="26"/>
      <c r="T39" s="26"/>
      <c r="U39" s="26"/>
    </row>
    <row r="40" spans="2:30" x14ac:dyDescent="0.15">
      <c r="C40" s="26"/>
      <c r="H40" s="88">
        <v>0</v>
      </c>
      <c r="I40" s="3">
        <v>29</v>
      </c>
      <c r="J40" s="159" t="s">
        <v>95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30</v>
      </c>
      <c r="J41" s="159" t="s">
        <v>33</v>
      </c>
      <c r="L41" s="48"/>
      <c r="M41" s="26"/>
      <c r="S41" s="26"/>
      <c r="T41" s="26"/>
      <c r="U41" s="26"/>
    </row>
    <row r="42" spans="2:30" x14ac:dyDescent="0.15">
      <c r="H42" s="88">
        <v>0</v>
      </c>
      <c r="I42" s="3">
        <v>35</v>
      </c>
      <c r="J42" s="159" t="s">
        <v>36</v>
      </c>
      <c r="L42" s="48"/>
      <c r="M42" s="26"/>
      <c r="S42" s="26"/>
      <c r="T42" s="26"/>
      <c r="U42" s="26"/>
    </row>
    <row r="43" spans="2:30" x14ac:dyDescent="0.15">
      <c r="H43" s="88">
        <v>0</v>
      </c>
      <c r="I43" s="3">
        <v>39</v>
      </c>
      <c r="J43" s="159" t="s">
        <v>39</v>
      </c>
      <c r="L43" s="48"/>
      <c r="M43" s="26"/>
      <c r="S43" s="30"/>
      <c r="T43" s="30"/>
      <c r="U43" s="30"/>
    </row>
    <row r="44" spans="2:30" x14ac:dyDescent="0.15">
      <c r="H44" s="117">
        <f>SUM(H4:H43)</f>
        <v>60716</v>
      </c>
      <c r="I44" s="3"/>
      <c r="J44" s="164" t="s">
        <v>97</v>
      </c>
      <c r="L44" s="48"/>
      <c r="M44" s="26"/>
    </row>
    <row r="45" spans="2:30" x14ac:dyDescent="0.15">
      <c r="R45" s="104"/>
    </row>
    <row r="46" spans="2:30" ht="13.5" customHeight="1" x14ac:dyDescent="0.15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7" t="s">
        <v>193</v>
      </c>
      <c r="I47" s="3"/>
      <c r="J47" s="177" t="s">
        <v>71</v>
      </c>
      <c r="K47" s="3"/>
      <c r="L47" s="299" t="s">
        <v>185</v>
      </c>
      <c r="S47" s="26"/>
      <c r="T47" s="26"/>
      <c r="U47" s="26"/>
      <c r="V47" s="26"/>
    </row>
    <row r="48" spans="2:30" x14ac:dyDescent="0.15">
      <c r="H48" s="176" t="s">
        <v>99</v>
      </c>
      <c r="I48" s="121"/>
      <c r="J48" s="176" t="s">
        <v>53</v>
      </c>
      <c r="K48" s="121"/>
      <c r="L48" s="303" t="s">
        <v>99</v>
      </c>
      <c r="S48" s="26"/>
      <c r="T48" s="26"/>
      <c r="U48" s="26"/>
      <c r="V48" s="26"/>
    </row>
    <row r="49" spans="1:22" x14ac:dyDescent="0.15">
      <c r="H49" s="43">
        <v>48542</v>
      </c>
      <c r="I49" s="3">
        <v>26</v>
      </c>
      <c r="J49" s="159" t="s">
        <v>30</v>
      </c>
      <c r="K49" s="3">
        <f>SUM(I49)</f>
        <v>26</v>
      </c>
      <c r="L49" s="304">
        <v>51367</v>
      </c>
      <c r="S49" s="26"/>
      <c r="T49" s="26"/>
      <c r="U49" s="26"/>
      <c r="V49" s="26"/>
    </row>
    <row r="50" spans="1:22" x14ac:dyDescent="0.15">
      <c r="H50" s="43">
        <v>13702</v>
      </c>
      <c r="I50" s="3">
        <v>33</v>
      </c>
      <c r="J50" s="159" t="s">
        <v>0</v>
      </c>
      <c r="K50" s="3">
        <f t="shared" ref="K50:K58" si="7">SUM(I50)</f>
        <v>33</v>
      </c>
      <c r="L50" s="304">
        <v>13295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8621</v>
      </c>
      <c r="I51" s="3">
        <v>13</v>
      </c>
      <c r="J51" s="159" t="s">
        <v>7</v>
      </c>
      <c r="K51" s="3">
        <f t="shared" si="7"/>
        <v>13</v>
      </c>
      <c r="L51" s="304">
        <v>15720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5432</v>
      </c>
      <c r="I52" s="3">
        <v>34</v>
      </c>
      <c r="J52" s="159" t="s">
        <v>1</v>
      </c>
      <c r="K52" s="3">
        <f t="shared" si="7"/>
        <v>34</v>
      </c>
      <c r="L52" s="304">
        <v>4838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193</v>
      </c>
      <c r="D53" s="59" t="s">
        <v>185</v>
      </c>
      <c r="E53" s="59" t="s">
        <v>51</v>
      </c>
      <c r="F53" s="59" t="s">
        <v>50</v>
      </c>
      <c r="G53" s="59" t="s">
        <v>52</v>
      </c>
      <c r="H53" s="88">
        <v>5368</v>
      </c>
      <c r="I53" s="3">
        <v>25</v>
      </c>
      <c r="J53" s="159" t="s">
        <v>29</v>
      </c>
      <c r="K53" s="3">
        <f t="shared" si="7"/>
        <v>25</v>
      </c>
      <c r="L53" s="304">
        <v>4247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59" t="s">
        <v>30</v>
      </c>
      <c r="C54" s="43">
        <f t="shared" ref="C54:C63" si="8">SUM(H49)</f>
        <v>48542</v>
      </c>
      <c r="D54" s="97">
        <f>SUM(L49)</f>
        <v>51367</v>
      </c>
      <c r="E54" s="52">
        <f t="shared" ref="E54:E64" si="9">SUM(N63/M63*100)</f>
        <v>99.964991041825414</v>
      </c>
      <c r="F54" s="52">
        <f>SUM(C54/D54*100)</f>
        <v>94.500360153405879</v>
      </c>
      <c r="G54" s="3"/>
      <c r="H54" s="44">
        <v>3647</v>
      </c>
      <c r="I54" s="3">
        <v>40</v>
      </c>
      <c r="J54" s="159" t="s">
        <v>2</v>
      </c>
      <c r="K54" s="3">
        <f t="shared" si="7"/>
        <v>40</v>
      </c>
      <c r="L54" s="304">
        <v>4084</v>
      </c>
      <c r="M54" s="26"/>
      <c r="N54" s="360"/>
      <c r="O54" s="90"/>
      <c r="S54" s="26"/>
      <c r="T54" s="26"/>
      <c r="U54" s="26"/>
      <c r="V54" s="26"/>
    </row>
    <row r="55" spans="1:22" x14ac:dyDescent="0.15">
      <c r="A55" s="61">
        <v>2</v>
      </c>
      <c r="B55" s="159" t="s">
        <v>0</v>
      </c>
      <c r="C55" s="43">
        <f t="shared" si="8"/>
        <v>13702</v>
      </c>
      <c r="D55" s="97">
        <f t="shared" ref="D55:D64" si="10">SUM(L50)</f>
        <v>13295</v>
      </c>
      <c r="E55" s="52">
        <f t="shared" si="9"/>
        <v>86.584518167456565</v>
      </c>
      <c r="F55" s="52">
        <f t="shared" ref="F55:F64" si="11">SUM(C55/D55*100)</f>
        <v>103.06130124106807</v>
      </c>
      <c r="G55" s="3"/>
      <c r="H55" s="88">
        <v>3128</v>
      </c>
      <c r="I55" s="3">
        <v>24</v>
      </c>
      <c r="J55" s="159" t="s">
        <v>28</v>
      </c>
      <c r="K55" s="3">
        <f t="shared" si="7"/>
        <v>24</v>
      </c>
      <c r="L55" s="304">
        <v>3312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59" t="s">
        <v>7</v>
      </c>
      <c r="C56" s="43">
        <f t="shared" si="8"/>
        <v>8621</v>
      </c>
      <c r="D56" s="97">
        <f t="shared" si="10"/>
        <v>15720</v>
      </c>
      <c r="E56" s="52">
        <f t="shared" si="9"/>
        <v>73.463996591393268</v>
      </c>
      <c r="F56" s="52">
        <f t="shared" si="11"/>
        <v>54.840966921119595</v>
      </c>
      <c r="G56" s="3"/>
      <c r="H56" s="44">
        <v>2090</v>
      </c>
      <c r="I56" s="3">
        <v>36</v>
      </c>
      <c r="J56" s="159" t="s">
        <v>5</v>
      </c>
      <c r="K56" s="3">
        <f t="shared" si="7"/>
        <v>36</v>
      </c>
      <c r="L56" s="304">
        <v>2243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59" t="s">
        <v>1</v>
      </c>
      <c r="C57" s="43">
        <f t="shared" si="8"/>
        <v>5432</v>
      </c>
      <c r="D57" s="97">
        <f t="shared" si="10"/>
        <v>4838</v>
      </c>
      <c r="E57" s="52">
        <f t="shared" si="9"/>
        <v>91.958693076011514</v>
      </c>
      <c r="F57" s="52">
        <f t="shared" si="11"/>
        <v>112.27780074410913</v>
      </c>
      <c r="G57" s="3"/>
      <c r="H57" s="125">
        <v>1380</v>
      </c>
      <c r="I57" s="3">
        <v>16</v>
      </c>
      <c r="J57" s="159" t="s">
        <v>3</v>
      </c>
      <c r="K57" s="3">
        <f t="shared" si="7"/>
        <v>16</v>
      </c>
      <c r="L57" s="304">
        <v>1232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59" t="s">
        <v>29</v>
      </c>
      <c r="C58" s="43">
        <f t="shared" si="8"/>
        <v>5368</v>
      </c>
      <c r="D58" s="97">
        <f t="shared" si="10"/>
        <v>4247</v>
      </c>
      <c r="E58" s="52">
        <f t="shared" si="9"/>
        <v>31.583902094610494</v>
      </c>
      <c r="F58" s="52">
        <f t="shared" si="11"/>
        <v>126.39510242524135</v>
      </c>
      <c r="G58" s="12"/>
      <c r="H58" s="434">
        <v>1379</v>
      </c>
      <c r="I58" s="14">
        <v>38</v>
      </c>
      <c r="J58" s="161" t="s">
        <v>38</v>
      </c>
      <c r="K58" s="14">
        <f t="shared" si="7"/>
        <v>38</v>
      </c>
      <c r="L58" s="305">
        <v>1339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59" t="s">
        <v>2</v>
      </c>
      <c r="C59" s="43">
        <f t="shared" si="8"/>
        <v>3647</v>
      </c>
      <c r="D59" s="97">
        <f t="shared" si="10"/>
        <v>4084</v>
      </c>
      <c r="E59" s="52">
        <f t="shared" si="9"/>
        <v>30.180403839788148</v>
      </c>
      <c r="F59" s="52">
        <f t="shared" si="11"/>
        <v>89.29970617042116</v>
      </c>
      <c r="G59" s="3"/>
      <c r="H59" s="376">
        <v>1066</v>
      </c>
      <c r="I59" s="336">
        <v>12</v>
      </c>
      <c r="J59" s="221" t="s">
        <v>18</v>
      </c>
      <c r="K59" s="8" t="s">
        <v>67</v>
      </c>
      <c r="L59" s="306">
        <v>106324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59" t="s">
        <v>28</v>
      </c>
      <c r="C60" s="43">
        <f t="shared" si="8"/>
        <v>3128</v>
      </c>
      <c r="D60" s="97">
        <f t="shared" si="10"/>
        <v>3312</v>
      </c>
      <c r="E60" s="52">
        <f t="shared" si="9"/>
        <v>108.64883640152831</v>
      </c>
      <c r="F60" s="52">
        <f t="shared" si="11"/>
        <v>94.444444444444443</v>
      </c>
      <c r="G60" s="3"/>
      <c r="H60" s="91">
        <v>885</v>
      </c>
      <c r="I60" s="139">
        <v>17</v>
      </c>
      <c r="J60" s="159" t="s">
        <v>21</v>
      </c>
      <c r="L60" s="106"/>
      <c r="M60" s="26"/>
      <c r="S60" s="26"/>
      <c r="T60" s="26"/>
      <c r="U60" s="26"/>
      <c r="V60" s="26"/>
    </row>
    <row r="61" spans="1:22" x14ac:dyDescent="0.15">
      <c r="A61" s="61">
        <v>8</v>
      </c>
      <c r="B61" s="159" t="s">
        <v>5</v>
      </c>
      <c r="C61" s="43">
        <f t="shared" si="8"/>
        <v>2090</v>
      </c>
      <c r="D61" s="97">
        <f t="shared" si="10"/>
        <v>2243</v>
      </c>
      <c r="E61" s="52">
        <f t="shared" si="9"/>
        <v>59.578107183580386</v>
      </c>
      <c r="F61" s="52">
        <f t="shared" si="11"/>
        <v>93.178778421756576</v>
      </c>
      <c r="G61" s="11"/>
      <c r="H61" s="91">
        <v>851</v>
      </c>
      <c r="I61" s="139">
        <v>22</v>
      </c>
      <c r="J61" s="159" t="s">
        <v>26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59" t="s">
        <v>3</v>
      </c>
      <c r="C62" s="43">
        <f t="shared" si="8"/>
        <v>1380</v>
      </c>
      <c r="D62" s="97">
        <f t="shared" si="10"/>
        <v>1232</v>
      </c>
      <c r="E62" s="52">
        <f t="shared" si="9"/>
        <v>94.715168153740564</v>
      </c>
      <c r="F62" s="52">
        <f t="shared" si="11"/>
        <v>112.01298701298701</v>
      </c>
      <c r="G62" s="12"/>
      <c r="H62" s="91">
        <v>485</v>
      </c>
      <c r="I62" s="172">
        <v>23</v>
      </c>
      <c r="J62" s="159" t="s">
        <v>27</v>
      </c>
      <c r="K62" s="50"/>
      <c r="L62" t="s">
        <v>61</v>
      </c>
      <c r="M62" s="441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1" t="s">
        <v>38</v>
      </c>
      <c r="C63" s="331">
        <f t="shared" si="8"/>
        <v>1379</v>
      </c>
      <c r="D63" s="137">
        <f t="shared" si="10"/>
        <v>1339</v>
      </c>
      <c r="E63" s="57">
        <f t="shared" si="9"/>
        <v>112.20504475183075</v>
      </c>
      <c r="F63" s="57">
        <f t="shared" si="11"/>
        <v>102.98730395817775</v>
      </c>
      <c r="G63" s="92"/>
      <c r="H63" s="125">
        <v>384</v>
      </c>
      <c r="I63" s="3">
        <v>21</v>
      </c>
      <c r="J63" s="3" t="s">
        <v>157</v>
      </c>
      <c r="K63" s="3">
        <f>SUM(K49)</f>
        <v>26</v>
      </c>
      <c r="L63" s="159" t="s">
        <v>30</v>
      </c>
      <c r="M63" s="168">
        <v>48559</v>
      </c>
      <c r="N63" s="89">
        <f>SUM(H49)</f>
        <v>48542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0">
        <f>SUM(H89)</f>
        <v>97254</v>
      </c>
      <c r="D64" s="138">
        <f t="shared" si="10"/>
        <v>106324</v>
      </c>
      <c r="E64" s="70">
        <f t="shared" si="9"/>
        <v>77.720505382273259</v>
      </c>
      <c r="F64" s="70">
        <f t="shared" si="11"/>
        <v>91.469470674541967</v>
      </c>
      <c r="G64" s="69"/>
      <c r="H64" s="125">
        <v>135</v>
      </c>
      <c r="I64" s="3">
        <v>11</v>
      </c>
      <c r="J64" s="159" t="s">
        <v>17</v>
      </c>
      <c r="K64" s="3">
        <f t="shared" ref="K64:K72" si="12">SUM(K50)</f>
        <v>33</v>
      </c>
      <c r="L64" s="159" t="s">
        <v>0</v>
      </c>
      <c r="M64" s="168">
        <v>15825</v>
      </c>
      <c r="N64" s="89">
        <f t="shared" ref="N64:N72" si="13">SUM(H50)</f>
        <v>13702</v>
      </c>
      <c r="O64" s="45"/>
      <c r="S64" s="26"/>
      <c r="T64" s="26"/>
      <c r="U64" s="26"/>
      <c r="V64" s="26"/>
    </row>
    <row r="65" spans="2:22" x14ac:dyDescent="0.15">
      <c r="H65" s="89">
        <v>113</v>
      </c>
      <c r="I65" s="3">
        <v>4</v>
      </c>
      <c r="J65" s="159" t="s">
        <v>11</v>
      </c>
      <c r="K65" s="3">
        <f t="shared" si="12"/>
        <v>13</v>
      </c>
      <c r="L65" s="159" t="s">
        <v>7</v>
      </c>
      <c r="M65" s="168">
        <v>11735</v>
      </c>
      <c r="N65" s="89">
        <f t="shared" si="13"/>
        <v>8621</v>
      </c>
      <c r="O65" s="45"/>
      <c r="S65" s="26"/>
      <c r="T65" s="26"/>
      <c r="U65" s="26"/>
      <c r="V65" s="26"/>
    </row>
    <row r="66" spans="2:22" x14ac:dyDescent="0.15">
      <c r="H66" s="43">
        <v>25</v>
      </c>
      <c r="I66" s="3">
        <v>29</v>
      </c>
      <c r="J66" s="159" t="s">
        <v>95</v>
      </c>
      <c r="K66" s="3">
        <f t="shared" si="12"/>
        <v>34</v>
      </c>
      <c r="L66" s="159" t="s">
        <v>1</v>
      </c>
      <c r="M66" s="168">
        <v>5907</v>
      </c>
      <c r="N66" s="89">
        <f t="shared" si="13"/>
        <v>5432</v>
      </c>
      <c r="O66" s="45"/>
      <c r="S66" s="26"/>
      <c r="T66" s="26"/>
      <c r="U66" s="26"/>
      <c r="V66" s="26"/>
    </row>
    <row r="67" spans="2:22" x14ac:dyDescent="0.15">
      <c r="H67" s="89">
        <v>12</v>
      </c>
      <c r="I67" s="3">
        <v>9</v>
      </c>
      <c r="J67" s="3" t="s">
        <v>164</v>
      </c>
      <c r="K67" s="3">
        <f t="shared" si="12"/>
        <v>25</v>
      </c>
      <c r="L67" s="159" t="s">
        <v>29</v>
      </c>
      <c r="M67" s="168">
        <v>16996</v>
      </c>
      <c r="N67" s="89">
        <f t="shared" si="13"/>
        <v>5368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290">
        <v>9</v>
      </c>
      <c r="I68" s="3">
        <v>15</v>
      </c>
      <c r="J68" s="159" t="s">
        <v>20</v>
      </c>
      <c r="K68" s="3">
        <f t="shared" si="12"/>
        <v>40</v>
      </c>
      <c r="L68" s="159" t="s">
        <v>2</v>
      </c>
      <c r="M68" s="168">
        <v>12084</v>
      </c>
      <c r="N68" s="89">
        <f t="shared" si="13"/>
        <v>3647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0</v>
      </c>
      <c r="I69" s="3">
        <v>1</v>
      </c>
      <c r="J69" s="159" t="s">
        <v>4</v>
      </c>
      <c r="K69" s="3">
        <f t="shared" si="12"/>
        <v>24</v>
      </c>
      <c r="L69" s="159" t="s">
        <v>28</v>
      </c>
      <c r="M69" s="168">
        <v>2879</v>
      </c>
      <c r="N69" s="89">
        <f t="shared" si="13"/>
        <v>3128</v>
      </c>
      <c r="O69" s="45"/>
      <c r="S69" s="26"/>
      <c r="T69" s="26"/>
      <c r="U69" s="26"/>
      <c r="V69" s="26"/>
    </row>
    <row r="70" spans="2:22" x14ac:dyDescent="0.15">
      <c r="B70" s="50"/>
      <c r="H70" s="44">
        <v>0</v>
      </c>
      <c r="I70" s="3">
        <v>2</v>
      </c>
      <c r="J70" s="159" t="s">
        <v>6</v>
      </c>
      <c r="K70" s="3">
        <f t="shared" si="12"/>
        <v>36</v>
      </c>
      <c r="L70" s="159" t="s">
        <v>5</v>
      </c>
      <c r="M70" s="168">
        <v>3508</v>
      </c>
      <c r="N70" s="89">
        <f t="shared" si="13"/>
        <v>2090</v>
      </c>
      <c r="O70" s="45"/>
      <c r="S70" s="26"/>
      <c r="T70" s="26"/>
      <c r="U70" s="26"/>
      <c r="V70" s="26"/>
    </row>
    <row r="71" spans="2:22" x14ac:dyDescent="0.15">
      <c r="B71" s="50"/>
      <c r="H71" s="44">
        <v>0</v>
      </c>
      <c r="I71" s="3">
        <v>3</v>
      </c>
      <c r="J71" s="159" t="s">
        <v>10</v>
      </c>
      <c r="K71" s="3">
        <f t="shared" si="12"/>
        <v>16</v>
      </c>
      <c r="L71" s="159" t="s">
        <v>3</v>
      </c>
      <c r="M71" s="168">
        <v>1457</v>
      </c>
      <c r="N71" s="89">
        <f t="shared" si="13"/>
        <v>1380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5</v>
      </c>
      <c r="J72" s="159" t="s">
        <v>12</v>
      </c>
      <c r="K72" s="3">
        <f t="shared" si="12"/>
        <v>38</v>
      </c>
      <c r="L72" s="161" t="s">
        <v>38</v>
      </c>
      <c r="M72" s="169">
        <v>1229</v>
      </c>
      <c r="N72" s="89">
        <f t="shared" si="13"/>
        <v>1379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6</v>
      </c>
      <c r="J73" s="159" t="s">
        <v>13</v>
      </c>
      <c r="K73" s="43"/>
      <c r="L73" s="3" t="s">
        <v>182</v>
      </c>
      <c r="M73" s="167">
        <v>125133</v>
      </c>
      <c r="N73" s="166">
        <f>SUM(H89)</f>
        <v>97254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7</v>
      </c>
      <c r="J74" s="159" t="s">
        <v>14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334">
        <v>0</v>
      </c>
      <c r="I75" s="3">
        <v>8</v>
      </c>
      <c r="J75" s="159" t="s">
        <v>15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290">
        <v>0</v>
      </c>
      <c r="I76" s="3">
        <v>10</v>
      </c>
      <c r="J76" s="159" t="s">
        <v>16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14</v>
      </c>
      <c r="J77" s="159" t="s">
        <v>19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18</v>
      </c>
      <c r="J78" s="159" t="s">
        <v>22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89">
        <v>0</v>
      </c>
      <c r="I79" s="3">
        <v>19</v>
      </c>
      <c r="J79" s="159" t="s">
        <v>23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20</v>
      </c>
      <c r="J80" s="159" t="s">
        <v>24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432">
        <v>0</v>
      </c>
      <c r="I81" s="3">
        <v>27</v>
      </c>
      <c r="J81" s="159" t="s">
        <v>31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28</v>
      </c>
      <c r="J82" s="159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88">
        <v>0</v>
      </c>
      <c r="I83" s="3">
        <v>30</v>
      </c>
      <c r="J83" s="159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59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32</v>
      </c>
      <c r="J85" s="159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35</v>
      </c>
      <c r="J86" s="159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59" t="s">
        <v>37</v>
      </c>
      <c r="L87" s="48"/>
      <c r="M87" s="26"/>
      <c r="N87" s="26"/>
      <c r="O87" s="26"/>
      <c r="S87" s="30"/>
      <c r="T87" s="30"/>
    </row>
    <row r="88" spans="8:22" x14ac:dyDescent="0.15">
      <c r="H88" s="334">
        <v>0</v>
      </c>
      <c r="I88" s="3">
        <v>39</v>
      </c>
      <c r="J88" s="159" t="s">
        <v>39</v>
      </c>
      <c r="L88" s="48"/>
      <c r="M88" s="26"/>
      <c r="N88" s="26"/>
      <c r="O88" s="26"/>
      <c r="Q88" s="26"/>
    </row>
    <row r="89" spans="8:22" x14ac:dyDescent="0.15">
      <c r="H89" s="118">
        <f>SUM(H49:H88)</f>
        <v>97254</v>
      </c>
      <c r="I89" s="3"/>
      <c r="J89" s="3" t="s">
        <v>93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18" sqref="M1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1"/>
      <c r="Q1" s="26"/>
      <c r="R1" s="108"/>
    </row>
    <row r="2" spans="5:30" x14ac:dyDescent="0.15">
      <c r="H2" s="281" t="s">
        <v>197</v>
      </c>
      <c r="I2" s="3"/>
      <c r="J2" s="185" t="s">
        <v>103</v>
      </c>
      <c r="K2" s="3"/>
      <c r="L2" s="178" t="s">
        <v>196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3" t="s">
        <v>100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32926</v>
      </c>
      <c r="I4" s="3">
        <v>17</v>
      </c>
      <c r="J4" s="33" t="s">
        <v>21</v>
      </c>
      <c r="K4" s="201">
        <f>SUM(I4)</f>
        <v>17</v>
      </c>
      <c r="L4" s="273">
        <v>31867</v>
      </c>
      <c r="M4" s="45"/>
      <c r="R4" s="48"/>
      <c r="S4" s="26"/>
      <c r="T4" s="26"/>
      <c r="U4" s="26"/>
      <c r="V4" s="26"/>
    </row>
    <row r="5" spans="5:30" x14ac:dyDescent="0.15">
      <c r="H5" s="334">
        <v>25218</v>
      </c>
      <c r="I5" s="3">
        <v>33</v>
      </c>
      <c r="J5" s="33" t="s">
        <v>0</v>
      </c>
      <c r="K5" s="201">
        <f t="shared" ref="K5:K13" si="0">SUM(I5)</f>
        <v>33</v>
      </c>
      <c r="L5" s="273">
        <v>19888</v>
      </c>
      <c r="M5" s="45"/>
      <c r="R5" s="48"/>
      <c r="S5" s="26"/>
      <c r="T5" s="26"/>
      <c r="U5" s="26"/>
      <c r="V5" s="26"/>
    </row>
    <row r="6" spans="5:30" x14ac:dyDescent="0.15">
      <c r="H6" s="88">
        <v>22045</v>
      </c>
      <c r="I6" s="3">
        <v>3</v>
      </c>
      <c r="J6" s="33" t="s">
        <v>10</v>
      </c>
      <c r="K6" s="201">
        <f t="shared" si="0"/>
        <v>3</v>
      </c>
      <c r="L6" s="273">
        <v>15333</v>
      </c>
      <c r="M6" s="45"/>
      <c r="R6" s="48"/>
      <c r="S6" s="26"/>
      <c r="T6" s="26"/>
      <c r="U6" s="26"/>
      <c r="V6" s="26"/>
    </row>
    <row r="7" spans="5:30" x14ac:dyDescent="0.15">
      <c r="H7" s="88">
        <v>14161</v>
      </c>
      <c r="I7" s="3">
        <v>34</v>
      </c>
      <c r="J7" s="33" t="s">
        <v>1</v>
      </c>
      <c r="K7" s="201">
        <f t="shared" si="0"/>
        <v>34</v>
      </c>
      <c r="L7" s="273">
        <v>14442</v>
      </c>
      <c r="M7" s="45"/>
      <c r="R7" s="48"/>
      <c r="S7" s="26"/>
      <c r="T7" s="26"/>
      <c r="U7" s="26"/>
      <c r="V7" s="26"/>
    </row>
    <row r="8" spans="5:30" x14ac:dyDescent="0.15">
      <c r="H8" s="88">
        <v>12566</v>
      </c>
      <c r="I8" s="3">
        <v>31</v>
      </c>
      <c r="J8" s="33" t="s">
        <v>64</v>
      </c>
      <c r="K8" s="201">
        <f t="shared" si="0"/>
        <v>31</v>
      </c>
      <c r="L8" s="273">
        <v>16506</v>
      </c>
      <c r="M8" s="45"/>
      <c r="R8" s="48"/>
      <c r="S8" s="26"/>
      <c r="T8" s="26"/>
      <c r="U8" s="26"/>
      <c r="V8" s="26"/>
    </row>
    <row r="9" spans="5:30" x14ac:dyDescent="0.15">
      <c r="H9" s="88">
        <v>12187</v>
      </c>
      <c r="I9" s="3">
        <v>16</v>
      </c>
      <c r="J9" s="33" t="s">
        <v>3</v>
      </c>
      <c r="K9" s="201">
        <f t="shared" si="0"/>
        <v>16</v>
      </c>
      <c r="L9" s="273">
        <v>10494</v>
      </c>
      <c r="M9" s="45"/>
      <c r="R9" s="48"/>
      <c r="S9" s="26"/>
      <c r="T9" s="26"/>
      <c r="U9" s="26"/>
      <c r="V9" s="26"/>
    </row>
    <row r="10" spans="5:30" x14ac:dyDescent="0.15">
      <c r="H10" s="88">
        <v>11601</v>
      </c>
      <c r="I10" s="3">
        <v>40</v>
      </c>
      <c r="J10" s="33" t="s">
        <v>2</v>
      </c>
      <c r="K10" s="201">
        <f t="shared" si="0"/>
        <v>40</v>
      </c>
      <c r="L10" s="273">
        <v>9151</v>
      </c>
      <c r="M10" s="45"/>
      <c r="R10" s="48"/>
      <c r="S10" s="26"/>
      <c r="T10" s="26"/>
      <c r="U10" s="26"/>
      <c r="V10" s="26"/>
    </row>
    <row r="11" spans="5:30" x14ac:dyDescent="0.15">
      <c r="H11" s="88">
        <v>10571</v>
      </c>
      <c r="I11" s="3">
        <v>25</v>
      </c>
      <c r="J11" s="33" t="s">
        <v>29</v>
      </c>
      <c r="K11" s="201">
        <f t="shared" si="0"/>
        <v>25</v>
      </c>
      <c r="L11" s="274">
        <v>5908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35">
        <v>9403</v>
      </c>
      <c r="I12" s="3">
        <v>13</v>
      </c>
      <c r="J12" s="33" t="s">
        <v>7</v>
      </c>
      <c r="K12" s="201">
        <f t="shared" si="0"/>
        <v>13</v>
      </c>
      <c r="L12" s="274">
        <v>11267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6">
        <v>8520</v>
      </c>
      <c r="I13" s="14">
        <v>2</v>
      </c>
      <c r="J13" s="77" t="s">
        <v>6</v>
      </c>
      <c r="K13" s="201">
        <f t="shared" si="0"/>
        <v>2</v>
      </c>
      <c r="L13" s="274">
        <v>14444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6">
        <v>6695</v>
      </c>
      <c r="I14" s="220">
        <v>21</v>
      </c>
      <c r="J14" s="220" t="s">
        <v>160</v>
      </c>
      <c r="K14" s="107" t="s">
        <v>8</v>
      </c>
      <c r="L14" s="275">
        <v>181110</v>
      </c>
      <c r="N14" s="32"/>
      <c r="R14" s="48"/>
      <c r="S14" s="26"/>
      <c r="T14" s="26"/>
      <c r="U14" s="26"/>
      <c r="V14" s="26"/>
    </row>
    <row r="15" spans="5:30" x14ac:dyDescent="0.15">
      <c r="H15" s="88">
        <v>5002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3440</v>
      </c>
      <c r="I16" s="3">
        <v>38</v>
      </c>
      <c r="J16" s="33" t="s">
        <v>38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3301</v>
      </c>
      <c r="I17" s="3">
        <v>11</v>
      </c>
      <c r="J17" s="33" t="s">
        <v>17</v>
      </c>
      <c r="L17" s="32"/>
      <c r="R17" s="48"/>
      <c r="S17" s="26"/>
      <c r="T17" s="26"/>
      <c r="U17" s="26"/>
      <c r="V17" s="26"/>
    </row>
    <row r="18" spans="1:22" x14ac:dyDescent="0.15">
      <c r="H18" s="348">
        <v>2288</v>
      </c>
      <c r="I18" s="3">
        <v>14</v>
      </c>
      <c r="J18" s="33" t="s">
        <v>19</v>
      </c>
      <c r="L18" s="186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43">
        <v>2116</v>
      </c>
      <c r="I19" s="3">
        <v>36</v>
      </c>
      <c r="J19" s="33" t="s">
        <v>5</v>
      </c>
      <c r="K19" s="116">
        <f>SUM(I4)</f>
        <v>17</v>
      </c>
      <c r="L19" s="33" t="s">
        <v>21</v>
      </c>
      <c r="M19" s="368">
        <v>25562</v>
      </c>
      <c r="N19" s="89">
        <f>SUM(H4)</f>
        <v>32926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198</v>
      </c>
      <c r="D20" s="59" t="s">
        <v>199</v>
      </c>
      <c r="E20" s="59" t="s">
        <v>51</v>
      </c>
      <c r="F20" s="59" t="s">
        <v>50</v>
      </c>
      <c r="G20" s="60" t="s">
        <v>52</v>
      </c>
      <c r="H20" s="88">
        <v>1969</v>
      </c>
      <c r="I20" s="3">
        <v>24</v>
      </c>
      <c r="J20" s="33" t="s">
        <v>28</v>
      </c>
      <c r="K20" s="116">
        <f t="shared" ref="K20:K28" si="1">SUM(I5)</f>
        <v>33</v>
      </c>
      <c r="L20" s="33" t="s">
        <v>0</v>
      </c>
      <c r="M20" s="369">
        <v>24073</v>
      </c>
      <c r="N20" s="89">
        <f t="shared" ref="N20:N28" si="2">SUM(H5)</f>
        <v>25218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21</v>
      </c>
      <c r="C21" s="200">
        <f>SUM(H4)</f>
        <v>32926</v>
      </c>
      <c r="D21" s="89">
        <f>SUM(L4)</f>
        <v>31867</v>
      </c>
      <c r="E21" s="52">
        <f t="shared" ref="E21:E30" si="3">SUM(N19/M19*100)</f>
        <v>128.80838745012127</v>
      </c>
      <c r="F21" s="52">
        <f t="shared" ref="F21:F31" si="4">SUM(C21/D21*100)</f>
        <v>103.32318699595193</v>
      </c>
      <c r="G21" s="62"/>
      <c r="H21" s="88">
        <v>1726</v>
      </c>
      <c r="I21" s="3">
        <v>1</v>
      </c>
      <c r="J21" s="33" t="s">
        <v>4</v>
      </c>
      <c r="K21" s="116">
        <f t="shared" si="1"/>
        <v>3</v>
      </c>
      <c r="L21" s="33" t="s">
        <v>10</v>
      </c>
      <c r="M21" s="369">
        <v>10290</v>
      </c>
      <c r="N21" s="89">
        <f t="shared" si="2"/>
        <v>22045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0</v>
      </c>
      <c r="C22" s="200">
        <f t="shared" ref="C22:C30" si="5">SUM(H5)</f>
        <v>25218</v>
      </c>
      <c r="D22" s="89">
        <f t="shared" ref="D22:D29" si="6">SUM(L5)</f>
        <v>19888</v>
      </c>
      <c r="E22" s="52">
        <f t="shared" si="3"/>
        <v>104.75636605325469</v>
      </c>
      <c r="F22" s="52">
        <f t="shared" si="4"/>
        <v>126.80008045052293</v>
      </c>
      <c r="G22" s="62"/>
      <c r="H22" s="88">
        <v>1202</v>
      </c>
      <c r="I22" s="3">
        <v>9</v>
      </c>
      <c r="J22" s="3" t="s">
        <v>165</v>
      </c>
      <c r="K22" s="116">
        <f t="shared" si="1"/>
        <v>34</v>
      </c>
      <c r="L22" s="33" t="s">
        <v>1</v>
      </c>
      <c r="M22" s="369">
        <v>15177</v>
      </c>
      <c r="N22" s="89">
        <f t="shared" si="2"/>
        <v>14161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10</v>
      </c>
      <c r="C23" s="200">
        <f t="shared" si="5"/>
        <v>22045</v>
      </c>
      <c r="D23" s="89">
        <f t="shared" si="6"/>
        <v>15333</v>
      </c>
      <c r="E23" s="52">
        <f t="shared" si="3"/>
        <v>214.23712342079688</v>
      </c>
      <c r="F23" s="52">
        <f t="shared" si="4"/>
        <v>143.77486467097111</v>
      </c>
      <c r="G23" s="62"/>
      <c r="H23" s="88">
        <v>761</v>
      </c>
      <c r="I23" s="3">
        <v>37</v>
      </c>
      <c r="J23" s="33" t="s">
        <v>37</v>
      </c>
      <c r="K23" s="116">
        <f t="shared" si="1"/>
        <v>31</v>
      </c>
      <c r="L23" s="33" t="s">
        <v>64</v>
      </c>
      <c r="M23" s="369">
        <v>42183</v>
      </c>
      <c r="N23" s="89">
        <f t="shared" si="2"/>
        <v>12566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0">
        <f t="shared" si="5"/>
        <v>14161</v>
      </c>
      <c r="D24" s="89">
        <f t="shared" si="6"/>
        <v>14442</v>
      </c>
      <c r="E24" s="52">
        <f t="shared" si="3"/>
        <v>93.305659880081706</v>
      </c>
      <c r="F24" s="52">
        <f t="shared" si="4"/>
        <v>98.054286109957062</v>
      </c>
      <c r="G24" s="62"/>
      <c r="H24" s="88">
        <v>692</v>
      </c>
      <c r="I24" s="3">
        <v>12</v>
      </c>
      <c r="J24" s="33" t="s">
        <v>18</v>
      </c>
      <c r="K24" s="116">
        <f t="shared" si="1"/>
        <v>16</v>
      </c>
      <c r="L24" s="33" t="s">
        <v>3</v>
      </c>
      <c r="M24" s="369">
        <v>12041</v>
      </c>
      <c r="N24" s="89">
        <f t="shared" si="2"/>
        <v>12187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64</v>
      </c>
      <c r="C25" s="200">
        <f t="shared" si="5"/>
        <v>12566</v>
      </c>
      <c r="D25" s="89">
        <f t="shared" si="6"/>
        <v>16506</v>
      </c>
      <c r="E25" s="52">
        <f t="shared" si="3"/>
        <v>29.789251594244128</v>
      </c>
      <c r="F25" s="52">
        <f t="shared" si="4"/>
        <v>76.129892160426522</v>
      </c>
      <c r="G25" s="72"/>
      <c r="H25" s="88">
        <v>395</v>
      </c>
      <c r="I25" s="3">
        <v>27</v>
      </c>
      <c r="J25" s="33" t="s">
        <v>31</v>
      </c>
      <c r="K25" s="116">
        <f t="shared" si="1"/>
        <v>40</v>
      </c>
      <c r="L25" s="33" t="s">
        <v>2</v>
      </c>
      <c r="M25" s="369">
        <v>10259</v>
      </c>
      <c r="N25" s="89">
        <f t="shared" si="2"/>
        <v>11601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3</v>
      </c>
      <c r="C26" s="200">
        <f t="shared" si="5"/>
        <v>12187</v>
      </c>
      <c r="D26" s="89">
        <f t="shared" si="6"/>
        <v>10494</v>
      </c>
      <c r="E26" s="52">
        <f t="shared" si="3"/>
        <v>101.21252387675442</v>
      </c>
      <c r="F26" s="52">
        <f t="shared" si="4"/>
        <v>116.13302839717934</v>
      </c>
      <c r="G26" s="62"/>
      <c r="H26" s="88">
        <v>240</v>
      </c>
      <c r="I26" s="3">
        <v>4</v>
      </c>
      <c r="J26" s="33" t="s">
        <v>11</v>
      </c>
      <c r="K26" s="116">
        <f t="shared" si="1"/>
        <v>25</v>
      </c>
      <c r="L26" s="33" t="s">
        <v>29</v>
      </c>
      <c r="M26" s="370">
        <v>10672</v>
      </c>
      <c r="N26" s="89">
        <f t="shared" si="2"/>
        <v>10571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</v>
      </c>
      <c r="C27" s="200">
        <f t="shared" si="5"/>
        <v>11601</v>
      </c>
      <c r="D27" s="89">
        <f t="shared" si="6"/>
        <v>9151</v>
      </c>
      <c r="E27" s="52">
        <f t="shared" si="3"/>
        <v>113.08119699775807</v>
      </c>
      <c r="F27" s="52">
        <f t="shared" si="4"/>
        <v>126.77303026991586</v>
      </c>
      <c r="G27" s="62"/>
      <c r="H27" s="88">
        <v>222</v>
      </c>
      <c r="I27" s="3">
        <v>7</v>
      </c>
      <c r="J27" s="33" t="s">
        <v>14</v>
      </c>
      <c r="K27" s="116">
        <f t="shared" si="1"/>
        <v>13</v>
      </c>
      <c r="L27" s="33" t="s">
        <v>7</v>
      </c>
      <c r="M27" s="371">
        <v>9349</v>
      </c>
      <c r="N27" s="89">
        <f t="shared" si="2"/>
        <v>9403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29</v>
      </c>
      <c r="C28" s="200">
        <f t="shared" si="5"/>
        <v>10571</v>
      </c>
      <c r="D28" s="89">
        <f t="shared" si="6"/>
        <v>5908</v>
      </c>
      <c r="E28" s="52">
        <f t="shared" si="3"/>
        <v>99.053598200899557</v>
      </c>
      <c r="F28" s="52">
        <f t="shared" si="4"/>
        <v>178.9268788083954</v>
      </c>
      <c r="G28" s="73"/>
      <c r="H28" s="88">
        <v>114</v>
      </c>
      <c r="I28" s="3">
        <v>15</v>
      </c>
      <c r="J28" s="33" t="s">
        <v>20</v>
      </c>
      <c r="K28" s="179">
        <f t="shared" si="1"/>
        <v>2</v>
      </c>
      <c r="L28" s="77" t="s">
        <v>6</v>
      </c>
      <c r="M28" s="371">
        <v>19133</v>
      </c>
      <c r="N28" s="165">
        <f t="shared" si="2"/>
        <v>8520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7</v>
      </c>
      <c r="C29" s="200">
        <f t="shared" si="5"/>
        <v>9403</v>
      </c>
      <c r="D29" s="89">
        <f t="shared" si="6"/>
        <v>11267</v>
      </c>
      <c r="E29" s="52">
        <f t="shared" si="3"/>
        <v>100.57760188255429</v>
      </c>
      <c r="F29" s="52">
        <f t="shared" si="4"/>
        <v>83.456110765953667</v>
      </c>
      <c r="G29" s="72"/>
      <c r="H29" s="88">
        <v>101</v>
      </c>
      <c r="I29" s="3">
        <v>39</v>
      </c>
      <c r="J29" s="33" t="s">
        <v>39</v>
      </c>
      <c r="K29" s="114"/>
      <c r="L29" s="114" t="s">
        <v>169</v>
      </c>
      <c r="M29" s="372">
        <v>214276</v>
      </c>
      <c r="N29" s="170">
        <f>SUM(H44)</f>
        <v>189697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6</v>
      </c>
      <c r="C30" s="200">
        <f t="shared" si="5"/>
        <v>8520</v>
      </c>
      <c r="D30" s="89">
        <f>SUM(L13)</f>
        <v>14444</v>
      </c>
      <c r="E30" s="57">
        <f t="shared" si="3"/>
        <v>44.530392515549053</v>
      </c>
      <c r="F30" s="63">
        <f t="shared" si="4"/>
        <v>58.986430351703135</v>
      </c>
      <c r="G30" s="75"/>
      <c r="H30" s="88">
        <v>68</v>
      </c>
      <c r="I30" s="3">
        <v>10</v>
      </c>
      <c r="J30" s="33" t="s">
        <v>16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189697</v>
      </c>
      <c r="D31" s="67">
        <f>SUM(L14)</f>
        <v>181110</v>
      </c>
      <c r="E31" s="70">
        <f>SUM(N29/M29*100)</f>
        <v>88.529279994026396</v>
      </c>
      <c r="F31" s="63">
        <f t="shared" si="4"/>
        <v>104.74131743139527</v>
      </c>
      <c r="G31" s="71"/>
      <c r="H31" s="88">
        <v>55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35</v>
      </c>
      <c r="I32" s="3">
        <v>32</v>
      </c>
      <c r="J32" s="33" t="s">
        <v>35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290">
        <v>33</v>
      </c>
      <c r="I33" s="3">
        <v>18</v>
      </c>
      <c r="J33" s="33" t="s">
        <v>22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44">
        <v>30</v>
      </c>
      <c r="I34" s="3">
        <v>5</v>
      </c>
      <c r="J34" s="33" t="s">
        <v>12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2">
        <v>7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6</v>
      </c>
      <c r="I36" s="3">
        <v>19</v>
      </c>
      <c r="J36" s="33" t="s">
        <v>23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1</v>
      </c>
      <c r="I37" s="3">
        <v>29</v>
      </c>
      <c r="J37" s="33" t="s">
        <v>54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6</v>
      </c>
      <c r="J38" s="33" t="s">
        <v>13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290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19">
        <f>SUM(H4:H43)</f>
        <v>189697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8"/>
    </row>
    <row r="47" spans="3:30" x14ac:dyDescent="0.15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7" t="s">
        <v>197</v>
      </c>
      <c r="I48" s="3"/>
      <c r="J48" s="188" t="s">
        <v>91</v>
      </c>
      <c r="K48" s="3"/>
      <c r="L48" s="327" t="s">
        <v>196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4" t="s">
        <v>99</v>
      </c>
      <c r="I49" s="3"/>
      <c r="J49" s="143" t="s">
        <v>9</v>
      </c>
      <c r="K49" s="3"/>
      <c r="L49" s="327" t="s">
        <v>174</v>
      </c>
      <c r="M49" s="82"/>
      <c r="R49" s="48"/>
      <c r="S49" s="26"/>
      <c r="T49" s="26"/>
      <c r="U49" s="26"/>
      <c r="V49" s="26"/>
    </row>
    <row r="50" spans="1:22" x14ac:dyDescent="0.15">
      <c r="H50" s="89">
        <v>38952</v>
      </c>
      <c r="I50" s="3">
        <v>16</v>
      </c>
      <c r="J50" s="33" t="s">
        <v>3</v>
      </c>
      <c r="K50" s="325">
        <f>SUM(I50)</f>
        <v>16</v>
      </c>
      <c r="L50" s="328">
        <v>19264</v>
      </c>
      <c r="M50" s="45"/>
      <c r="R50" s="48"/>
      <c r="S50" s="26"/>
      <c r="T50" s="26"/>
      <c r="U50" s="26"/>
      <c r="V50" s="26"/>
    </row>
    <row r="51" spans="1:22" x14ac:dyDescent="0.15">
      <c r="H51" s="44">
        <v>10447</v>
      </c>
      <c r="I51" s="3">
        <v>33</v>
      </c>
      <c r="J51" s="33" t="s">
        <v>0</v>
      </c>
      <c r="K51" s="325">
        <f t="shared" ref="K51:K59" si="7">SUM(I51)</f>
        <v>33</v>
      </c>
      <c r="L51" s="329">
        <v>7426</v>
      </c>
      <c r="M51" s="45"/>
      <c r="R51" s="48"/>
      <c r="S51" s="26"/>
      <c r="T51" s="26"/>
      <c r="U51" s="26"/>
      <c r="V51" s="26"/>
    </row>
    <row r="52" spans="1:22" ht="14.25" thickBot="1" x14ac:dyDescent="0.2">
      <c r="H52" s="44">
        <v>9916</v>
      </c>
      <c r="I52" s="3">
        <v>26</v>
      </c>
      <c r="J52" s="33" t="s">
        <v>30</v>
      </c>
      <c r="K52" s="325">
        <f t="shared" si="7"/>
        <v>26</v>
      </c>
      <c r="L52" s="329">
        <v>7945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193</v>
      </c>
      <c r="D53" s="59" t="s">
        <v>185</v>
      </c>
      <c r="E53" s="59" t="s">
        <v>51</v>
      </c>
      <c r="F53" s="59" t="s">
        <v>50</v>
      </c>
      <c r="G53" s="60" t="s">
        <v>52</v>
      </c>
      <c r="H53" s="44">
        <v>6633</v>
      </c>
      <c r="I53" s="3">
        <v>38</v>
      </c>
      <c r="J53" s="33" t="s">
        <v>38</v>
      </c>
      <c r="K53" s="325">
        <f t="shared" si="7"/>
        <v>38</v>
      </c>
      <c r="L53" s="329">
        <v>5568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38952</v>
      </c>
      <c r="D54" s="97">
        <f>SUM(L50)</f>
        <v>19264</v>
      </c>
      <c r="E54" s="52">
        <f t="shared" ref="E54:E63" si="8">SUM(N67/M67*100)</f>
        <v>91.139240506329116</v>
      </c>
      <c r="F54" s="52">
        <f t="shared" ref="F54:F61" si="9">SUM(C54/D54*100)</f>
        <v>202.20099667774085</v>
      </c>
      <c r="G54" s="62"/>
      <c r="H54" s="44">
        <v>2222</v>
      </c>
      <c r="I54" s="3">
        <v>34</v>
      </c>
      <c r="J54" s="33" t="s">
        <v>1</v>
      </c>
      <c r="K54" s="325">
        <f t="shared" si="7"/>
        <v>34</v>
      </c>
      <c r="L54" s="329">
        <v>2223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10447</v>
      </c>
      <c r="D55" s="97">
        <f t="shared" ref="D55:D63" si="11">SUM(L51)</f>
        <v>7426</v>
      </c>
      <c r="E55" s="52">
        <f t="shared" si="8"/>
        <v>118.045197740113</v>
      </c>
      <c r="F55" s="52">
        <f t="shared" si="9"/>
        <v>140.6813897118233</v>
      </c>
      <c r="G55" s="62"/>
      <c r="H55" s="88">
        <v>1776</v>
      </c>
      <c r="I55" s="3">
        <v>36</v>
      </c>
      <c r="J55" s="33" t="s">
        <v>5</v>
      </c>
      <c r="K55" s="325">
        <f t="shared" si="7"/>
        <v>36</v>
      </c>
      <c r="L55" s="329">
        <v>3062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9916</v>
      </c>
      <c r="D56" s="97">
        <f t="shared" si="11"/>
        <v>7945</v>
      </c>
      <c r="E56" s="52">
        <f t="shared" si="8"/>
        <v>111.26570915619389</v>
      </c>
      <c r="F56" s="52">
        <f t="shared" si="9"/>
        <v>124.8080553807426</v>
      </c>
      <c r="G56" s="62"/>
      <c r="H56" s="44">
        <v>1737</v>
      </c>
      <c r="I56" s="3">
        <v>40</v>
      </c>
      <c r="J56" s="33" t="s">
        <v>2</v>
      </c>
      <c r="K56" s="325">
        <f t="shared" si="7"/>
        <v>40</v>
      </c>
      <c r="L56" s="329">
        <v>1861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6633</v>
      </c>
      <c r="D57" s="97">
        <f t="shared" si="11"/>
        <v>5568</v>
      </c>
      <c r="E57" s="52">
        <f t="shared" si="8"/>
        <v>102.15616818111812</v>
      </c>
      <c r="F57" s="52">
        <f t="shared" si="9"/>
        <v>119.12715517241379</v>
      </c>
      <c r="G57" s="62"/>
      <c r="H57" s="44">
        <v>1066</v>
      </c>
      <c r="I57" s="3">
        <v>14</v>
      </c>
      <c r="J57" s="33" t="s">
        <v>19</v>
      </c>
      <c r="K57" s="325">
        <f t="shared" si="7"/>
        <v>14</v>
      </c>
      <c r="L57" s="329">
        <v>679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2222</v>
      </c>
      <c r="D58" s="97">
        <f t="shared" si="11"/>
        <v>2223</v>
      </c>
      <c r="E58" s="52">
        <f t="shared" si="8"/>
        <v>69.307548346849657</v>
      </c>
      <c r="F58" s="52">
        <f t="shared" si="9"/>
        <v>99.95501574448943</v>
      </c>
      <c r="G58" s="72"/>
      <c r="H58" s="44">
        <v>954</v>
      </c>
      <c r="I58" s="3">
        <v>25</v>
      </c>
      <c r="J58" s="33" t="s">
        <v>29</v>
      </c>
      <c r="K58" s="325">
        <f t="shared" si="7"/>
        <v>25</v>
      </c>
      <c r="L58" s="329">
        <v>866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5</v>
      </c>
      <c r="C59" s="43">
        <f t="shared" si="10"/>
        <v>1776</v>
      </c>
      <c r="D59" s="97">
        <f t="shared" si="11"/>
        <v>3062</v>
      </c>
      <c r="E59" s="52">
        <f t="shared" si="8"/>
        <v>94.871794871794862</v>
      </c>
      <c r="F59" s="52">
        <f t="shared" si="9"/>
        <v>58.001306335728287</v>
      </c>
      <c r="G59" s="62"/>
      <c r="H59" s="428">
        <v>734</v>
      </c>
      <c r="I59" s="14">
        <v>31</v>
      </c>
      <c r="J59" s="77" t="s">
        <v>106</v>
      </c>
      <c r="K59" s="326">
        <f t="shared" si="7"/>
        <v>31</v>
      </c>
      <c r="L59" s="330">
        <v>670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1737</v>
      </c>
      <c r="D60" s="97">
        <f t="shared" si="11"/>
        <v>1861</v>
      </c>
      <c r="E60" s="52">
        <f t="shared" si="8"/>
        <v>101.9964768056371</v>
      </c>
      <c r="F60" s="52">
        <f t="shared" si="9"/>
        <v>93.336915636754441</v>
      </c>
      <c r="G60" s="62"/>
      <c r="H60" s="417">
        <v>383</v>
      </c>
      <c r="I60" s="220">
        <v>24</v>
      </c>
      <c r="J60" s="380" t="s">
        <v>28</v>
      </c>
      <c r="K60" s="365" t="s">
        <v>8</v>
      </c>
      <c r="L60" s="374">
        <v>50533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19</v>
      </c>
      <c r="C61" s="43">
        <f t="shared" si="10"/>
        <v>1066</v>
      </c>
      <c r="D61" s="97">
        <f t="shared" si="11"/>
        <v>679</v>
      </c>
      <c r="E61" s="52">
        <f t="shared" si="8"/>
        <v>110.46632124352331</v>
      </c>
      <c r="F61" s="52">
        <f t="shared" si="9"/>
        <v>156.99558173784979</v>
      </c>
      <c r="G61" s="73"/>
      <c r="H61" s="88">
        <v>220</v>
      </c>
      <c r="I61" s="3">
        <v>11</v>
      </c>
      <c r="J61" s="33" t="s">
        <v>17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29</v>
      </c>
      <c r="C62" s="43">
        <f t="shared" si="10"/>
        <v>954</v>
      </c>
      <c r="D62" s="97">
        <f t="shared" si="11"/>
        <v>866</v>
      </c>
      <c r="E62" s="52">
        <f t="shared" si="8"/>
        <v>69.941348973607049</v>
      </c>
      <c r="F62" s="52">
        <f>SUM(C62/D62*100)</f>
        <v>110.16166281755196</v>
      </c>
      <c r="G62" s="72"/>
      <c r="H62" s="44">
        <v>128</v>
      </c>
      <c r="I62" s="3">
        <v>37</v>
      </c>
      <c r="J62" s="33" t="s">
        <v>37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64</v>
      </c>
      <c r="C63" s="43">
        <f t="shared" si="10"/>
        <v>734</v>
      </c>
      <c r="D63" s="97">
        <f t="shared" si="11"/>
        <v>670</v>
      </c>
      <c r="E63" s="57">
        <f t="shared" si="8"/>
        <v>115.95576619273302</v>
      </c>
      <c r="F63" s="52">
        <f>SUM(C63/D63*100)</f>
        <v>109.55223880597016</v>
      </c>
      <c r="G63" s="75"/>
      <c r="H63" s="44">
        <v>110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75540</v>
      </c>
      <c r="D64" s="67">
        <f>SUM(L60)</f>
        <v>50533</v>
      </c>
      <c r="E64" s="70">
        <f>SUM(N77/M77*100)</f>
        <v>96.374167538465457</v>
      </c>
      <c r="F64" s="70">
        <f>SUM(C64/D64*100)</f>
        <v>149.48647418518593</v>
      </c>
      <c r="G64" s="71"/>
      <c r="H64" s="348">
        <v>100</v>
      </c>
      <c r="I64" s="3">
        <v>9</v>
      </c>
      <c r="J64" s="3" t="s">
        <v>165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98</v>
      </c>
      <c r="I65" s="3">
        <v>1</v>
      </c>
      <c r="J65" s="33" t="s">
        <v>4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290">
        <v>47</v>
      </c>
      <c r="I66" s="3">
        <v>13</v>
      </c>
      <c r="J66" s="33" t="s">
        <v>7</v>
      </c>
      <c r="L66" s="189" t="s">
        <v>91</v>
      </c>
      <c r="M66" s="341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12</v>
      </c>
      <c r="I67" s="3">
        <v>17</v>
      </c>
      <c r="J67" s="33" t="s">
        <v>21</v>
      </c>
      <c r="K67" s="3">
        <f>SUM(I50)</f>
        <v>16</v>
      </c>
      <c r="L67" s="33" t="s">
        <v>3</v>
      </c>
      <c r="M67" s="392">
        <v>42739</v>
      </c>
      <c r="N67" s="89">
        <f>SUM(H50)</f>
        <v>38952</v>
      </c>
      <c r="R67" s="48"/>
      <c r="S67" s="26"/>
      <c r="T67" s="26"/>
      <c r="U67" s="26"/>
      <c r="V67" s="26"/>
    </row>
    <row r="68" spans="3:22" x14ac:dyDescent="0.15">
      <c r="C68" s="26"/>
      <c r="H68" s="44">
        <v>4</v>
      </c>
      <c r="I68" s="3">
        <v>23</v>
      </c>
      <c r="J68" s="33" t="s">
        <v>27</v>
      </c>
      <c r="K68" s="3">
        <f t="shared" ref="K68:K76" si="12">SUM(I51)</f>
        <v>33</v>
      </c>
      <c r="L68" s="33" t="s">
        <v>0</v>
      </c>
      <c r="M68" s="393">
        <v>8850</v>
      </c>
      <c r="N68" s="89">
        <f t="shared" ref="N68:N76" si="13">SUM(H51)</f>
        <v>10447</v>
      </c>
      <c r="R68" s="48"/>
      <c r="S68" s="26"/>
      <c r="T68" s="26"/>
      <c r="U68" s="26"/>
      <c r="V68" s="26"/>
    </row>
    <row r="69" spans="3:22" x14ac:dyDescent="0.15">
      <c r="H69" s="290">
        <v>1</v>
      </c>
      <c r="I69" s="3">
        <v>28</v>
      </c>
      <c r="J69" s="33" t="s">
        <v>32</v>
      </c>
      <c r="K69" s="3">
        <f t="shared" si="12"/>
        <v>26</v>
      </c>
      <c r="L69" s="33" t="s">
        <v>30</v>
      </c>
      <c r="M69" s="393">
        <v>8912</v>
      </c>
      <c r="N69" s="89">
        <f t="shared" si="13"/>
        <v>9916</v>
      </c>
      <c r="R69" s="48"/>
      <c r="S69" s="26"/>
      <c r="T69" s="26"/>
      <c r="U69" s="26"/>
      <c r="V69" s="26"/>
    </row>
    <row r="70" spans="3:22" x14ac:dyDescent="0.15">
      <c r="H70" s="88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93">
        <v>6493</v>
      </c>
      <c r="N70" s="89">
        <f t="shared" si="13"/>
        <v>6633</v>
      </c>
      <c r="R70" s="48"/>
      <c r="S70" s="26"/>
      <c r="T70" s="26"/>
      <c r="U70" s="26"/>
      <c r="V70" s="26"/>
    </row>
    <row r="71" spans="3:22" x14ac:dyDescent="0.15">
      <c r="H71" s="88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3">
        <v>3206</v>
      </c>
      <c r="N71" s="89">
        <f t="shared" si="13"/>
        <v>2222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4</v>
      </c>
      <c r="J72" s="33" t="s">
        <v>11</v>
      </c>
      <c r="K72" s="3">
        <f t="shared" si="12"/>
        <v>36</v>
      </c>
      <c r="L72" s="33" t="s">
        <v>5</v>
      </c>
      <c r="M72" s="393">
        <v>1872</v>
      </c>
      <c r="N72" s="89">
        <f t="shared" si="13"/>
        <v>1776</v>
      </c>
      <c r="R72" s="48"/>
      <c r="S72" s="26"/>
      <c r="T72" s="26"/>
      <c r="U72" s="26"/>
      <c r="V72" s="26"/>
    </row>
    <row r="73" spans="3:22" x14ac:dyDescent="0.15">
      <c r="H73" s="88">
        <v>0</v>
      </c>
      <c r="I73" s="3">
        <v>5</v>
      </c>
      <c r="J73" s="33" t="s">
        <v>12</v>
      </c>
      <c r="K73" s="3">
        <f t="shared" si="12"/>
        <v>40</v>
      </c>
      <c r="L73" s="33" t="s">
        <v>2</v>
      </c>
      <c r="M73" s="393">
        <v>1703</v>
      </c>
      <c r="N73" s="89">
        <f t="shared" si="13"/>
        <v>1737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6</v>
      </c>
      <c r="J74" s="33" t="s">
        <v>13</v>
      </c>
      <c r="K74" s="3">
        <f t="shared" si="12"/>
        <v>14</v>
      </c>
      <c r="L74" s="33" t="s">
        <v>19</v>
      </c>
      <c r="M74" s="393">
        <v>965</v>
      </c>
      <c r="N74" s="89">
        <f t="shared" si="13"/>
        <v>1066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7</v>
      </c>
      <c r="J75" s="33" t="s">
        <v>14</v>
      </c>
      <c r="K75" s="3">
        <f t="shared" si="12"/>
        <v>25</v>
      </c>
      <c r="L75" s="33" t="s">
        <v>29</v>
      </c>
      <c r="M75" s="393">
        <v>1364</v>
      </c>
      <c r="N75" s="89">
        <f t="shared" si="13"/>
        <v>954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8</v>
      </c>
      <c r="J76" s="33" t="s">
        <v>15</v>
      </c>
      <c r="K76" s="14">
        <f t="shared" si="12"/>
        <v>31</v>
      </c>
      <c r="L76" s="77" t="s">
        <v>64</v>
      </c>
      <c r="M76" s="394">
        <v>633</v>
      </c>
      <c r="N76" s="165">
        <f t="shared" si="13"/>
        <v>734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10</v>
      </c>
      <c r="J77" s="33" t="s">
        <v>16</v>
      </c>
      <c r="K77" s="3"/>
      <c r="L77" s="114" t="s">
        <v>62</v>
      </c>
      <c r="M77" s="295">
        <v>78382</v>
      </c>
      <c r="N77" s="170">
        <f>SUM(H90)</f>
        <v>75540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 x14ac:dyDescent="0.15">
      <c r="H80" s="122">
        <v>0</v>
      </c>
      <c r="I80" s="3">
        <v>19</v>
      </c>
      <c r="J80" s="33" t="s">
        <v>23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88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 x14ac:dyDescent="0.15">
      <c r="H83" s="88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7">
        <f>SUM(H50:H89)</f>
        <v>75540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N65" sqref="N6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59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 x14ac:dyDescent="0.15">
      <c r="H2" s="291" t="s">
        <v>202</v>
      </c>
      <c r="I2" s="3"/>
      <c r="J2" s="181" t="s">
        <v>70</v>
      </c>
      <c r="K2" s="81"/>
      <c r="L2" s="317" t="s">
        <v>201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3" t="s">
        <v>9</v>
      </c>
      <c r="K3" s="81"/>
      <c r="L3" s="318" t="s">
        <v>99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43751</v>
      </c>
      <c r="I4" s="3">
        <v>33</v>
      </c>
      <c r="J4" s="159" t="s">
        <v>0</v>
      </c>
      <c r="K4" s="120">
        <f>SUM(I4)</f>
        <v>33</v>
      </c>
      <c r="L4" s="310">
        <v>36388</v>
      </c>
      <c r="M4" s="95"/>
      <c r="N4" s="93"/>
      <c r="O4" s="1"/>
      <c r="R4" s="48"/>
      <c r="S4" s="26"/>
      <c r="T4" s="26"/>
      <c r="U4" s="26"/>
      <c r="V4" s="26"/>
    </row>
    <row r="5" spans="8:30" ht="13.5" customHeight="1" x14ac:dyDescent="0.15">
      <c r="H5" s="88">
        <v>10039</v>
      </c>
      <c r="I5" s="3">
        <v>34</v>
      </c>
      <c r="J5" s="159" t="s">
        <v>1</v>
      </c>
      <c r="K5" s="120">
        <f t="shared" ref="K5:K13" si="0">SUM(I5)</f>
        <v>34</v>
      </c>
      <c r="L5" s="311">
        <v>10358</v>
      </c>
      <c r="M5" s="95"/>
      <c r="N5" s="93"/>
      <c r="O5" s="1"/>
      <c r="R5" s="48"/>
      <c r="S5" s="26"/>
      <c r="T5" s="26"/>
      <c r="U5" s="26"/>
      <c r="V5" s="26"/>
    </row>
    <row r="6" spans="8:30" ht="13.5" customHeight="1" x14ac:dyDescent="0.15">
      <c r="H6" s="88">
        <v>9858</v>
      </c>
      <c r="I6" s="3">
        <v>9</v>
      </c>
      <c r="J6" s="3" t="s">
        <v>164</v>
      </c>
      <c r="K6" s="120">
        <f t="shared" si="0"/>
        <v>9</v>
      </c>
      <c r="L6" s="311">
        <v>9443</v>
      </c>
      <c r="M6" s="95"/>
      <c r="O6" s="1"/>
      <c r="R6" s="48"/>
      <c r="S6" s="26"/>
      <c r="T6" s="26"/>
      <c r="U6" s="26"/>
      <c r="V6" s="26"/>
    </row>
    <row r="7" spans="8:30" ht="13.5" customHeight="1" x14ac:dyDescent="0.15">
      <c r="H7" s="88">
        <v>9390</v>
      </c>
      <c r="I7" s="3">
        <v>13</v>
      </c>
      <c r="J7" s="159" t="s">
        <v>7</v>
      </c>
      <c r="K7" s="120">
        <f t="shared" si="0"/>
        <v>13</v>
      </c>
      <c r="L7" s="311">
        <v>8079</v>
      </c>
      <c r="M7" s="95"/>
      <c r="O7" s="1"/>
      <c r="R7" s="48"/>
      <c r="S7" s="26"/>
      <c r="T7" s="26"/>
      <c r="U7" s="26"/>
      <c r="V7" s="26"/>
    </row>
    <row r="8" spans="8:30" ht="13.5" customHeight="1" x14ac:dyDescent="0.15">
      <c r="H8" s="290">
        <v>5333</v>
      </c>
      <c r="I8" s="3">
        <v>24</v>
      </c>
      <c r="J8" s="159" t="s">
        <v>28</v>
      </c>
      <c r="K8" s="120">
        <f t="shared" si="0"/>
        <v>24</v>
      </c>
      <c r="L8" s="311">
        <v>4845</v>
      </c>
      <c r="M8" s="95"/>
      <c r="N8" s="93"/>
      <c r="O8" s="1"/>
      <c r="R8" s="48"/>
      <c r="S8" s="26"/>
      <c r="T8" s="26"/>
      <c r="U8" s="26"/>
      <c r="V8" s="26"/>
    </row>
    <row r="9" spans="8:30" ht="13.5" customHeight="1" x14ac:dyDescent="0.15">
      <c r="H9" s="290">
        <v>3613</v>
      </c>
      <c r="I9" s="3">
        <v>25</v>
      </c>
      <c r="J9" s="159" t="s">
        <v>29</v>
      </c>
      <c r="K9" s="120">
        <f t="shared" si="0"/>
        <v>25</v>
      </c>
      <c r="L9" s="311">
        <v>2761</v>
      </c>
      <c r="M9" s="95"/>
      <c r="O9" s="1"/>
      <c r="R9" s="48"/>
      <c r="S9" s="26"/>
      <c r="T9" s="26"/>
      <c r="U9" s="26"/>
      <c r="V9" s="26"/>
    </row>
    <row r="10" spans="8:30" ht="13.5" customHeight="1" x14ac:dyDescent="0.15">
      <c r="H10" s="290">
        <v>2402</v>
      </c>
      <c r="I10" s="3">
        <v>12</v>
      </c>
      <c r="J10" s="159" t="s">
        <v>18</v>
      </c>
      <c r="K10" s="120">
        <f t="shared" si="0"/>
        <v>12</v>
      </c>
      <c r="L10" s="311">
        <v>1050</v>
      </c>
      <c r="M10" s="95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1300</v>
      </c>
      <c r="I11" s="3">
        <v>20</v>
      </c>
      <c r="J11" s="159" t="s">
        <v>24</v>
      </c>
      <c r="K11" s="120">
        <f t="shared" si="0"/>
        <v>20</v>
      </c>
      <c r="L11" s="311">
        <v>3001</v>
      </c>
      <c r="M11" s="95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1251</v>
      </c>
      <c r="I12" s="3">
        <v>40</v>
      </c>
      <c r="J12" s="159" t="s">
        <v>2</v>
      </c>
      <c r="K12" s="120">
        <f t="shared" si="0"/>
        <v>40</v>
      </c>
      <c r="L12" s="311">
        <v>761</v>
      </c>
      <c r="M12" s="95"/>
      <c r="R12" s="48"/>
      <c r="S12" s="26"/>
      <c r="T12" s="26"/>
      <c r="U12" s="90"/>
      <c r="V12" s="26"/>
    </row>
    <row r="13" spans="8:30" ht="13.5" customHeight="1" thickBot="1" x14ac:dyDescent="0.2">
      <c r="H13" s="165">
        <v>1117</v>
      </c>
      <c r="I13" s="14">
        <v>36</v>
      </c>
      <c r="J13" s="161" t="s">
        <v>5</v>
      </c>
      <c r="K13" s="180">
        <f t="shared" si="0"/>
        <v>36</v>
      </c>
      <c r="L13" s="319">
        <v>6100</v>
      </c>
      <c r="M13" s="95"/>
      <c r="N13" s="96"/>
      <c r="R13" s="48"/>
      <c r="S13" s="26"/>
      <c r="T13" s="26"/>
      <c r="U13" s="26"/>
      <c r="V13" s="26"/>
    </row>
    <row r="14" spans="8:30" ht="13.5" customHeight="1" thickTop="1" x14ac:dyDescent="0.15">
      <c r="H14" s="376">
        <v>1055</v>
      </c>
      <c r="I14" s="220">
        <v>17</v>
      </c>
      <c r="J14" s="221" t="s">
        <v>21</v>
      </c>
      <c r="K14" s="81" t="s">
        <v>8</v>
      </c>
      <c r="L14" s="320">
        <v>89328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961</v>
      </c>
      <c r="I15" s="3">
        <v>16</v>
      </c>
      <c r="J15" s="159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771</v>
      </c>
      <c r="I16" s="3">
        <v>26</v>
      </c>
      <c r="J16" s="159" t="s">
        <v>30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669</v>
      </c>
      <c r="I17" s="3">
        <v>31</v>
      </c>
      <c r="J17" s="3" t="s">
        <v>64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2">
        <v>579</v>
      </c>
      <c r="I18" s="3">
        <v>18</v>
      </c>
      <c r="J18" s="159" t="s">
        <v>22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572</v>
      </c>
      <c r="I19" s="3">
        <v>6</v>
      </c>
      <c r="J19" s="159" t="s">
        <v>13</v>
      </c>
      <c r="L19" s="32" t="s">
        <v>70</v>
      </c>
      <c r="M19" s="441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290">
        <v>543</v>
      </c>
      <c r="I20" s="3">
        <v>21</v>
      </c>
      <c r="J20" s="159" t="s">
        <v>25</v>
      </c>
      <c r="K20" s="120">
        <f>SUM(I4)</f>
        <v>33</v>
      </c>
      <c r="L20" s="159" t="s">
        <v>0</v>
      </c>
      <c r="M20" s="321">
        <v>50943</v>
      </c>
      <c r="N20" s="89">
        <f>SUM(H4)</f>
        <v>43751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50</v>
      </c>
      <c r="G21" s="60" t="s">
        <v>52</v>
      </c>
      <c r="H21" s="88">
        <v>249</v>
      </c>
      <c r="I21" s="3">
        <v>38</v>
      </c>
      <c r="J21" s="159" t="s">
        <v>38</v>
      </c>
      <c r="K21" s="120">
        <f t="shared" ref="K21:K29" si="1">SUM(I5)</f>
        <v>34</v>
      </c>
      <c r="L21" s="159" t="s">
        <v>1</v>
      </c>
      <c r="M21" s="322">
        <v>10363</v>
      </c>
      <c r="N21" s="89">
        <f t="shared" ref="N21:N29" si="2">SUM(H5)</f>
        <v>10039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59" t="s">
        <v>0</v>
      </c>
      <c r="C22" s="43">
        <f>SUM(H4)</f>
        <v>43751</v>
      </c>
      <c r="D22" s="97">
        <f>SUM(L4)</f>
        <v>36388</v>
      </c>
      <c r="E22" s="55">
        <f t="shared" ref="E22:E31" si="3">SUM(N20/M20*100)</f>
        <v>85.882260565730334</v>
      </c>
      <c r="F22" s="52">
        <f t="shared" ref="F22:F32" si="4">SUM(C22/D22*100)</f>
        <v>120.23469275585357</v>
      </c>
      <c r="G22" s="62"/>
      <c r="H22" s="88">
        <v>244</v>
      </c>
      <c r="I22" s="3">
        <v>14</v>
      </c>
      <c r="J22" s="159" t="s">
        <v>19</v>
      </c>
      <c r="K22" s="120">
        <f t="shared" si="1"/>
        <v>9</v>
      </c>
      <c r="L22" s="3" t="s">
        <v>164</v>
      </c>
      <c r="M22" s="322">
        <v>10001</v>
      </c>
      <c r="N22" s="89">
        <f t="shared" si="2"/>
        <v>9858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59" t="s">
        <v>1</v>
      </c>
      <c r="C23" s="43">
        <f t="shared" ref="C23:C31" si="5">SUM(H5)</f>
        <v>10039</v>
      </c>
      <c r="D23" s="97">
        <f t="shared" ref="D23:D31" si="6">SUM(L5)</f>
        <v>10358</v>
      </c>
      <c r="E23" s="55">
        <f t="shared" si="3"/>
        <v>96.873492231979156</v>
      </c>
      <c r="F23" s="52">
        <f t="shared" si="4"/>
        <v>96.920254875458582</v>
      </c>
      <c r="G23" s="62"/>
      <c r="H23" s="88">
        <v>215</v>
      </c>
      <c r="I23" s="3">
        <v>3</v>
      </c>
      <c r="J23" s="159" t="s">
        <v>10</v>
      </c>
      <c r="K23" s="120">
        <f t="shared" si="1"/>
        <v>13</v>
      </c>
      <c r="L23" s="159" t="s">
        <v>7</v>
      </c>
      <c r="M23" s="322">
        <v>10346</v>
      </c>
      <c r="N23" s="89">
        <f t="shared" si="2"/>
        <v>9390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164</v>
      </c>
      <c r="C24" s="43">
        <f t="shared" si="5"/>
        <v>9858</v>
      </c>
      <c r="D24" s="97">
        <f t="shared" si="6"/>
        <v>9443</v>
      </c>
      <c r="E24" s="55">
        <f t="shared" si="3"/>
        <v>98.570142985701423</v>
      </c>
      <c r="F24" s="52">
        <f t="shared" si="4"/>
        <v>104.39478979137986</v>
      </c>
      <c r="G24" s="62"/>
      <c r="H24" s="88">
        <v>178</v>
      </c>
      <c r="I24" s="3">
        <v>1</v>
      </c>
      <c r="J24" s="159" t="s">
        <v>4</v>
      </c>
      <c r="K24" s="120">
        <f t="shared" si="1"/>
        <v>24</v>
      </c>
      <c r="L24" s="159" t="s">
        <v>28</v>
      </c>
      <c r="M24" s="322">
        <v>6228</v>
      </c>
      <c r="N24" s="89">
        <f t="shared" si="2"/>
        <v>5333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59" t="s">
        <v>7</v>
      </c>
      <c r="C25" s="43">
        <f t="shared" si="5"/>
        <v>9390</v>
      </c>
      <c r="D25" s="97">
        <f t="shared" si="6"/>
        <v>8079</v>
      </c>
      <c r="E25" s="55">
        <f t="shared" si="3"/>
        <v>90.759713899091437</v>
      </c>
      <c r="F25" s="52">
        <f t="shared" si="4"/>
        <v>116.22725584849609</v>
      </c>
      <c r="G25" s="62"/>
      <c r="H25" s="88">
        <v>148</v>
      </c>
      <c r="I25" s="3">
        <v>5</v>
      </c>
      <c r="J25" s="159" t="s">
        <v>12</v>
      </c>
      <c r="K25" s="120">
        <f t="shared" si="1"/>
        <v>25</v>
      </c>
      <c r="L25" s="159" t="s">
        <v>29</v>
      </c>
      <c r="M25" s="322">
        <v>3945</v>
      </c>
      <c r="N25" s="89">
        <f t="shared" si="2"/>
        <v>3613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59" t="s">
        <v>28</v>
      </c>
      <c r="C26" s="43">
        <f t="shared" si="5"/>
        <v>5333</v>
      </c>
      <c r="D26" s="97">
        <f t="shared" si="6"/>
        <v>4845</v>
      </c>
      <c r="E26" s="55">
        <f t="shared" si="3"/>
        <v>85.629415542710348</v>
      </c>
      <c r="F26" s="52">
        <f t="shared" si="4"/>
        <v>110.07223942208462</v>
      </c>
      <c r="G26" s="72"/>
      <c r="H26" s="88">
        <v>91</v>
      </c>
      <c r="I26" s="3">
        <v>22</v>
      </c>
      <c r="J26" s="159" t="s">
        <v>26</v>
      </c>
      <c r="K26" s="120">
        <f t="shared" si="1"/>
        <v>12</v>
      </c>
      <c r="L26" s="159" t="s">
        <v>18</v>
      </c>
      <c r="M26" s="322">
        <v>1419</v>
      </c>
      <c r="N26" s="89">
        <f t="shared" si="2"/>
        <v>2402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59" t="s">
        <v>29</v>
      </c>
      <c r="C27" s="43">
        <f t="shared" si="5"/>
        <v>3613</v>
      </c>
      <c r="D27" s="97">
        <f t="shared" si="6"/>
        <v>2761</v>
      </c>
      <c r="E27" s="55">
        <f t="shared" si="3"/>
        <v>91.584283903675541</v>
      </c>
      <c r="F27" s="52">
        <f t="shared" si="4"/>
        <v>130.85838464324519</v>
      </c>
      <c r="G27" s="76"/>
      <c r="H27" s="88">
        <v>27</v>
      </c>
      <c r="I27" s="3">
        <v>39</v>
      </c>
      <c r="J27" s="159" t="s">
        <v>39</v>
      </c>
      <c r="K27" s="120">
        <f t="shared" si="1"/>
        <v>20</v>
      </c>
      <c r="L27" s="159" t="s">
        <v>24</v>
      </c>
      <c r="M27" s="322">
        <v>1402</v>
      </c>
      <c r="N27" s="89">
        <f t="shared" si="2"/>
        <v>1300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59" t="s">
        <v>18</v>
      </c>
      <c r="C28" s="43">
        <f t="shared" si="5"/>
        <v>2402</v>
      </c>
      <c r="D28" s="97">
        <f t="shared" si="6"/>
        <v>1050</v>
      </c>
      <c r="E28" s="55">
        <f t="shared" si="3"/>
        <v>169.27413671599717</v>
      </c>
      <c r="F28" s="52">
        <f t="shared" si="4"/>
        <v>228.76190476190476</v>
      </c>
      <c r="G28" s="62"/>
      <c r="H28" s="88">
        <v>17</v>
      </c>
      <c r="I28" s="3">
        <v>11</v>
      </c>
      <c r="J28" s="159" t="s">
        <v>17</v>
      </c>
      <c r="K28" s="120">
        <f t="shared" si="1"/>
        <v>40</v>
      </c>
      <c r="L28" s="159" t="s">
        <v>2</v>
      </c>
      <c r="M28" s="322">
        <v>1424</v>
      </c>
      <c r="N28" s="89">
        <f t="shared" si="2"/>
        <v>1251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59" t="s">
        <v>24</v>
      </c>
      <c r="C29" s="43">
        <f t="shared" si="5"/>
        <v>1300</v>
      </c>
      <c r="D29" s="97">
        <f t="shared" si="6"/>
        <v>3001</v>
      </c>
      <c r="E29" s="55">
        <f t="shared" si="3"/>
        <v>92.724679029957201</v>
      </c>
      <c r="F29" s="52">
        <f t="shared" si="4"/>
        <v>43.318893702099295</v>
      </c>
      <c r="G29" s="73"/>
      <c r="H29" s="88">
        <v>17</v>
      </c>
      <c r="I29" s="3">
        <v>29</v>
      </c>
      <c r="J29" s="159" t="s">
        <v>54</v>
      </c>
      <c r="K29" s="180">
        <f t="shared" si="1"/>
        <v>36</v>
      </c>
      <c r="L29" s="161" t="s">
        <v>5</v>
      </c>
      <c r="M29" s="323">
        <v>1397</v>
      </c>
      <c r="N29" s="89">
        <f t="shared" si="2"/>
        <v>1117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59" t="s">
        <v>2</v>
      </c>
      <c r="C30" s="43">
        <f t="shared" si="5"/>
        <v>1251</v>
      </c>
      <c r="D30" s="97">
        <f t="shared" si="6"/>
        <v>761</v>
      </c>
      <c r="E30" s="55">
        <f t="shared" si="3"/>
        <v>87.851123595505626</v>
      </c>
      <c r="F30" s="52">
        <f t="shared" si="4"/>
        <v>164.38896189224707</v>
      </c>
      <c r="G30" s="72"/>
      <c r="H30" s="290">
        <v>9</v>
      </c>
      <c r="I30" s="3">
        <v>27</v>
      </c>
      <c r="J30" s="159" t="s">
        <v>31</v>
      </c>
      <c r="K30" s="114"/>
      <c r="L30" s="333" t="s">
        <v>107</v>
      </c>
      <c r="M30" s="324">
        <v>103839</v>
      </c>
      <c r="N30" s="89">
        <f>SUM(H44)</f>
        <v>94408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1" t="s">
        <v>5</v>
      </c>
      <c r="C31" s="43">
        <f t="shared" si="5"/>
        <v>1117</v>
      </c>
      <c r="D31" s="97">
        <f t="shared" si="6"/>
        <v>6100</v>
      </c>
      <c r="E31" s="56">
        <f t="shared" si="3"/>
        <v>79.95705082319256</v>
      </c>
      <c r="F31" s="63">
        <f t="shared" si="4"/>
        <v>18.311475409836063</v>
      </c>
      <c r="G31" s="75"/>
      <c r="H31" s="88">
        <v>5</v>
      </c>
      <c r="I31" s="3">
        <v>32</v>
      </c>
      <c r="J31" s="159" t="s">
        <v>35</v>
      </c>
      <c r="K31" s="45"/>
      <c r="L31" s="216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94408</v>
      </c>
      <c r="D32" s="67">
        <f>SUM(L14)</f>
        <v>89328</v>
      </c>
      <c r="E32" s="68">
        <f>SUM(N30/M30*100)</f>
        <v>90.917670624717104</v>
      </c>
      <c r="F32" s="63">
        <f t="shared" si="4"/>
        <v>105.68690668099588</v>
      </c>
      <c r="G32" s="71"/>
      <c r="H32" s="89">
        <v>4</v>
      </c>
      <c r="I32" s="3">
        <v>15</v>
      </c>
      <c r="J32" s="159" t="s">
        <v>20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0</v>
      </c>
      <c r="I33" s="3">
        <v>2</v>
      </c>
      <c r="J33" s="159" t="s">
        <v>6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2">
        <v>0</v>
      </c>
      <c r="I34" s="3">
        <v>4</v>
      </c>
      <c r="J34" s="159" t="s">
        <v>11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7</v>
      </c>
      <c r="J35" s="159" t="s">
        <v>14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59" t="s">
        <v>15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290">
        <v>0</v>
      </c>
      <c r="I37" s="3">
        <v>10</v>
      </c>
      <c r="J37" s="159" t="s">
        <v>16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59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59" t="s">
        <v>27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28</v>
      </c>
      <c r="J40" s="159" t="s">
        <v>32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59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59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59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7">
        <f>SUM(H4:H43)</f>
        <v>94408</v>
      </c>
      <c r="I44" s="3"/>
      <c r="J44" s="159" t="s">
        <v>48</v>
      </c>
      <c r="K44" s="54"/>
      <c r="R44" s="48"/>
    </row>
    <row r="45" spans="3:30" ht="13.5" customHeight="1" x14ac:dyDescent="0.15">
      <c r="R45" s="108"/>
    </row>
    <row r="46" spans="3:30" ht="13.5" customHeight="1" x14ac:dyDescent="0.15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2" t="s">
        <v>197</v>
      </c>
      <c r="I48" s="3"/>
      <c r="J48" s="177" t="s">
        <v>104</v>
      </c>
      <c r="K48" s="81"/>
      <c r="L48" s="297" t="s">
        <v>201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3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408">
        <v>326268</v>
      </c>
      <c r="I50" s="159">
        <v>17</v>
      </c>
      <c r="J50" s="159" t="s">
        <v>21</v>
      </c>
      <c r="K50" s="123">
        <f>SUM(I50)</f>
        <v>17</v>
      </c>
      <c r="L50" s="298">
        <v>314730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290">
        <v>88420</v>
      </c>
      <c r="I51" s="159">
        <v>36</v>
      </c>
      <c r="J51" s="159" t="s">
        <v>5</v>
      </c>
      <c r="K51" s="123">
        <f t="shared" ref="K51:K59" si="7">SUM(I51)</f>
        <v>36</v>
      </c>
      <c r="L51" s="298">
        <v>87268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21817</v>
      </c>
      <c r="I52" s="159">
        <v>16</v>
      </c>
      <c r="J52" s="159" t="s">
        <v>3</v>
      </c>
      <c r="K52" s="123">
        <f t="shared" si="7"/>
        <v>16</v>
      </c>
      <c r="L52" s="298">
        <v>24649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18563</v>
      </c>
      <c r="I53" s="159">
        <v>40</v>
      </c>
      <c r="J53" s="159" t="s">
        <v>2</v>
      </c>
      <c r="K53" s="123">
        <f t="shared" si="7"/>
        <v>40</v>
      </c>
      <c r="L53" s="298">
        <v>19711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193</v>
      </c>
      <c r="D54" s="59" t="s">
        <v>185</v>
      </c>
      <c r="E54" s="59" t="s">
        <v>41</v>
      </c>
      <c r="F54" s="59" t="s">
        <v>50</v>
      </c>
      <c r="G54" s="60" t="s">
        <v>52</v>
      </c>
      <c r="H54" s="88">
        <v>16430</v>
      </c>
      <c r="I54" s="159">
        <v>26</v>
      </c>
      <c r="J54" s="159" t="s">
        <v>30</v>
      </c>
      <c r="K54" s="123">
        <f t="shared" si="7"/>
        <v>26</v>
      </c>
      <c r="L54" s="298">
        <v>16055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59" t="s">
        <v>21</v>
      </c>
      <c r="C55" s="43">
        <f>SUM(H50)</f>
        <v>326268</v>
      </c>
      <c r="D55" s="5">
        <f t="shared" ref="D55:D64" si="8">SUM(L50)</f>
        <v>314730</v>
      </c>
      <c r="E55" s="52">
        <f>SUM(N66/M66*100)</f>
        <v>139.59482297571932</v>
      </c>
      <c r="F55" s="52">
        <f t="shared" ref="F55:F65" si="9">SUM(C55/D55*100)</f>
        <v>103.66599942808121</v>
      </c>
      <c r="G55" s="62"/>
      <c r="H55" s="88">
        <v>12739</v>
      </c>
      <c r="I55" s="159">
        <v>24</v>
      </c>
      <c r="J55" s="159" t="s">
        <v>28</v>
      </c>
      <c r="K55" s="123">
        <f t="shared" si="7"/>
        <v>24</v>
      </c>
      <c r="L55" s="298">
        <v>11270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59" t="s">
        <v>5</v>
      </c>
      <c r="C56" s="43">
        <f t="shared" ref="C56:C64" si="10">SUM(H51)</f>
        <v>88420</v>
      </c>
      <c r="D56" s="5">
        <f t="shared" si="8"/>
        <v>87268</v>
      </c>
      <c r="E56" s="52">
        <f t="shared" ref="E56:E65" si="11">SUM(N67/M67*100)</f>
        <v>103.51084627901803</v>
      </c>
      <c r="F56" s="52">
        <f t="shared" si="9"/>
        <v>101.32007150387312</v>
      </c>
      <c r="G56" s="62"/>
      <c r="H56" s="88">
        <v>12739</v>
      </c>
      <c r="I56" s="159">
        <v>33</v>
      </c>
      <c r="J56" s="159" t="s">
        <v>0</v>
      </c>
      <c r="K56" s="123">
        <f t="shared" si="7"/>
        <v>33</v>
      </c>
      <c r="L56" s="298">
        <v>11682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59" t="s">
        <v>3</v>
      </c>
      <c r="C57" s="43">
        <f t="shared" si="10"/>
        <v>21817</v>
      </c>
      <c r="D57" s="5">
        <f t="shared" si="8"/>
        <v>24649</v>
      </c>
      <c r="E57" s="52">
        <f t="shared" si="11"/>
        <v>92.078163248079676</v>
      </c>
      <c r="F57" s="52">
        <f t="shared" si="9"/>
        <v>88.510690088847426</v>
      </c>
      <c r="G57" s="62"/>
      <c r="H57" s="88">
        <v>11729</v>
      </c>
      <c r="I57" s="159">
        <v>38</v>
      </c>
      <c r="J57" s="159" t="s">
        <v>38</v>
      </c>
      <c r="K57" s="123">
        <f t="shared" si="7"/>
        <v>38</v>
      </c>
      <c r="L57" s="298">
        <v>8544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59" t="s">
        <v>2</v>
      </c>
      <c r="C58" s="43">
        <f t="shared" si="10"/>
        <v>18563</v>
      </c>
      <c r="D58" s="5">
        <f t="shared" si="8"/>
        <v>19711</v>
      </c>
      <c r="E58" s="52">
        <f t="shared" si="11"/>
        <v>107.21381540949521</v>
      </c>
      <c r="F58" s="52">
        <f t="shared" si="9"/>
        <v>94.17584090101974</v>
      </c>
      <c r="G58" s="62"/>
      <c r="H58" s="377">
        <v>10858</v>
      </c>
      <c r="I58" s="161">
        <v>25</v>
      </c>
      <c r="J58" s="161" t="s">
        <v>29</v>
      </c>
      <c r="K58" s="123">
        <f t="shared" si="7"/>
        <v>25</v>
      </c>
      <c r="L58" s="296">
        <v>9200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59" t="s">
        <v>30</v>
      </c>
      <c r="C59" s="43">
        <f t="shared" si="10"/>
        <v>16430</v>
      </c>
      <c r="D59" s="5">
        <f t="shared" si="8"/>
        <v>16055</v>
      </c>
      <c r="E59" s="52">
        <f t="shared" si="11"/>
        <v>110.81883178200458</v>
      </c>
      <c r="F59" s="52">
        <f t="shared" si="9"/>
        <v>102.33572095920273</v>
      </c>
      <c r="G59" s="72"/>
      <c r="H59" s="377">
        <v>8534</v>
      </c>
      <c r="I59" s="161">
        <v>37</v>
      </c>
      <c r="J59" s="161" t="s">
        <v>37</v>
      </c>
      <c r="K59" s="123">
        <f t="shared" si="7"/>
        <v>37</v>
      </c>
      <c r="L59" s="296">
        <v>6023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59" t="s">
        <v>28</v>
      </c>
      <c r="C60" s="43">
        <f t="shared" si="10"/>
        <v>12739</v>
      </c>
      <c r="D60" s="5">
        <f t="shared" si="8"/>
        <v>11270</v>
      </c>
      <c r="E60" s="52">
        <f t="shared" si="11"/>
        <v>79.578960519740122</v>
      </c>
      <c r="F60" s="52">
        <f t="shared" si="9"/>
        <v>113.03460514640639</v>
      </c>
      <c r="G60" s="62"/>
      <c r="H60" s="384">
        <v>4154</v>
      </c>
      <c r="I60" s="221">
        <v>34</v>
      </c>
      <c r="J60" s="221" t="s">
        <v>1</v>
      </c>
      <c r="K60" s="81" t="s">
        <v>8</v>
      </c>
      <c r="L60" s="411">
        <v>522066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59" t="s">
        <v>0</v>
      </c>
      <c r="C61" s="43">
        <f t="shared" si="10"/>
        <v>12739</v>
      </c>
      <c r="D61" s="5">
        <f t="shared" si="8"/>
        <v>11682</v>
      </c>
      <c r="E61" s="52">
        <f t="shared" si="11"/>
        <v>88.631461768593894</v>
      </c>
      <c r="F61" s="52">
        <f t="shared" si="9"/>
        <v>109.04810820065059</v>
      </c>
      <c r="G61" s="62"/>
      <c r="H61" s="88">
        <v>1684</v>
      </c>
      <c r="I61" s="159">
        <v>39</v>
      </c>
      <c r="J61" s="159" t="s">
        <v>39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59" t="s">
        <v>38</v>
      </c>
      <c r="C62" s="43">
        <f t="shared" si="10"/>
        <v>11729</v>
      </c>
      <c r="D62" s="5">
        <f t="shared" si="8"/>
        <v>8544</v>
      </c>
      <c r="E62" s="52">
        <f t="shared" si="11"/>
        <v>107.8627919808718</v>
      </c>
      <c r="F62" s="52">
        <f t="shared" si="9"/>
        <v>137.27762172284642</v>
      </c>
      <c r="G62" s="73"/>
      <c r="H62" s="88">
        <v>1652</v>
      </c>
      <c r="I62" s="159">
        <v>30</v>
      </c>
      <c r="J62" s="159" t="s">
        <v>98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1" t="s">
        <v>29</v>
      </c>
      <c r="C63" s="43">
        <f t="shared" si="10"/>
        <v>10858</v>
      </c>
      <c r="D63" s="5">
        <f t="shared" si="8"/>
        <v>9200</v>
      </c>
      <c r="E63" s="52">
        <f t="shared" si="11"/>
        <v>96.696054857957066</v>
      </c>
      <c r="F63" s="52">
        <f t="shared" si="9"/>
        <v>118.02173913043478</v>
      </c>
      <c r="G63" s="72"/>
      <c r="H63" s="88">
        <v>1612</v>
      </c>
      <c r="I63" s="159">
        <v>15</v>
      </c>
      <c r="J63" s="159" t="s">
        <v>20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1" t="s">
        <v>37</v>
      </c>
      <c r="C64" s="43">
        <f t="shared" si="10"/>
        <v>8534</v>
      </c>
      <c r="D64" s="5">
        <f t="shared" si="8"/>
        <v>6023</v>
      </c>
      <c r="E64" s="57">
        <f t="shared" si="11"/>
        <v>102.85645414005063</v>
      </c>
      <c r="F64" s="52">
        <f t="shared" si="9"/>
        <v>141.69018761414577</v>
      </c>
      <c r="G64" s="75"/>
      <c r="H64" s="122">
        <v>1500</v>
      </c>
      <c r="I64" s="159">
        <v>29</v>
      </c>
      <c r="J64" s="159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542916</v>
      </c>
      <c r="D65" s="67">
        <f>SUM(L60)</f>
        <v>522066</v>
      </c>
      <c r="E65" s="70">
        <f t="shared" si="11"/>
        <v>119.01693897191161</v>
      </c>
      <c r="F65" s="70">
        <f t="shared" si="9"/>
        <v>103.99374791693003</v>
      </c>
      <c r="G65" s="71"/>
      <c r="H65" s="89">
        <v>1279</v>
      </c>
      <c r="I65" s="159">
        <v>14</v>
      </c>
      <c r="J65" s="159" t="s">
        <v>19</v>
      </c>
      <c r="L65" s="190" t="s">
        <v>104</v>
      </c>
      <c r="M65" s="440" t="s">
        <v>63</v>
      </c>
      <c r="N65" s="42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991</v>
      </c>
      <c r="I66" s="159">
        <v>35</v>
      </c>
      <c r="J66" s="159" t="s">
        <v>36</v>
      </c>
      <c r="K66" s="116">
        <f>SUM(I50)</f>
        <v>17</v>
      </c>
      <c r="L66" s="159" t="s">
        <v>21</v>
      </c>
      <c r="M66" s="309">
        <v>233725</v>
      </c>
      <c r="N66" s="89">
        <f>SUM(H50)</f>
        <v>326268</v>
      </c>
      <c r="R66" s="48"/>
      <c r="S66" s="26"/>
      <c r="T66" s="26"/>
      <c r="U66" s="26"/>
      <c r="V66" s="26"/>
    </row>
    <row r="67" spans="1:22" ht="13.5" customHeight="1" x14ac:dyDescent="0.15">
      <c r="H67" s="193">
        <v>684</v>
      </c>
      <c r="I67" s="159">
        <v>13</v>
      </c>
      <c r="J67" s="159" t="s">
        <v>7</v>
      </c>
      <c r="K67" s="116">
        <f t="shared" ref="K67:K75" si="12">SUM(I51)</f>
        <v>36</v>
      </c>
      <c r="L67" s="159" t="s">
        <v>5</v>
      </c>
      <c r="M67" s="307">
        <v>85421</v>
      </c>
      <c r="N67" s="89">
        <f t="shared" ref="N67:N75" si="13">SUM(H51)</f>
        <v>88420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575</v>
      </c>
      <c r="I68" s="159">
        <v>21</v>
      </c>
      <c r="J68" s="159" t="s">
        <v>25</v>
      </c>
      <c r="K68" s="116">
        <f t="shared" si="12"/>
        <v>16</v>
      </c>
      <c r="L68" s="159" t="s">
        <v>3</v>
      </c>
      <c r="M68" s="307">
        <v>23694</v>
      </c>
      <c r="N68" s="89">
        <f t="shared" si="13"/>
        <v>21817</v>
      </c>
      <c r="R68" s="48"/>
      <c r="S68" s="26"/>
      <c r="T68" s="26"/>
      <c r="U68" s="26"/>
      <c r="V68" s="26"/>
    </row>
    <row r="69" spans="1:22" ht="13.5" customHeight="1" x14ac:dyDescent="0.15">
      <c r="H69" s="290">
        <v>384</v>
      </c>
      <c r="I69" s="159">
        <v>1</v>
      </c>
      <c r="J69" s="159" t="s">
        <v>4</v>
      </c>
      <c r="K69" s="116">
        <f t="shared" si="12"/>
        <v>40</v>
      </c>
      <c r="L69" s="159" t="s">
        <v>2</v>
      </c>
      <c r="M69" s="307">
        <v>17314</v>
      </c>
      <c r="N69" s="89">
        <f t="shared" si="13"/>
        <v>18563</v>
      </c>
      <c r="R69" s="48"/>
      <c r="S69" s="26"/>
      <c r="T69" s="26"/>
      <c r="U69" s="26"/>
      <c r="V69" s="26"/>
    </row>
    <row r="70" spans="1:22" ht="13.5" customHeight="1" x14ac:dyDescent="0.15">
      <c r="H70" s="88">
        <v>126</v>
      </c>
      <c r="I70" s="159">
        <v>9</v>
      </c>
      <c r="J70" s="3" t="s">
        <v>164</v>
      </c>
      <c r="K70" s="116">
        <f t="shared" si="12"/>
        <v>26</v>
      </c>
      <c r="L70" s="159" t="s">
        <v>30</v>
      </c>
      <c r="M70" s="307">
        <v>14826</v>
      </c>
      <c r="N70" s="89">
        <f t="shared" si="13"/>
        <v>16430</v>
      </c>
      <c r="R70" s="48"/>
      <c r="S70" s="26"/>
      <c r="T70" s="26"/>
      <c r="U70" s="26"/>
      <c r="V70" s="26"/>
    </row>
    <row r="71" spans="1:22" ht="13.5" customHeight="1" x14ac:dyDescent="0.15">
      <c r="H71" s="88">
        <v>84</v>
      </c>
      <c r="I71" s="159">
        <v>2</v>
      </c>
      <c r="J71" s="159" t="s">
        <v>6</v>
      </c>
      <c r="K71" s="116">
        <f t="shared" si="12"/>
        <v>24</v>
      </c>
      <c r="L71" s="159" t="s">
        <v>28</v>
      </c>
      <c r="M71" s="307">
        <v>16008</v>
      </c>
      <c r="N71" s="89">
        <f t="shared" si="13"/>
        <v>12739</v>
      </c>
      <c r="R71" s="48"/>
      <c r="S71" s="26"/>
      <c r="T71" s="26"/>
      <c r="U71" s="26"/>
      <c r="V71" s="26"/>
    </row>
    <row r="72" spans="1:22" ht="13.5" customHeight="1" x14ac:dyDescent="0.15">
      <c r="H72" s="88">
        <v>51</v>
      </c>
      <c r="I72" s="159">
        <v>27</v>
      </c>
      <c r="J72" s="159" t="s">
        <v>31</v>
      </c>
      <c r="K72" s="116">
        <f t="shared" si="12"/>
        <v>33</v>
      </c>
      <c r="L72" s="159" t="s">
        <v>0</v>
      </c>
      <c r="M72" s="307">
        <v>14373</v>
      </c>
      <c r="N72" s="89">
        <f t="shared" si="13"/>
        <v>12739</v>
      </c>
      <c r="R72" s="48"/>
      <c r="S72" s="26"/>
      <c r="T72" s="26"/>
      <c r="U72" s="26"/>
      <c r="V72" s="26"/>
    </row>
    <row r="73" spans="1:22" ht="13.5" customHeight="1" x14ac:dyDescent="0.15">
      <c r="H73" s="290">
        <v>10</v>
      </c>
      <c r="I73" s="159">
        <v>23</v>
      </c>
      <c r="J73" s="159" t="s">
        <v>27</v>
      </c>
      <c r="K73" s="116">
        <f t="shared" si="12"/>
        <v>38</v>
      </c>
      <c r="L73" s="159" t="s">
        <v>38</v>
      </c>
      <c r="M73" s="307">
        <v>10874</v>
      </c>
      <c r="N73" s="89">
        <f t="shared" si="13"/>
        <v>11729</v>
      </c>
      <c r="R73" s="48"/>
      <c r="S73" s="26"/>
      <c r="T73" s="26"/>
      <c r="U73" s="26"/>
      <c r="V73" s="26"/>
    </row>
    <row r="74" spans="1:22" ht="13.5" customHeight="1" x14ac:dyDescent="0.15">
      <c r="H74" s="88">
        <v>9</v>
      </c>
      <c r="I74" s="159">
        <v>4</v>
      </c>
      <c r="J74" s="159" t="s">
        <v>11</v>
      </c>
      <c r="K74" s="116">
        <f t="shared" si="12"/>
        <v>25</v>
      </c>
      <c r="L74" s="161" t="s">
        <v>29</v>
      </c>
      <c r="M74" s="308">
        <v>11229</v>
      </c>
      <c r="N74" s="89">
        <f t="shared" si="13"/>
        <v>10858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6</v>
      </c>
      <c r="I75" s="159">
        <v>11</v>
      </c>
      <c r="J75" s="159" t="s">
        <v>17</v>
      </c>
      <c r="K75" s="116">
        <f t="shared" si="12"/>
        <v>37</v>
      </c>
      <c r="L75" s="161" t="s">
        <v>37</v>
      </c>
      <c r="M75" s="308">
        <v>8297</v>
      </c>
      <c r="N75" s="165">
        <f t="shared" si="13"/>
        <v>8534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6</v>
      </c>
      <c r="I76" s="159">
        <v>18</v>
      </c>
      <c r="J76" s="159" t="s">
        <v>22</v>
      </c>
      <c r="K76" s="3"/>
      <c r="L76" s="333" t="s">
        <v>107</v>
      </c>
      <c r="M76" s="338">
        <v>456167</v>
      </c>
      <c r="N76" s="170">
        <f>SUM(H90)</f>
        <v>542916</v>
      </c>
      <c r="R76" s="48"/>
      <c r="S76" s="26"/>
      <c r="T76" s="26"/>
      <c r="U76" s="26"/>
      <c r="V76" s="26"/>
    </row>
    <row r="77" spans="1:22" ht="13.5" customHeight="1" x14ac:dyDescent="0.15">
      <c r="H77" s="88">
        <v>6</v>
      </c>
      <c r="I77" s="159">
        <v>28</v>
      </c>
      <c r="J77" s="159" t="s">
        <v>32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3</v>
      </c>
      <c r="I78" s="159">
        <v>3</v>
      </c>
      <c r="J78" s="159" t="s">
        <v>10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3</v>
      </c>
      <c r="I79" s="159">
        <v>22</v>
      </c>
      <c r="J79" s="159" t="s">
        <v>26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2">
        <v>0</v>
      </c>
      <c r="I80" s="159">
        <v>5</v>
      </c>
      <c r="J80" s="159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408">
        <v>0</v>
      </c>
      <c r="I81" s="159">
        <v>6</v>
      </c>
      <c r="J81" s="159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59">
        <v>7</v>
      </c>
      <c r="J82" s="159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59">
        <v>8</v>
      </c>
      <c r="J83" s="159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59">
        <v>10</v>
      </c>
      <c r="J84" s="159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59">
        <v>12</v>
      </c>
      <c r="J85" s="159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59">
        <v>19</v>
      </c>
      <c r="J86" s="159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59">
        <v>20</v>
      </c>
      <c r="J87" s="159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59">
        <v>31</v>
      </c>
      <c r="J88" s="159" t="s">
        <v>34</v>
      </c>
      <c r="K88" s="45"/>
      <c r="L88" s="26"/>
    </row>
    <row r="89" spans="8:22" ht="13.5" customHeight="1" x14ac:dyDescent="0.15">
      <c r="H89" s="88">
        <v>0</v>
      </c>
      <c r="I89" s="159">
        <v>32</v>
      </c>
      <c r="J89" s="159" t="s">
        <v>35</v>
      </c>
      <c r="K89" s="45"/>
      <c r="L89" s="26"/>
    </row>
    <row r="90" spans="8:22" ht="13.5" customHeight="1" x14ac:dyDescent="0.15">
      <c r="H90" s="117">
        <f>SUM(H50:H89)</f>
        <v>542916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I50" sqref="I50:J5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3" t="s">
        <v>216</v>
      </c>
      <c r="B1" s="464"/>
      <c r="C1" s="464"/>
      <c r="D1" s="464"/>
      <c r="E1" s="464"/>
      <c r="F1" s="464"/>
      <c r="G1" s="464"/>
      <c r="I1" s="385"/>
      <c r="J1" s="396"/>
      <c r="M1" s="16"/>
      <c r="N1" t="s">
        <v>193</v>
      </c>
      <c r="O1" s="403"/>
      <c r="Q1" s="280" t="s">
        <v>185</v>
      </c>
    </row>
    <row r="2" spans="1:19" ht="13.5" customHeight="1" x14ac:dyDescent="0.15">
      <c r="H2" s="3"/>
      <c r="I2" s="143" t="s">
        <v>9</v>
      </c>
      <c r="J2" s="8" t="s">
        <v>68</v>
      </c>
      <c r="K2" s="3" t="s">
        <v>44</v>
      </c>
      <c r="L2" s="3"/>
      <c r="M2" s="8" t="s">
        <v>9</v>
      </c>
      <c r="N2" s="404"/>
      <c r="O2" s="89"/>
      <c r="P2" s="3"/>
      <c r="Q2" s="404"/>
      <c r="R2" s="401"/>
      <c r="S2" s="402"/>
    </row>
    <row r="3" spans="1:19" ht="13.5" customHeight="1" x14ac:dyDescent="0.15">
      <c r="H3" s="3">
        <v>17</v>
      </c>
      <c r="I3" s="159" t="s">
        <v>21</v>
      </c>
      <c r="J3" s="218">
        <v>384184</v>
      </c>
      <c r="K3" s="196">
        <v>1</v>
      </c>
      <c r="L3" s="3">
        <f>SUM(H3)</f>
        <v>17</v>
      </c>
      <c r="M3" s="159" t="s">
        <v>21</v>
      </c>
      <c r="N3" s="13">
        <f>SUM(J3)</f>
        <v>384184</v>
      </c>
      <c r="O3" s="3">
        <f>SUM(H3)</f>
        <v>17</v>
      </c>
      <c r="P3" s="159" t="s">
        <v>21</v>
      </c>
      <c r="Q3" s="197">
        <v>348200</v>
      </c>
      <c r="R3" s="401"/>
      <c r="S3" s="402"/>
    </row>
    <row r="4" spans="1:19" ht="13.5" customHeight="1" x14ac:dyDescent="0.15">
      <c r="H4" s="3">
        <v>26</v>
      </c>
      <c r="I4" s="159" t="s">
        <v>30</v>
      </c>
      <c r="J4" s="13">
        <v>144609</v>
      </c>
      <c r="K4" s="196">
        <v>2</v>
      </c>
      <c r="L4" s="3">
        <f t="shared" ref="L4:L12" si="0">SUM(H4)</f>
        <v>26</v>
      </c>
      <c r="M4" s="159" t="s">
        <v>30</v>
      </c>
      <c r="N4" s="13">
        <f t="shared" ref="N4:N12" si="1">SUM(J4)</f>
        <v>144609</v>
      </c>
      <c r="O4" s="3">
        <f t="shared" ref="O4:O12" si="2">SUM(H4)</f>
        <v>26</v>
      </c>
      <c r="P4" s="159" t="s">
        <v>30</v>
      </c>
      <c r="Q4" s="86">
        <v>137710</v>
      </c>
      <c r="R4" s="401"/>
      <c r="S4" s="402"/>
    </row>
    <row r="5" spans="1:19" ht="13.5" customHeight="1" x14ac:dyDescent="0.15">
      <c r="H5" s="3">
        <v>36</v>
      </c>
      <c r="I5" s="159" t="s">
        <v>5</v>
      </c>
      <c r="J5" s="13">
        <v>121731</v>
      </c>
      <c r="K5" s="196">
        <v>3</v>
      </c>
      <c r="L5" s="3">
        <f t="shared" si="0"/>
        <v>36</v>
      </c>
      <c r="M5" s="159" t="s">
        <v>5</v>
      </c>
      <c r="N5" s="13">
        <f t="shared" si="1"/>
        <v>121731</v>
      </c>
      <c r="O5" s="3">
        <f t="shared" si="2"/>
        <v>36</v>
      </c>
      <c r="P5" s="159" t="s">
        <v>5</v>
      </c>
      <c r="Q5" s="86">
        <v>136136</v>
      </c>
    </row>
    <row r="6" spans="1:19" ht="13.5" customHeight="1" x14ac:dyDescent="0.15">
      <c r="H6" s="3">
        <v>33</v>
      </c>
      <c r="I6" s="159" t="s">
        <v>0</v>
      </c>
      <c r="J6" s="218">
        <v>93660</v>
      </c>
      <c r="K6" s="196">
        <v>4</v>
      </c>
      <c r="L6" s="3">
        <f t="shared" si="0"/>
        <v>33</v>
      </c>
      <c r="M6" s="159" t="s">
        <v>0</v>
      </c>
      <c r="N6" s="13">
        <f t="shared" si="1"/>
        <v>93660</v>
      </c>
      <c r="O6" s="3">
        <f t="shared" si="2"/>
        <v>33</v>
      </c>
      <c r="P6" s="159" t="s">
        <v>0</v>
      </c>
      <c r="Q6" s="86">
        <v>91720</v>
      </c>
    </row>
    <row r="7" spans="1:19" ht="13.5" customHeight="1" x14ac:dyDescent="0.15">
      <c r="H7" s="3">
        <v>31</v>
      </c>
      <c r="I7" s="159" t="s">
        <v>64</v>
      </c>
      <c r="J7" s="218">
        <v>88880</v>
      </c>
      <c r="K7" s="196">
        <v>5</v>
      </c>
      <c r="L7" s="3">
        <f t="shared" si="0"/>
        <v>31</v>
      </c>
      <c r="M7" s="159" t="s">
        <v>64</v>
      </c>
      <c r="N7" s="13">
        <f t="shared" si="1"/>
        <v>88880</v>
      </c>
      <c r="O7" s="3">
        <f t="shared" si="2"/>
        <v>31</v>
      </c>
      <c r="P7" s="159" t="s">
        <v>64</v>
      </c>
      <c r="Q7" s="86">
        <v>80561</v>
      </c>
    </row>
    <row r="8" spans="1:19" ht="13.5" customHeight="1" x14ac:dyDescent="0.15">
      <c r="H8" s="3">
        <v>16</v>
      </c>
      <c r="I8" s="159" t="s">
        <v>3</v>
      </c>
      <c r="J8" s="13">
        <v>69725</v>
      </c>
      <c r="K8" s="196">
        <v>6</v>
      </c>
      <c r="L8" s="3">
        <f t="shared" si="0"/>
        <v>16</v>
      </c>
      <c r="M8" s="159" t="s">
        <v>3</v>
      </c>
      <c r="N8" s="13">
        <f t="shared" si="1"/>
        <v>69725</v>
      </c>
      <c r="O8" s="3">
        <f t="shared" si="2"/>
        <v>16</v>
      </c>
      <c r="P8" s="159" t="s">
        <v>3</v>
      </c>
      <c r="Q8" s="86">
        <v>72927</v>
      </c>
    </row>
    <row r="9" spans="1:19" ht="13.5" customHeight="1" x14ac:dyDescent="0.15">
      <c r="H9" s="77">
        <v>40</v>
      </c>
      <c r="I9" s="161" t="s">
        <v>2</v>
      </c>
      <c r="J9" s="13">
        <v>67586</v>
      </c>
      <c r="K9" s="196">
        <v>7</v>
      </c>
      <c r="L9" s="3">
        <f t="shared" si="0"/>
        <v>40</v>
      </c>
      <c r="M9" s="161" t="s">
        <v>2</v>
      </c>
      <c r="N9" s="13">
        <f t="shared" si="1"/>
        <v>67586</v>
      </c>
      <c r="O9" s="3">
        <f t="shared" si="2"/>
        <v>40</v>
      </c>
      <c r="P9" s="161" t="s">
        <v>2</v>
      </c>
      <c r="Q9" s="86">
        <v>62253</v>
      </c>
    </row>
    <row r="10" spans="1:19" ht="13.5" customHeight="1" x14ac:dyDescent="0.15">
      <c r="H10" s="3">
        <v>34</v>
      </c>
      <c r="I10" s="159" t="s">
        <v>1</v>
      </c>
      <c r="J10" s="13">
        <v>64230</v>
      </c>
      <c r="K10" s="196">
        <v>8</v>
      </c>
      <c r="L10" s="3">
        <f t="shared" si="0"/>
        <v>34</v>
      </c>
      <c r="M10" s="159" t="s">
        <v>1</v>
      </c>
      <c r="N10" s="13">
        <f t="shared" si="1"/>
        <v>64230</v>
      </c>
      <c r="O10" s="3">
        <f t="shared" si="2"/>
        <v>34</v>
      </c>
      <c r="P10" s="159" t="s">
        <v>1</v>
      </c>
      <c r="Q10" s="86">
        <v>68465</v>
      </c>
    </row>
    <row r="11" spans="1:19" ht="13.5" customHeight="1" x14ac:dyDescent="0.15">
      <c r="H11" s="14">
        <v>25</v>
      </c>
      <c r="I11" s="161" t="s">
        <v>29</v>
      </c>
      <c r="J11" s="13">
        <v>54279</v>
      </c>
      <c r="K11" s="196">
        <v>9</v>
      </c>
      <c r="L11" s="3">
        <f t="shared" si="0"/>
        <v>25</v>
      </c>
      <c r="M11" s="161" t="s">
        <v>29</v>
      </c>
      <c r="N11" s="13">
        <f t="shared" si="1"/>
        <v>54279</v>
      </c>
      <c r="O11" s="3">
        <f t="shared" si="2"/>
        <v>25</v>
      </c>
      <c r="P11" s="161" t="s">
        <v>29</v>
      </c>
      <c r="Q11" s="86">
        <v>37323</v>
      </c>
    </row>
    <row r="12" spans="1:19" ht="13.5" customHeight="1" thickBot="1" x14ac:dyDescent="0.2">
      <c r="H12" s="272">
        <v>2</v>
      </c>
      <c r="I12" s="378" t="s">
        <v>6</v>
      </c>
      <c r="J12" s="421">
        <v>48947</v>
      </c>
      <c r="K12" s="195">
        <v>10</v>
      </c>
      <c r="L12" s="3">
        <f t="shared" si="0"/>
        <v>2</v>
      </c>
      <c r="M12" s="378" t="s">
        <v>6</v>
      </c>
      <c r="N12" s="113">
        <f t="shared" si="1"/>
        <v>48947</v>
      </c>
      <c r="O12" s="14">
        <f t="shared" si="2"/>
        <v>2</v>
      </c>
      <c r="P12" s="378" t="s">
        <v>6</v>
      </c>
      <c r="Q12" s="198">
        <v>43356</v>
      </c>
    </row>
    <row r="13" spans="1:19" ht="13.5" customHeight="1" thickTop="1" thickBot="1" x14ac:dyDescent="0.2">
      <c r="H13" s="121">
        <v>38</v>
      </c>
      <c r="I13" s="173" t="s">
        <v>38</v>
      </c>
      <c r="J13" s="436">
        <v>48757</v>
      </c>
      <c r="K13" s="103"/>
      <c r="L13" s="78"/>
      <c r="M13" s="162"/>
      <c r="N13" s="337">
        <f>SUM(J43)</f>
        <v>1484320</v>
      </c>
      <c r="O13" s="3"/>
      <c r="P13" s="271" t="s">
        <v>8</v>
      </c>
      <c r="Q13" s="199">
        <v>1451911</v>
      </c>
    </row>
    <row r="14" spans="1:19" ht="13.5" customHeight="1" x14ac:dyDescent="0.15">
      <c r="B14" s="19"/>
      <c r="H14" s="3">
        <v>13</v>
      </c>
      <c r="I14" s="159" t="s">
        <v>7</v>
      </c>
      <c r="J14" s="13">
        <v>47515</v>
      </c>
      <c r="K14" s="103"/>
      <c r="L14" s="26"/>
      <c r="N14" t="s">
        <v>59</v>
      </c>
      <c r="O14"/>
    </row>
    <row r="15" spans="1:19" ht="13.5" customHeight="1" x14ac:dyDescent="0.15">
      <c r="H15" s="3">
        <v>24</v>
      </c>
      <c r="I15" s="159" t="s">
        <v>28</v>
      </c>
      <c r="J15" s="13">
        <v>42983</v>
      </c>
      <c r="K15" s="103"/>
      <c r="L15" s="26"/>
      <c r="M15" t="s">
        <v>194</v>
      </c>
      <c r="N15" s="15"/>
      <c r="O15"/>
      <c r="P15" t="s">
        <v>195</v>
      </c>
      <c r="Q15" s="85" t="s">
        <v>183</v>
      </c>
    </row>
    <row r="16" spans="1:19" ht="13.5" customHeight="1" x14ac:dyDescent="0.15">
      <c r="C16" s="15"/>
      <c r="E16" s="17"/>
      <c r="H16" s="3">
        <v>37</v>
      </c>
      <c r="I16" s="159" t="s">
        <v>37</v>
      </c>
      <c r="J16" s="136">
        <v>27455</v>
      </c>
      <c r="K16" s="103"/>
      <c r="L16" s="3">
        <f>SUM(L3)</f>
        <v>17</v>
      </c>
      <c r="M16" s="13">
        <f>SUM(N3)</f>
        <v>384184</v>
      </c>
      <c r="N16" s="159" t="s">
        <v>21</v>
      </c>
      <c r="O16" s="3">
        <f>SUM(O3)</f>
        <v>17</v>
      </c>
      <c r="P16" s="13">
        <f>SUM(M16)</f>
        <v>384184</v>
      </c>
      <c r="Q16" s="276">
        <v>337150</v>
      </c>
      <c r="R16" s="79"/>
    </row>
    <row r="17" spans="2:20" ht="13.5" customHeight="1" x14ac:dyDescent="0.15">
      <c r="C17" s="15"/>
      <c r="E17" s="17"/>
      <c r="H17" s="3">
        <v>3</v>
      </c>
      <c r="I17" s="159" t="s">
        <v>10</v>
      </c>
      <c r="J17" s="13">
        <v>22770</v>
      </c>
      <c r="K17" s="103"/>
      <c r="L17" s="3">
        <f t="shared" ref="L17:L25" si="3">SUM(L4)</f>
        <v>26</v>
      </c>
      <c r="M17" s="13">
        <f t="shared" ref="M17:M25" si="4">SUM(N4)</f>
        <v>144609</v>
      </c>
      <c r="N17" s="159" t="s">
        <v>30</v>
      </c>
      <c r="O17" s="3">
        <f t="shared" ref="O17:O25" si="5">SUM(O4)</f>
        <v>26</v>
      </c>
      <c r="P17" s="13">
        <f t="shared" ref="P17:P25" si="6">SUM(M17)</f>
        <v>144609</v>
      </c>
      <c r="Q17" s="277">
        <v>140721</v>
      </c>
      <c r="R17" s="79"/>
      <c r="S17" s="42"/>
    </row>
    <row r="18" spans="2:20" ht="13.5" customHeight="1" x14ac:dyDescent="0.15">
      <c r="C18" s="15"/>
      <c r="E18" s="17"/>
      <c r="H18" s="3">
        <v>9</v>
      </c>
      <c r="I18" s="3" t="s">
        <v>164</v>
      </c>
      <c r="J18" s="136">
        <v>20281</v>
      </c>
      <c r="K18" s="103"/>
      <c r="L18" s="3">
        <f t="shared" si="3"/>
        <v>36</v>
      </c>
      <c r="M18" s="13">
        <f t="shared" si="4"/>
        <v>121731</v>
      </c>
      <c r="N18" s="159" t="s">
        <v>5</v>
      </c>
      <c r="O18" s="3">
        <f t="shared" si="5"/>
        <v>36</v>
      </c>
      <c r="P18" s="13">
        <f t="shared" si="6"/>
        <v>121731</v>
      </c>
      <c r="Q18" s="277">
        <v>129846</v>
      </c>
      <c r="R18" s="79"/>
      <c r="S18" s="111"/>
    </row>
    <row r="19" spans="2:20" ht="13.5" customHeight="1" x14ac:dyDescent="0.15">
      <c r="C19" s="15"/>
      <c r="E19" s="17"/>
      <c r="H19" s="3">
        <v>1</v>
      </c>
      <c r="I19" s="159" t="s">
        <v>4</v>
      </c>
      <c r="J19" s="13">
        <v>19703</v>
      </c>
      <c r="L19" s="3">
        <f t="shared" si="3"/>
        <v>33</v>
      </c>
      <c r="M19" s="13">
        <f t="shared" si="4"/>
        <v>93660</v>
      </c>
      <c r="N19" s="159" t="s">
        <v>0</v>
      </c>
      <c r="O19" s="3">
        <f t="shared" si="5"/>
        <v>33</v>
      </c>
      <c r="P19" s="13">
        <f t="shared" si="6"/>
        <v>93660</v>
      </c>
      <c r="Q19" s="277">
        <v>84116</v>
      </c>
      <c r="R19" s="79"/>
      <c r="S19" s="124"/>
    </row>
    <row r="20" spans="2:20" ht="13.5" customHeight="1" x14ac:dyDescent="0.15">
      <c r="B20" s="18"/>
      <c r="C20" s="15"/>
      <c r="E20" s="17"/>
      <c r="H20" s="3">
        <v>22</v>
      </c>
      <c r="I20" s="159" t="s">
        <v>26</v>
      </c>
      <c r="J20" s="13">
        <v>18987</v>
      </c>
      <c r="L20" s="3">
        <f t="shared" si="3"/>
        <v>31</v>
      </c>
      <c r="M20" s="13">
        <f t="shared" si="4"/>
        <v>88880</v>
      </c>
      <c r="N20" s="159" t="s">
        <v>64</v>
      </c>
      <c r="O20" s="3">
        <f t="shared" si="5"/>
        <v>31</v>
      </c>
      <c r="P20" s="13">
        <f t="shared" si="6"/>
        <v>88880</v>
      </c>
      <c r="Q20" s="277">
        <v>85206</v>
      </c>
      <c r="R20" s="79"/>
      <c r="S20" s="124"/>
    </row>
    <row r="21" spans="2:20" ht="13.5" customHeight="1" x14ac:dyDescent="0.15">
      <c r="B21" s="18"/>
      <c r="C21" s="15"/>
      <c r="E21" s="17"/>
      <c r="H21" s="3">
        <v>14</v>
      </c>
      <c r="I21" s="159" t="s">
        <v>19</v>
      </c>
      <c r="J21" s="13">
        <v>16599</v>
      </c>
      <c r="L21" s="3">
        <f t="shared" si="3"/>
        <v>16</v>
      </c>
      <c r="M21" s="13">
        <f t="shared" si="4"/>
        <v>69725</v>
      </c>
      <c r="N21" s="159" t="s">
        <v>3</v>
      </c>
      <c r="O21" s="3">
        <f t="shared" si="5"/>
        <v>16</v>
      </c>
      <c r="P21" s="13">
        <f t="shared" si="6"/>
        <v>69725</v>
      </c>
      <c r="Q21" s="277">
        <v>68440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157</v>
      </c>
      <c r="J22" s="218">
        <v>13014</v>
      </c>
      <c r="K22" s="15"/>
      <c r="L22" s="3">
        <f t="shared" si="3"/>
        <v>40</v>
      </c>
      <c r="M22" s="13">
        <f t="shared" si="4"/>
        <v>67586</v>
      </c>
      <c r="N22" s="161" t="s">
        <v>2</v>
      </c>
      <c r="O22" s="3">
        <f t="shared" si="5"/>
        <v>40</v>
      </c>
      <c r="P22" s="13">
        <f t="shared" si="6"/>
        <v>67586</v>
      </c>
      <c r="Q22" s="277">
        <v>67978</v>
      </c>
      <c r="R22" s="79"/>
    </row>
    <row r="23" spans="2:20" ht="13.5" customHeight="1" x14ac:dyDescent="0.15">
      <c r="B23" s="18"/>
      <c r="C23" s="15"/>
      <c r="E23" s="17"/>
      <c r="H23" s="3">
        <v>29</v>
      </c>
      <c r="I23" s="159" t="s">
        <v>54</v>
      </c>
      <c r="J23" s="13">
        <v>11404</v>
      </c>
      <c r="K23" s="15"/>
      <c r="L23" s="3">
        <f t="shared" si="3"/>
        <v>34</v>
      </c>
      <c r="M23" s="13">
        <f t="shared" si="4"/>
        <v>64230</v>
      </c>
      <c r="N23" s="159" t="s">
        <v>1</v>
      </c>
      <c r="O23" s="3">
        <f t="shared" si="5"/>
        <v>34</v>
      </c>
      <c r="P23" s="13">
        <f t="shared" si="6"/>
        <v>64230</v>
      </c>
      <c r="Q23" s="277">
        <v>63405</v>
      </c>
      <c r="R23" s="79"/>
      <c r="S23" s="42"/>
    </row>
    <row r="24" spans="2:20" ht="13.5" customHeight="1" x14ac:dyDescent="0.15">
      <c r="C24" s="15"/>
      <c r="E24" s="17"/>
      <c r="H24" s="3">
        <v>11</v>
      </c>
      <c r="I24" s="159" t="s">
        <v>17</v>
      </c>
      <c r="J24" s="413">
        <v>11054</v>
      </c>
      <c r="K24" s="15"/>
      <c r="L24" s="3">
        <f t="shared" si="3"/>
        <v>25</v>
      </c>
      <c r="M24" s="13">
        <f t="shared" si="4"/>
        <v>54279</v>
      </c>
      <c r="N24" s="161" t="s">
        <v>29</v>
      </c>
      <c r="O24" s="3">
        <f t="shared" si="5"/>
        <v>25</v>
      </c>
      <c r="P24" s="13">
        <f t="shared" si="6"/>
        <v>54279</v>
      </c>
      <c r="Q24" s="277">
        <v>54134</v>
      </c>
      <c r="R24" s="79"/>
      <c r="S24" s="111"/>
    </row>
    <row r="25" spans="2:20" ht="13.5" customHeight="1" thickBot="1" x14ac:dyDescent="0.2">
      <c r="C25" s="15"/>
      <c r="E25" s="17"/>
      <c r="H25" s="3">
        <v>15</v>
      </c>
      <c r="I25" s="159" t="s">
        <v>20</v>
      </c>
      <c r="J25" s="13">
        <v>8645</v>
      </c>
      <c r="K25" s="15"/>
      <c r="L25" s="14">
        <f t="shared" si="3"/>
        <v>2</v>
      </c>
      <c r="M25" s="113">
        <f t="shared" si="4"/>
        <v>48947</v>
      </c>
      <c r="N25" s="378" t="s">
        <v>6</v>
      </c>
      <c r="O25" s="14">
        <f t="shared" si="5"/>
        <v>2</v>
      </c>
      <c r="P25" s="113">
        <f t="shared" si="6"/>
        <v>48947</v>
      </c>
      <c r="Q25" s="278">
        <v>51594</v>
      </c>
      <c r="R25" s="126" t="s">
        <v>73</v>
      </c>
      <c r="S25" s="28"/>
      <c r="T25" s="28"/>
    </row>
    <row r="26" spans="2:20" ht="13.5" customHeight="1" thickTop="1" x14ac:dyDescent="0.15">
      <c r="H26" s="3">
        <v>35</v>
      </c>
      <c r="I26" s="159" t="s">
        <v>36</v>
      </c>
      <c r="J26" s="13">
        <v>7404</v>
      </c>
      <c r="K26" s="15"/>
      <c r="L26" s="114"/>
      <c r="M26" s="160">
        <f>SUM(J43-(M16+M17+M18+M19+M20+M21+M22+M23+M24+M25))</f>
        <v>346489</v>
      </c>
      <c r="N26" s="219" t="s">
        <v>45</v>
      </c>
      <c r="O26" s="115"/>
      <c r="P26" s="160">
        <f>SUM(M26)</f>
        <v>346489</v>
      </c>
      <c r="Q26" s="160"/>
      <c r="R26" s="174">
        <v>1427833</v>
      </c>
      <c r="T26" s="28"/>
    </row>
    <row r="27" spans="2:20" ht="13.5" customHeight="1" x14ac:dyDescent="0.15">
      <c r="H27" s="3">
        <v>30</v>
      </c>
      <c r="I27" s="159" t="s">
        <v>33</v>
      </c>
      <c r="J27" s="87">
        <v>7333</v>
      </c>
      <c r="K27" s="15"/>
      <c r="M27" t="s">
        <v>186</v>
      </c>
      <c r="O27" s="110"/>
      <c r="P27" s="28" t="s">
        <v>187</v>
      </c>
    </row>
    <row r="28" spans="2:20" ht="13.5" customHeight="1" x14ac:dyDescent="0.15">
      <c r="G28" s="17"/>
      <c r="H28" s="3">
        <v>12</v>
      </c>
      <c r="I28" s="159" t="s">
        <v>18</v>
      </c>
      <c r="J28" s="13">
        <v>4926</v>
      </c>
      <c r="K28" s="15"/>
      <c r="M28" s="86">
        <f t="shared" ref="M28:M37" si="7">SUM(Q3)</f>
        <v>348200</v>
      </c>
      <c r="N28" s="159" t="s">
        <v>21</v>
      </c>
      <c r="O28" s="3">
        <f>SUM(L3)</f>
        <v>17</v>
      </c>
      <c r="P28" s="86">
        <f t="shared" ref="P28:P37" si="8">SUM(Q3)</f>
        <v>348200</v>
      </c>
    </row>
    <row r="29" spans="2:20" ht="13.5" customHeight="1" x14ac:dyDescent="0.15">
      <c r="H29" s="3">
        <v>27</v>
      </c>
      <c r="I29" s="159" t="s">
        <v>31</v>
      </c>
      <c r="J29" s="136">
        <v>3965</v>
      </c>
      <c r="K29" s="15"/>
      <c r="M29" s="86">
        <f t="shared" si="7"/>
        <v>137710</v>
      </c>
      <c r="N29" s="159" t="s">
        <v>30</v>
      </c>
      <c r="O29" s="3">
        <f t="shared" ref="O29:O37" si="9">SUM(L4)</f>
        <v>26</v>
      </c>
      <c r="P29" s="86">
        <f t="shared" si="8"/>
        <v>137710</v>
      </c>
    </row>
    <row r="30" spans="2:20" ht="13.5" customHeight="1" x14ac:dyDescent="0.15">
      <c r="H30" s="3">
        <v>10</v>
      </c>
      <c r="I30" s="159" t="s">
        <v>16</v>
      </c>
      <c r="J30" s="13">
        <v>2757</v>
      </c>
      <c r="K30" s="15"/>
      <c r="M30" s="86">
        <f t="shared" si="7"/>
        <v>136136</v>
      </c>
      <c r="N30" s="159" t="s">
        <v>5</v>
      </c>
      <c r="O30" s="3">
        <f t="shared" si="9"/>
        <v>36</v>
      </c>
      <c r="P30" s="86">
        <f t="shared" si="8"/>
        <v>136136</v>
      </c>
    </row>
    <row r="31" spans="2:20" ht="13.5" customHeight="1" x14ac:dyDescent="0.15">
      <c r="H31" s="3">
        <v>39</v>
      </c>
      <c r="I31" s="159" t="s">
        <v>39</v>
      </c>
      <c r="J31" s="13">
        <v>2145</v>
      </c>
      <c r="K31" s="15"/>
      <c r="M31" s="86">
        <f t="shared" si="7"/>
        <v>91720</v>
      </c>
      <c r="N31" s="159" t="s">
        <v>0</v>
      </c>
      <c r="O31" s="3">
        <f t="shared" si="9"/>
        <v>33</v>
      </c>
      <c r="P31" s="86">
        <f t="shared" si="8"/>
        <v>91720</v>
      </c>
    </row>
    <row r="32" spans="2:20" ht="13.5" customHeight="1" x14ac:dyDescent="0.15">
      <c r="H32" s="3">
        <v>20</v>
      </c>
      <c r="I32" s="159" t="s">
        <v>24</v>
      </c>
      <c r="J32" s="13">
        <v>1836</v>
      </c>
      <c r="K32" s="15"/>
      <c r="M32" s="86">
        <f t="shared" si="7"/>
        <v>80561</v>
      </c>
      <c r="N32" s="159" t="s">
        <v>64</v>
      </c>
      <c r="O32" s="3">
        <f t="shared" si="9"/>
        <v>31</v>
      </c>
      <c r="P32" s="86">
        <f t="shared" si="8"/>
        <v>80561</v>
      </c>
      <c r="S32" s="10"/>
    </row>
    <row r="33" spans="8:21" ht="13.5" customHeight="1" x14ac:dyDescent="0.15">
      <c r="H33" s="3">
        <v>23</v>
      </c>
      <c r="I33" s="159" t="s">
        <v>27</v>
      </c>
      <c r="J33" s="136">
        <v>1599</v>
      </c>
      <c r="K33" s="15"/>
      <c r="M33" s="86">
        <f t="shared" si="7"/>
        <v>72927</v>
      </c>
      <c r="N33" s="159" t="s">
        <v>3</v>
      </c>
      <c r="O33" s="3">
        <f t="shared" si="9"/>
        <v>16</v>
      </c>
      <c r="P33" s="86">
        <f t="shared" si="8"/>
        <v>72927</v>
      </c>
      <c r="S33" s="28"/>
      <c r="T33" s="28"/>
    </row>
    <row r="34" spans="8:21" ht="13.5" customHeight="1" x14ac:dyDescent="0.15">
      <c r="H34" s="3">
        <v>4</v>
      </c>
      <c r="I34" s="159" t="s">
        <v>11</v>
      </c>
      <c r="J34" s="13">
        <v>1357</v>
      </c>
      <c r="K34" s="15"/>
      <c r="M34" s="86">
        <f t="shared" si="7"/>
        <v>62253</v>
      </c>
      <c r="N34" s="161" t="s">
        <v>2</v>
      </c>
      <c r="O34" s="3">
        <f t="shared" si="9"/>
        <v>40</v>
      </c>
      <c r="P34" s="86">
        <f t="shared" si="8"/>
        <v>62253</v>
      </c>
      <c r="S34" s="28"/>
      <c r="T34" s="28"/>
    </row>
    <row r="35" spans="8:21" ht="13.5" customHeight="1" x14ac:dyDescent="0.15">
      <c r="H35" s="3">
        <v>6</v>
      </c>
      <c r="I35" s="159" t="s">
        <v>13</v>
      </c>
      <c r="J35" s="13">
        <v>1255</v>
      </c>
      <c r="K35" s="15"/>
      <c r="M35" s="86">
        <f t="shared" si="7"/>
        <v>68465</v>
      </c>
      <c r="N35" s="159" t="s">
        <v>1</v>
      </c>
      <c r="O35" s="3">
        <f t="shared" si="9"/>
        <v>34</v>
      </c>
      <c r="P35" s="86">
        <f t="shared" si="8"/>
        <v>68465</v>
      </c>
      <c r="S35" s="28"/>
    </row>
    <row r="36" spans="8:21" ht="13.5" customHeight="1" x14ac:dyDescent="0.15">
      <c r="H36" s="3">
        <v>18</v>
      </c>
      <c r="I36" s="159" t="s">
        <v>22</v>
      </c>
      <c r="J36" s="218">
        <v>712</v>
      </c>
      <c r="K36" s="15"/>
      <c r="M36" s="86">
        <f t="shared" si="7"/>
        <v>37323</v>
      </c>
      <c r="N36" s="161" t="s">
        <v>29</v>
      </c>
      <c r="O36" s="3">
        <f t="shared" si="9"/>
        <v>25</v>
      </c>
      <c r="P36" s="86">
        <f t="shared" si="8"/>
        <v>37323</v>
      </c>
      <c r="S36" s="28"/>
    </row>
    <row r="37" spans="8:21" ht="13.5" customHeight="1" thickBot="1" x14ac:dyDescent="0.2">
      <c r="H37" s="3">
        <v>32</v>
      </c>
      <c r="I37" s="159" t="s">
        <v>35</v>
      </c>
      <c r="J37" s="13">
        <v>625</v>
      </c>
      <c r="K37" s="15"/>
      <c r="M37" s="112">
        <f t="shared" si="7"/>
        <v>43356</v>
      </c>
      <c r="N37" s="378" t="s">
        <v>6</v>
      </c>
      <c r="O37" s="14">
        <f t="shared" si="9"/>
        <v>2</v>
      </c>
      <c r="P37" s="112">
        <f t="shared" si="8"/>
        <v>43356</v>
      </c>
      <c r="S37" s="28"/>
    </row>
    <row r="38" spans="8:21" ht="13.5" customHeight="1" thickTop="1" x14ac:dyDescent="0.15">
      <c r="H38" s="3">
        <v>19</v>
      </c>
      <c r="I38" s="159" t="s">
        <v>23</v>
      </c>
      <c r="J38" s="13">
        <v>479</v>
      </c>
      <c r="K38" s="15"/>
      <c r="M38" s="343">
        <f>SUM(Q13-(Q3+Q4+Q5+Q6+Q7+Q8+Q9+Q10+Q11+Q12))</f>
        <v>373260</v>
      </c>
      <c r="N38" s="412" t="s">
        <v>189</v>
      </c>
      <c r="O38" s="345"/>
      <c r="P38" s="346">
        <f>SUM(M38)</f>
        <v>373260</v>
      </c>
      <c r="U38" s="28"/>
    </row>
    <row r="39" spans="8:21" ht="13.5" customHeight="1" x14ac:dyDescent="0.15">
      <c r="H39" s="3">
        <v>5</v>
      </c>
      <c r="I39" s="159" t="s">
        <v>12</v>
      </c>
      <c r="J39" s="87">
        <v>396</v>
      </c>
      <c r="K39" s="15"/>
      <c r="P39" s="28"/>
    </row>
    <row r="40" spans="8:21" ht="13.5" customHeight="1" x14ac:dyDescent="0.15">
      <c r="H40" s="3">
        <v>7</v>
      </c>
      <c r="I40" s="159" t="s">
        <v>14</v>
      </c>
      <c r="J40" s="13">
        <v>312</v>
      </c>
      <c r="K40" s="15"/>
    </row>
    <row r="41" spans="8:21" ht="13.5" customHeight="1" x14ac:dyDescent="0.15">
      <c r="H41" s="3">
        <v>28</v>
      </c>
      <c r="I41" s="159" t="s">
        <v>32</v>
      </c>
      <c r="J41" s="13">
        <v>221</v>
      </c>
      <c r="K41" s="15"/>
    </row>
    <row r="42" spans="8:21" ht="13.5" customHeight="1" thickBot="1" x14ac:dyDescent="0.2">
      <c r="H42" s="14">
        <v>8</v>
      </c>
      <c r="I42" s="161" t="s">
        <v>15</v>
      </c>
      <c r="J42" s="414">
        <v>0</v>
      </c>
      <c r="K42" s="15"/>
    </row>
    <row r="43" spans="8:21" ht="13.5" customHeight="1" thickTop="1" x14ac:dyDescent="0.15">
      <c r="H43" s="114"/>
      <c r="I43" s="292" t="s">
        <v>8</v>
      </c>
      <c r="J43" s="293">
        <f>SUM(J3:J42)</f>
        <v>1484320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58"/>
    </row>
    <row r="50" spans="1:19" ht="13.5" customHeight="1" x14ac:dyDescent="0.15">
      <c r="I50" s="42"/>
      <c r="J50" s="158"/>
    </row>
    <row r="51" spans="1:19" ht="13.5" customHeight="1" x14ac:dyDescent="0.15">
      <c r="I51" s="42"/>
      <c r="J51" s="223"/>
      <c r="M51" s="42"/>
      <c r="N51" s="158"/>
    </row>
    <row r="52" spans="1:19" ht="13.5" customHeight="1" x14ac:dyDescent="0.15">
      <c r="A52" s="33" t="s">
        <v>46</v>
      </c>
      <c r="B52" s="22" t="s">
        <v>9</v>
      </c>
      <c r="C52" s="8" t="s">
        <v>203</v>
      </c>
      <c r="D52" s="8" t="s">
        <v>204</v>
      </c>
      <c r="E52" s="24" t="s">
        <v>43</v>
      </c>
      <c r="F52" s="23" t="s">
        <v>42</v>
      </c>
      <c r="G52" s="8" t="s">
        <v>176</v>
      </c>
      <c r="I52" s="42"/>
      <c r="J52" s="158"/>
      <c r="N52" s="30"/>
      <c r="S52" s="387"/>
    </row>
    <row r="53" spans="1:19" ht="13.5" customHeight="1" x14ac:dyDescent="0.15">
      <c r="A53" s="9">
        <v>1</v>
      </c>
      <c r="B53" s="159" t="s">
        <v>21</v>
      </c>
      <c r="C53" s="415">
        <f>SUM(J3)</f>
        <v>384184</v>
      </c>
      <c r="D53" s="87">
        <f t="shared" ref="D53:D63" si="10">SUM(Q3)</f>
        <v>348200</v>
      </c>
      <c r="E53" s="80">
        <f t="shared" ref="E53:E62" si="11">SUM(P16/Q16*100)</f>
        <v>113.95046715111967</v>
      </c>
      <c r="F53" s="20">
        <f t="shared" ref="F53:F63" si="12">SUM(C53/D53*100)</f>
        <v>110.33429063756461</v>
      </c>
      <c r="G53" s="21"/>
      <c r="I53" s="42"/>
      <c r="J53" s="158"/>
    </row>
    <row r="54" spans="1:19" ht="13.5" customHeight="1" x14ac:dyDescent="0.15">
      <c r="A54" s="9">
        <v>2</v>
      </c>
      <c r="B54" s="159" t="s">
        <v>30</v>
      </c>
      <c r="C54" s="415">
        <f t="shared" ref="C54:C62" si="13">SUM(J4)</f>
        <v>144609</v>
      </c>
      <c r="D54" s="87">
        <f t="shared" si="10"/>
        <v>137710</v>
      </c>
      <c r="E54" s="80">
        <f t="shared" si="11"/>
        <v>102.76291385081117</v>
      </c>
      <c r="F54" s="398">
        <f t="shared" si="12"/>
        <v>105.00980320964347</v>
      </c>
      <c r="G54" s="21"/>
      <c r="M54" s="386"/>
      <c r="N54" s="17"/>
    </row>
    <row r="55" spans="1:19" ht="13.5" customHeight="1" x14ac:dyDescent="0.15">
      <c r="A55" s="9">
        <v>3</v>
      </c>
      <c r="B55" s="159" t="s">
        <v>5</v>
      </c>
      <c r="C55" s="415">
        <f t="shared" si="13"/>
        <v>121731</v>
      </c>
      <c r="D55" s="87">
        <f t="shared" si="10"/>
        <v>136136</v>
      </c>
      <c r="E55" s="80">
        <f t="shared" si="11"/>
        <v>93.750288803659714</v>
      </c>
      <c r="F55" s="20">
        <f t="shared" si="12"/>
        <v>89.418669565728393</v>
      </c>
      <c r="G55" s="21"/>
      <c r="I55" s="465"/>
      <c r="J55" s="466"/>
    </row>
    <row r="56" spans="1:19" ht="13.5" customHeight="1" x14ac:dyDescent="0.15">
      <c r="A56" s="9">
        <v>4</v>
      </c>
      <c r="B56" s="159" t="s">
        <v>0</v>
      </c>
      <c r="C56" s="415">
        <f t="shared" si="13"/>
        <v>93660</v>
      </c>
      <c r="D56" s="87">
        <f t="shared" si="10"/>
        <v>91720</v>
      </c>
      <c r="E56" s="80">
        <f t="shared" si="11"/>
        <v>111.34623615007845</v>
      </c>
      <c r="F56" s="20">
        <f t="shared" si="12"/>
        <v>102.1151330135194</v>
      </c>
      <c r="G56" s="21"/>
      <c r="I56" s="465"/>
      <c r="J56" s="466"/>
    </row>
    <row r="57" spans="1:19" ht="13.5" customHeight="1" x14ac:dyDescent="0.15">
      <c r="A57" s="9">
        <v>5</v>
      </c>
      <c r="B57" s="159" t="s">
        <v>64</v>
      </c>
      <c r="C57" s="415">
        <f t="shared" si="13"/>
        <v>88880</v>
      </c>
      <c r="D57" s="87">
        <f t="shared" si="10"/>
        <v>80561</v>
      </c>
      <c r="E57" s="80">
        <f t="shared" si="11"/>
        <v>104.3119029176349</v>
      </c>
      <c r="F57" s="20">
        <f t="shared" si="12"/>
        <v>110.32633656483905</v>
      </c>
      <c r="G57" s="21"/>
      <c r="I57" s="158"/>
      <c r="P57" s="28"/>
    </row>
    <row r="58" spans="1:19" ht="13.5" customHeight="1" x14ac:dyDescent="0.15">
      <c r="A58" s="9">
        <v>6</v>
      </c>
      <c r="B58" s="159" t="s">
        <v>3</v>
      </c>
      <c r="C58" s="415">
        <f t="shared" si="13"/>
        <v>69725</v>
      </c>
      <c r="D58" s="87">
        <f t="shared" si="10"/>
        <v>72927</v>
      </c>
      <c r="E58" s="80">
        <f t="shared" si="11"/>
        <v>101.87755698421977</v>
      </c>
      <c r="F58" s="20">
        <f t="shared" si="12"/>
        <v>95.609307938075062</v>
      </c>
      <c r="G58" s="21"/>
    </row>
    <row r="59" spans="1:19" ht="13.5" customHeight="1" x14ac:dyDescent="0.15">
      <c r="A59" s="9">
        <v>7</v>
      </c>
      <c r="B59" s="161" t="s">
        <v>2</v>
      </c>
      <c r="C59" s="415">
        <f t="shared" si="13"/>
        <v>67586</v>
      </c>
      <c r="D59" s="87">
        <f t="shared" si="10"/>
        <v>62253</v>
      </c>
      <c r="E59" s="80">
        <f t="shared" si="11"/>
        <v>99.42334284621495</v>
      </c>
      <c r="F59" s="20">
        <f t="shared" si="12"/>
        <v>108.56665542222865</v>
      </c>
      <c r="G59" s="21"/>
    </row>
    <row r="60" spans="1:19" ht="13.5" customHeight="1" x14ac:dyDescent="0.15">
      <c r="A60" s="9">
        <v>8</v>
      </c>
      <c r="B60" s="159" t="s">
        <v>1</v>
      </c>
      <c r="C60" s="415">
        <f t="shared" si="13"/>
        <v>64230</v>
      </c>
      <c r="D60" s="87">
        <f t="shared" si="10"/>
        <v>68465</v>
      </c>
      <c r="E60" s="80">
        <f t="shared" si="11"/>
        <v>101.30115921457299</v>
      </c>
      <c r="F60" s="20">
        <f t="shared" si="12"/>
        <v>93.814357701015112</v>
      </c>
      <c r="G60" s="21"/>
    </row>
    <row r="61" spans="1:19" ht="13.5" customHeight="1" x14ac:dyDescent="0.15">
      <c r="A61" s="9">
        <v>9</v>
      </c>
      <c r="B61" s="161" t="s">
        <v>29</v>
      </c>
      <c r="C61" s="415">
        <f t="shared" si="13"/>
        <v>54279</v>
      </c>
      <c r="D61" s="87">
        <f t="shared" si="10"/>
        <v>37323</v>
      </c>
      <c r="E61" s="80">
        <f t="shared" si="11"/>
        <v>100.26785384416448</v>
      </c>
      <c r="F61" s="20">
        <f t="shared" si="12"/>
        <v>145.43043163732818</v>
      </c>
      <c r="G61" s="21"/>
    </row>
    <row r="62" spans="1:19" ht="13.5" customHeight="1" thickBot="1" x14ac:dyDescent="0.2">
      <c r="A62" s="127">
        <v>10</v>
      </c>
      <c r="B62" s="378" t="s">
        <v>6</v>
      </c>
      <c r="C62" s="415">
        <f t="shared" si="13"/>
        <v>48947</v>
      </c>
      <c r="D62" s="128">
        <f t="shared" si="10"/>
        <v>43356</v>
      </c>
      <c r="E62" s="129">
        <f t="shared" si="11"/>
        <v>94.869558475791763</v>
      </c>
      <c r="F62" s="130">
        <f t="shared" si="12"/>
        <v>112.89556232124735</v>
      </c>
      <c r="G62" s="131"/>
    </row>
    <row r="63" spans="1:19" ht="13.5" customHeight="1" thickTop="1" x14ac:dyDescent="0.15">
      <c r="A63" s="114"/>
      <c r="B63" s="132" t="s">
        <v>74</v>
      </c>
      <c r="C63" s="133">
        <f>SUM(J43)</f>
        <v>1484320</v>
      </c>
      <c r="D63" s="133">
        <f t="shared" si="10"/>
        <v>1451911</v>
      </c>
      <c r="E63" s="134">
        <f>SUM(C63/R26*100)</f>
        <v>103.95613492614333</v>
      </c>
      <c r="F63" s="135">
        <f t="shared" si="12"/>
        <v>102.23216161321183</v>
      </c>
      <c r="G63" s="140">
        <v>70.900000000000006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2023-07-06T04:16:11Z</cp:lastPrinted>
  <dcterms:created xsi:type="dcterms:W3CDTF">2004-08-12T01:21:30Z</dcterms:created>
  <dcterms:modified xsi:type="dcterms:W3CDTF">2023-07-06T06:34:05Z</dcterms:modified>
</cp:coreProperties>
</file>