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15C54758-174A-40C7-B7F1-5B4FEDD208E6}" xr6:coauthVersionLast="36" xr6:coauthVersionMax="36" xr10:uidLastSave="{00000000-0000-0000-0000-000000000000}"/>
  <bookViews>
    <workbookView xWindow="0" yWindow="0" windowWidth="28800" windowHeight="11760" tabRatio="597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 " sheetId="62" r:id="rId8"/>
    <sheet name="保管高" sheetId="57" r:id="rId9"/>
    <sheet name="東部・富士" sheetId="58" r:id="rId10"/>
    <sheet name="清水・静岡" sheetId="59" r:id="rId11"/>
    <sheet name="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 '!$A$1:$G$65</definedName>
    <definedName name="_xlnm.Print_Area" localSheetId="11">駿遠・西部!$A$1:$G$65</definedName>
    <definedName name="_xlnm.Print_Area" localSheetId="10">清水・静岡!$A$1:$G$64</definedName>
    <definedName name="_xlnm.Print_Area" localSheetId="9">東部・富士!$A$1:$G$64</definedName>
    <definedName name="_xlnm.Print_Area" localSheetId="8">保管高!$A$1:$G$64</definedName>
  </definedNames>
  <calcPr calcId="191029"/>
</workbook>
</file>

<file path=xl/calcChain.xml><?xml version="1.0" encoding="utf-8"?>
<calcChain xmlns="http://schemas.openxmlformats.org/spreadsheetml/2006/main">
  <c r="H90" i="62" l="1"/>
  <c r="N76" i="62" s="1"/>
  <c r="E65" i="62" s="1"/>
  <c r="N75" i="62"/>
  <c r="K75" i="62"/>
  <c r="N74" i="62"/>
  <c r="K74" i="62"/>
  <c r="N73" i="62"/>
  <c r="K73" i="62"/>
  <c r="N72" i="62"/>
  <c r="K72" i="62"/>
  <c r="N71" i="62"/>
  <c r="K71" i="62"/>
  <c r="N70" i="62"/>
  <c r="K70" i="62"/>
  <c r="N69" i="62"/>
  <c r="K69" i="62"/>
  <c r="N68" i="62"/>
  <c r="K68" i="62"/>
  <c r="N67" i="62"/>
  <c r="E56" i="62" s="1"/>
  <c r="K67" i="62"/>
  <c r="N66" i="62"/>
  <c r="K66" i="62"/>
  <c r="D65" i="62"/>
  <c r="E64" i="62"/>
  <c r="D64" i="62"/>
  <c r="C64" i="62"/>
  <c r="F64" i="62" s="1"/>
  <c r="F63" i="62"/>
  <c r="E63" i="62"/>
  <c r="D63" i="62"/>
  <c r="C63" i="62"/>
  <c r="E62" i="62"/>
  <c r="D62" i="62"/>
  <c r="C62" i="62"/>
  <c r="F62" i="62" s="1"/>
  <c r="F61" i="62"/>
  <c r="E61" i="62"/>
  <c r="D61" i="62"/>
  <c r="C61" i="62"/>
  <c r="F60" i="62"/>
  <c r="E60" i="62"/>
  <c r="D60" i="62"/>
  <c r="C60" i="62"/>
  <c r="K59" i="62"/>
  <c r="F59" i="62"/>
  <c r="E59" i="62"/>
  <c r="D59" i="62"/>
  <c r="C59" i="62"/>
  <c r="K58" i="62"/>
  <c r="E58" i="62"/>
  <c r="D58" i="62"/>
  <c r="C58" i="62"/>
  <c r="F58" i="62" s="1"/>
  <c r="K57" i="62"/>
  <c r="E57" i="62"/>
  <c r="D57" i="62"/>
  <c r="C57" i="62"/>
  <c r="F57" i="62" s="1"/>
  <c r="K56" i="62"/>
  <c r="F56" i="62"/>
  <c r="D56" i="62"/>
  <c r="C56" i="62"/>
  <c r="K55" i="62"/>
  <c r="F55" i="62"/>
  <c r="E55" i="62"/>
  <c r="D55" i="62"/>
  <c r="C55" i="62"/>
  <c r="K54" i="62"/>
  <c r="K53" i="62"/>
  <c r="K52" i="62"/>
  <c r="K51" i="62"/>
  <c r="K50" i="62"/>
  <c r="H44" i="62"/>
  <c r="C32" i="62" s="1"/>
  <c r="F32" i="62" s="1"/>
  <c r="D32" i="62"/>
  <c r="D31" i="62"/>
  <c r="C31" i="62"/>
  <c r="F31" i="62" s="1"/>
  <c r="D30" i="62"/>
  <c r="C30" i="62"/>
  <c r="N29" i="62"/>
  <c r="E31" i="62" s="1"/>
  <c r="K29" i="62"/>
  <c r="D29" i="62"/>
  <c r="C29" i="62"/>
  <c r="F29" i="62" s="1"/>
  <c r="N28" i="62"/>
  <c r="E30" i="62" s="1"/>
  <c r="K28" i="62"/>
  <c r="D28" i="62"/>
  <c r="C28" i="62"/>
  <c r="N27" i="62"/>
  <c r="E29" i="62" s="1"/>
  <c r="K27" i="62"/>
  <c r="D27" i="62"/>
  <c r="C27" i="62"/>
  <c r="F27" i="62" s="1"/>
  <c r="N26" i="62"/>
  <c r="E28" i="62" s="1"/>
  <c r="K26" i="62"/>
  <c r="D26" i="62"/>
  <c r="C26" i="62"/>
  <c r="N25" i="62"/>
  <c r="E27" i="62" s="1"/>
  <c r="K25" i="62"/>
  <c r="D25" i="62"/>
  <c r="C25" i="62"/>
  <c r="F25" i="62" s="1"/>
  <c r="N24" i="62"/>
  <c r="E26" i="62" s="1"/>
  <c r="K24" i="62"/>
  <c r="D24" i="62"/>
  <c r="C24" i="62"/>
  <c r="N23" i="62"/>
  <c r="E25" i="62" s="1"/>
  <c r="K23" i="62"/>
  <c r="D23" i="62"/>
  <c r="C23" i="62"/>
  <c r="F23" i="62" s="1"/>
  <c r="N22" i="62"/>
  <c r="E24" i="62" s="1"/>
  <c r="K22" i="62"/>
  <c r="D22" i="62"/>
  <c r="C22" i="62"/>
  <c r="N21" i="62"/>
  <c r="E23" i="62" s="1"/>
  <c r="K21" i="62"/>
  <c r="N20" i="62"/>
  <c r="E22" i="62" s="1"/>
  <c r="K20" i="62"/>
  <c r="K13" i="62"/>
  <c r="K12" i="62"/>
  <c r="K11" i="62"/>
  <c r="K10" i="62"/>
  <c r="K9" i="62"/>
  <c r="K8" i="62"/>
  <c r="K7" i="62"/>
  <c r="K6" i="62"/>
  <c r="K5" i="62"/>
  <c r="K4" i="62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O55" i="56" s="1"/>
  <c r="N54" i="56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N87" i="48"/>
  <c r="O87" i="48" s="1"/>
  <c r="N86" i="48"/>
  <c r="O86" i="48" s="1"/>
  <c r="N85" i="48"/>
  <c r="N84" i="48"/>
  <c r="N57" i="48"/>
  <c r="O57" i="48" s="1"/>
  <c r="N56" i="48"/>
  <c r="O56" i="48" s="1"/>
  <c r="N55" i="48"/>
  <c r="O55" i="48" s="1"/>
  <c r="N54" i="48"/>
  <c r="N28" i="48"/>
  <c r="O28" i="48" s="1"/>
  <c r="N27" i="48"/>
  <c r="O27" i="48" s="1"/>
  <c r="N26" i="48"/>
  <c r="N25" i="48"/>
  <c r="O26" i="48" s="1"/>
  <c r="N74" i="47"/>
  <c r="O74" i="47" s="1"/>
  <c r="N73" i="47"/>
  <c r="O73" i="47" s="1"/>
  <c r="N72" i="47"/>
  <c r="O72" i="47" s="1"/>
  <c r="N71" i="47"/>
  <c r="N46" i="47"/>
  <c r="O46" i="47" s="1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N20" i="46"/>
  <c r="O20" i="46" s="1"/>
  <c r="N19" i="46"/>
  <c r="O19" i="46" s="1"/>
  <c r="N18" i="46"/>
  <c r="O18" i="46" s="1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N29" i="54"/>
  <c r="O29" i="54" s="1"/>
  <c r="N28" i="54"/>
  <c r="O28" i="54" s="1"/>
  <c r="O27" i="54"/>
  <c r="N27" i="54"/>
  <c r="N26" i="54"/>
  <c r="N4" i="7"/>
  <c r="N5" i="7"/>
  <c r="N6" i="7"/>
  <c r="N7" i="7"/>
  <c r="N8" i="7"/>
  <c r="N9" i="7"/>
  <c r="N10" i="7"/>
  <c r="N11" i="7"/>
  <c r="N12" i="7"/>
  <c r="N3" i="7"/>
  <c r="N90" i="54"/>
  <c r="O90" i="54" s="1"/>
  <c r="N60" i="54"/>
  <c r="O60" i="54" s="1"/>
  <c r="N30" i="54"/>
  <c r="D30" i="15"/>
  <c r="D22" i="15"/>
  <c r="D23" i="15"/>
  <c r="D24" i="15"/>
  <c r="D25" i="15"/>
  <c r="D26" i="15"/>
  <c r="F26" i="15" s="1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H44" i="60"/>
  <c r="N30" i="60" s="1"/>
  <c r="E32" i="60" s="1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H89" i="58"/>
  <c r="N73" i="58" s="1"/>
  <c r="E64" i="58" s="1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N12" i="57"/>
  <c r="M25" i="57" s="1"/>
  <c r="L12" i="57"/>
  <c r="O37" i="57" s="1"/>
  <c r="O11" i="57"/>
  <c r="O24" i="57" s="1"/>
  <c r="N11" i="57"/>
  <c r="M24" i="57" s="1"/>
  <c r="P24" i="57" s="1"/>
  <c r="L11" i="57"/>
  <c r="L24" i="57" s="1"/>
  <c r="O10" i="57"/>
  <c r="O23" i="57" s="1"/>
  <c r="N10" i="57"/>
  <c r="M23" i="57" s="1"/>
  <c r="P23" i="57" s="1"/>
  <c r="L10" i="57"/>
  <c r="O35" i="57" s="1"/>
  <c r="O9" i="57"/>
  <c r="O22" i="57" s="1"/>
  <c r="N9" i="57"/>
  <c r="M22" i="57" s="1"/>
  <c r="P22" i="57" s="1"/>
  <c r="L9" i="57"/>
  <c r="L22" i="57" s="1"/>
  <c r="O8" i="57"/>
  <c r="O21" i="57" s="1"/>
  <c r="N8" i="57"/>
  <c r="M21" i="57" s="1"/>
  <c r="P21" i="57" s="1"/>
  <c r="L8" i="57"/>
  <c r="O33" i="57" s="1"/>
  <c r="O7" i="57"/>
  <c r="O20" i="57" s="1"/>
  <c r="N7" i="57"/>
  <c r="M20" i="57" s="1"/>
  <c r="P20" i="57" s="1"/>
  <c r="L7" i="57"/>
  <c r="O32" i="57" s="1"/>
  <c r="O6" i="57"/>
  <c r="O19" i="57" s="1"/>
  <c r="N6" i="57"/>
  <c r="M19" i="57" s="1"/>
  <c r="P19" i="57" s="1"/>
  <c r="L6" i="57"/>
  <c r="O31" i="57" s="1"/>
  <c r="O5" i="57"/>
  <c r="O18" i="57" s="1"/>
  <c r="N5" i="57"/>
  <c r="M18" i="57" s="1"/>
  <c r="P18" i="57" s="1"/>
  <c r="L5" i="57"/>
  <c r="L18" i="57" s="1"/>
  <c r="O4" i="57"/>
  <c r="O17" i="57" s="1"/>
  <c r="N4" i="57"/>
  <c r="M17" i="57" s="1"/>
  <c r="L4" i="57"/>
  <c r="O29" i="57" s="1"/>
  <c r="O3" i="57"/>
  <c r="O16" i="57" s="1"/>
  <c r="N3" i="57"/>
  <c r="M16" i="57" s="1"/>
  <c r="P16" i="57" s="1"/>
  <c r="L3" i="57"/>
  <c r="O28" i="57" s="1"/>
  <c r="F22" i="62" l="1"/>
  <c r="F26" i="62"/>
  <c r="F28" i="62"/>
  <c r="F24" i="62"/>
  <c r="F30" i="62"/>
  <c r="N30" i="62"/>
  <c r="E32" i="62" s="1"/>
  <c r="C65" i="62"/>
  <c r="F65" i="62" s="1"/>
  <c r="O30" i="54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1" i="59"/>
  <c r="F60" i="59"/>
  <c r="F56" i="59"/>
  <c r="F58" i="59"/>
  <c r="F62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N13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N13" i="7" s="1"/>
  <c r="H44" i="8" l="1"/>
  <c r="H44" i="15" l="1"/>
  <c r="D63" i="7" l="1"/>
  <c r="L11" i="41" l="1"/>
  <c r="L12" i="41"/>
  <c r="L13" i="41"/>
  <c r="L14" i="41"/>
  <c r="L15" i="41"/>
  <c r="L16" i="41"/>
  <c r="D23" i="8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D61" i="15"/>
  <c r="C27" i="8" l="1"/>
  <c r="D27" i="8"/>
  <c r="N21" i="8"/>
  <c r="E27" i="8" s="1"/>
  <c r="C30" i="8"/>
  <c r="D30" i="8"/>
  <c r="N26" i="8"/>
  <c r="E32" i="8" s="1"/>
  <c r="C31" i="8"/>
  <c r="D31" i="8"/>
  <c r="N25" i="8"/>
  <c r="E31" i="8" s="1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E63" i="8"/>
  <c r="C63" i="8"/>
  <c r="D63" i="8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20" i="15"/>
  <c r="E22" i="15" s="1"/>
  <c r="D32" i="8"/>
  <c r="C61" i="15"/>
  <c r="F61" i="15" s="1"/>
  <c r="E61" i="15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F25" i="8"/>
  <c r="F60" i="8"/>
  <c r="L23" i="7"/>
  <c r="L19" i="7"/>
  <c r="F63" i="8"/>
  <c r="F26" i="8"/>
  <c r="F28" i="8"/>
  <c r="F21" i="15"/>
  <c r="C64" i="15"/>
  <c r="F64" i="15" s="1"/>
  <c r="N77" i="15"/>
  <c r="E64" i="15" s="1"/>
  <c r="F23" i="15"/>
  <c r="F29" i="15"/>
  <c r="F27" i="15"/>
  <c r="F25" i="15"/>
  <c r="F56" i="8"/>
  <c r="C32" i="8"/>
  <c r="F32" i="8" s="1"/>
  <c r="L20" i="7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62" i="15"/>
  <c r="F59" i="15"/>
  <c r="F58" i="15"/>
  <c r="F57" i="15"/>
  <c r="F56" i="15"/>
  <c r="F55" i="15"/>
  <c r="F54" i="15"/>
  <c r="F30" i="15"/>
  <c r="F28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<sst xmlns="http://schemas.openxmlformats.org/spreadsheetml/2006/main" count="1676" uniqueCount="218">
  <si>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</si>
  <si>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</si>
  <si>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</si>
  <si>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</si>
  <si>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</si>
  <si>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</si>
  <si>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</si>
  <si>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</si>
  <si>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</si>
  <si>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</si>
  <si>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</si>
  <si>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</si>
  <si>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</si>
  <si>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</si>
  <si>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</si>
  <si>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</si>
  <si>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</si>
  <si>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</si>
  <si>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</si>
  <si>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</si>
  <si>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</si>
  <si>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</si>
  <si>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</si>
  <si>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</si>
  <si>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</si>
  <si>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</si>
  <si>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</si>
  <si>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</si>
  <si>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</si>
  <si>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</si>
  <si>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</si>
  <si>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</si>
  <si>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</si>
  <si>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</si>
  <si>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</si>
  <si>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</si>
  <si>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</si>
  <si>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</si>
  <si>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</si>
  <si>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</si>
  <si>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</si>
  <si>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</si>
  <si>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</si>
  <si>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</si>
  <si>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</si>
  <si>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</si>
  <si>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</si>
  <si>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</si>
  <si>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</si>
  <si>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</si>
  <si>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</si>
  <si>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</si>
  <si>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</si>
  <si>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</si>
  <si>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</si>
  <si>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</si>
  <si>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</si>
  <si>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</si>
  <si>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</si>
  <si>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</si>
  <si>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</si>
  <si>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</si>
  <si>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</si>
  <si>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</si>
  <si>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</si>
  <si>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</si>
  <si>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</si>
  <si>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</si>
  <si>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</si>
  <si>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</si>
  <si>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</si>
  <si>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</si>
  <si>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</si>
  <si>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</si>
  <si>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</si>
  <si>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</si>
  <si>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</si>
  <si>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</si>
  <si>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</si>
  <si>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</si>
  <si>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</si>
  <si>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</si>
  <si>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</si>
  <si>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</si>
  <si>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</si>
  <si>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</si>
  <si>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</si>
  <si>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</si>
  <si>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</si>
  <si>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</si>
  <si>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</si>
  <si>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</si>
  <si>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</si>
  <si>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</si>
  <si>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</si>
  <si>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</si>
  <si>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</si>
  <si>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</si>
  <si>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</si>
  <si>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</si>
  <si>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</si>
  <si>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</si>
  <si>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</si>
  <si>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</si>
  <si>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</si>
  <si>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</si>
  <si>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</si>
  <si>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</si>
  <si>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</si>
  <si>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</si>
  <si>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</si>
  <si>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</si>
  <si>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</si>
  <si>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</si>
  <si>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</si>
  <si>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</si>
  <si>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</si>
  <si>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</si>
  <si>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</si>
  <si>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</si>
  <si>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</si>
  <si>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</si>
  <si>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</si>
  <si>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</si>
  <si>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</si>
  <si>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</si>
  <si>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</si>
  <si>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</si>
  <si>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</si>
  <si>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</si>
  <si>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</si>
  <si>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</si>
  <si>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</si>
  <si>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</si>
  <si>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</si>
  <si>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</si>
  <si>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</si>
  <si>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</si>
  <si>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</si>
  <si>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</si>
  <si>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</si>
  <si>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</si>
  <si>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</si>
  <si>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</si>
  <si>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</si>
  <si>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</si>
  <si>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</si>
  <si>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</si>
  <si>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</si>
  <si>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</si>
  <si>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</si>
  <si>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</si>
  <si>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</si>
  <si>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平成25年</t>
    <rPh sb="0" eb="2">
      <t>ヘイセイ</t>
    </rPh>
    <rPh sb="4" eb="5">
      <t>ネン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</si>
  <si>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</si>
  <si>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</si>
  <si>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</si>
  <si>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</si>
  <si>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</si>
  <si>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</si>
  <si>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</si>
  <si>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</si>
  <si>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</si>
  <si>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</si>
  <si>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</si>
  <si>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</si>
  <si>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</si>
  <si>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</si>
  <si>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</si>
  <si>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</si>
  <si>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</si>
  <si>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</si>
  <si>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</si>
  <si>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</si>
  <si>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</si>
  <si>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</si>
  <si>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保管残高</t>
    <rPh sb="0" eb="3">
      <t>ホカンザン</t>
    </rPh>
    <rPh sb="3" eb="4">
      <t>タカ</t>
    </rPh>
    <phoneticPr fontId="2"/>
  </si>
  <si>
    <t>保管残高</t>
    <rPh sb="0" eb="4">
      <t>ホカンザンダカ</t>
    </rPh>
    <phoneticPr fontId="2"/>
  </si>
  <si>
    <t>支部別保管残高</t>
    <rPh sb="0" eb="2">
      <t>シブ</t>
    </rPh>
    <rPh sb="2" eb="3">
      <t>ベツ</t>
    </rPh>
    <rPh sb="3" eb="7">
      <t>ホカンザンダカ</t>
    </rPh>
    <phoneticPr fontId="2"/>
  </si>
  <si>
    <t>保管残高</t>
    <rPh sb="0" eb="4">
      <t>ホカンザンダカ</t>
    </rPh>
    <phoneticPr fontId="2"/>
  </si>
  <si>
    <t>保管残高</t>
    <rPh sb="0" eb="4">
      <t>ホカンザンダカ</t>
    </rPh>
    <phoneticPr fontId="2"/>
  </si>
  <si>
    <t>合計</t>
    <rPh sb="0" eb="2">
      <t>ゴウケイ</t>
    </rPh>
    <phoneticPr fontId="2"/>
  </si>
  <si>
    <t>保管残高</t>
    <rPh sb="0" eb="4">
      <t>ホカンザンダカ</t>
    </rPh>
    <phoneticPr fontId="2"/>
  </si>
  <si>
    <t>前月保管残高</t>
    <rPh sb="0" eb="2">
      <t>ゼンゲツ</t>
    </rPh>
    <rPh sb="2" eb="6">
      <t>ホカンザンダカ</t>
    </rPh>
    <phoneticPr fontId="2"/>
  </si>
  <si>
    <t>前月保管残高</t>
    <rPh sb="0" eb="1">
      <t>マエ</t>
    </rPh>
    <rPh sb="1" eb="2">
      <t>８ガツ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</si>
  <si>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</si>
  <si>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</si>
  <si>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4年（値）</t>
    <rPh sb="1" eb="2">
      <t>ネン</t>
    </rPh>
    <rPh sb="3" eb="4">
      <t>アタイ</t>
    </rPh>
    <phoneticPr fontId="2"/>
  </si>
  <si>
    <t>4年（％）</t>
    <rPh sb="1" eb="2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</si>
  <si>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13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</si>
  <si>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</si>
  <si>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</si>
  <si>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</si>
  <si>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駿遠支部</t>
    <rPh sb="0" eb="2">
      <t>スンエン</t>
    </rPh>
    <rPh sb="2" eb="4">
      <t>シブ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</si>
  <si>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</si>
  <si>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5年（値）</t>
    <rPh sb="1" eb="2">
      <t>ネン</t>
    </rPh>
    <rPh sb="3" eb="4">
      <t>アタイ</t>
    </rPh>
    <phoneticPr fontId="2"/>
  </si>
  <si>
    <t>5年（％）</t>
    <rPh sb="1" eb="2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</si>
  <si>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</si>
  <si>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</si>
  <si>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</si>
  <si>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</si>
  <si>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1">
      <t>レイ</t>
    </rPh>
    <rPh sb="1" eb="2">
      <t>ワ</t>
    </rPh>
    <rPh sb="3" eb="4">
      <t>ネン</t>
    </rPh>
    <phoneticPr fontId="13"/>
  </si>
  <si>
    <t>令和４年</t>
    <rPh sb="0" eb="2">
      <t>レイワ</t>
    </rPh>
    <rPh sb="3" eb="4">
      <t>ネン</t>
    </rPh>
    <phoneticPr fontId="13"/>
  </si>
  <si>
    <t>令和５年</t>
    <rPh sb="0" eb="2">
      <t>レイワ</t>
    </rPh>
    <rPh sb="3" eb="4">
      <t>ネン</t>
    </rPh>
    <phoneticPr fontId="13"/>
  </si>
  <si>
    <t>令和 5年</t>
    <rPh sb="0" eb="1">
      <t>レイ</t>
    </rPh>
    <rPh sb="1" eb="2">
      <t>ワ</t>
    </rPh>
    <rPh sb="4" eb="5">
      <t>ネン</t>
    </rPh>
    <phoneticPr fontId="2"/>
  </si>
  <si>
    <t>令和 4年</t>
    <rPh sb="0" eb="1">
      <t>レイ</t>
    </rPh>
    <rPh sb="1" eb="2">
      <t>ワ</t>
    </rPh>
    <rPh sb="4" eb="5">
      <t>ネン</t>
    </rPh>
    <phoneticPr fontId="2"/>
  </si>
  <si>
    <t>前月</t>
    <rPh sb="0" eb="2">
      <t>ゼンゲツ</t>
    </rPh>
    <phoneticPr fontId="2"/>
  </si>
  <si>
    <t>令和4年</t>
    <phoneticPr fontId="2"/>
  </si>
  <si>
    <r>
      <t xml:space="preserve">所管面積　     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11" eb="12">
      <t>マン</t>
    </rPh>
    <phoneticPr fontId="2"/>
  </si>
  <si>
    <t>23，394 ㎡</t>
    <phoneticPr fontId="2"/>
  </si>
  <si>
    <t>令和5年4月</t>
    <rPh sb="5" eb="6">
      <t>ガツ</t>
    </rPh>
    <phoneticPr fontId="2"/>
  </si>
  <si>
    <t>18，609 ㎡</t>
    <phoneticPr fontId="2"/>
  </si>
  <si>
    <t>3，197　㎡</t>
    <phoneticPr fontId="2"/>
  </si>
  <si>
    <r>
      <t>84，121  m</t>
    </r>
    <r>
      <rPr>
        <sz val="8"/>
        <rFont val="ＭＳ Ｐゴシック"/>
        <family val="3"/>
        <charset val="128"/>
      </rPr>
      <t>3</t>
    </r>
    <phoneticPr fontId="2"/>
  </si>
  <si>
    <t xml:space="preserve">                       令和5年4月所管面（1～3類）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</si>
  <si>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t>　　　　　　　　　　　　　　　　令和5年4月末上位10品目入庫高(県合計）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</si>
  <si>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　　　　令和5年4月末上位10品目保管残高(県合計）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</si>
  <si>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14，620　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</si>
</sst>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68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38" fontId="20" fillId="0" borderId="0" xfId="1" applyFont="1" applyBorder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38" fontId="8" fillId="0" borderId="0" xfId="1" applyFont="1" applyFill="1" applyBorder="1"/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Border="1" applyAlignment="1">
      <alignment horizontal="distributed" wrapText="1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Alignment="1">
      <alignment horizontal="center"/>
    </xf>
    <xf numFmtId="179" fontId="0" fillId="17" borderId="27" xfId="0" applyNumberFormat="1" applyFill="1" applyBorder="1"/>
    <xf numFmtId="0" fontId="0" fillId="17" borderId="27" xfId="0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38" fontId="1" fillId="0" borderId="35" xfId="1" applyFill="1" applyBorder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38" fontId="0" fillId="0" borderId="1" xfId="1" applyFont="1" applyFill="1" applyBorder="1"/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0" fillId="19" borderId="1" xfId="1" applyFont="1" applyFill="1" applyBorder="1"/>
    <xf numFmtId="0" fontId="0" fillId="25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0" fillId="0" borderId="2" xfId="1" applyNumberFormat="1" applyFont="1" applyBorder="1"/>
    <xf numFmtId="179" fontId="10" fillId="0" borderId="1" xfId="0" applyNumberFormat="1" applyFont="1" applyBorder="1"/>
    <xf numFmtId="38" fontId="1" fillId="0" borderId="38" xfId="1" applyFill="1" applyBorder="1"/>
    <xf numFmtId="38" fontId="1" fillId="0" borderId="42" xfId="1" applyFill="1" applyBorder="1"/>
    <xf numFmtId="38" fontId="1" fillId="0" borderId="35" xfId="1" applyBorder="1"/>
    <xf numFmtId="38" fontId="0" fillId="0" borderId="8" xfId="1" applyFont="1" applyBorder="1"/>
    <xf numFmtId="0" fontId="0" fillId="7" borderId="3" xfId="0" applyFill="1" applyBorder="1" applyAlignment="1">
      <alignment horizontal="center"/>
    </xf>
    <xf numFmtId="0" fontId="8" fillId="23" borderId="0" xfId="0" applyFont="1" applyFill="1"/>
    <xf numFmtId="179" fontId="1" fillId="0" borderId="37" xfId="1" applyNumberFormat="1" applyBorder="1"/>
    <xf numFmtId="0" fontId="1" fillId="0" borderId="1" xfId="0" applyFont="1" applyBorder="1" applyAlignment="1">
      <alignment horizontal="distributed"/>
    </xf>
    <xf numFmtId="179" fontId="1" fillId="0" borderId="10" xfId="1" applyNumberFormat="1" applyBorder="1"/>
    <xf numFmtId="179" fontId="0" fillId="0" borderId="37" xfId="1" applyNumberFormat="1" applyFont="1" applyFill="1" applyBorder="1"/>
    <xf numFmtId="38" fontId="0" fillId="0" borderId="8" xfId="1" applyFont="1" applyFill="1" applyBorder="1"/>
    <xf numFmtId="38" fontId="1" fillId="0" borderId="8" xfId="1" applyFont="1" applyBorder="1"/>
    <xf numFmtId="38" fontId="1" fillId="0" borderId="9" xfId="1" applyFill="1" applyBorder="1"/>
    <xf numFmtId="179" fontId="1" fillId="0" borderId="10" xfId="1" applyNumberFormat="1" applyFont="1" applyBorder="1"/>
    <xf numFmtId="38" fontId="1" fillId="0" borderId="10" xfId="1" applyFont="1" applyBorder="1"/>
    <xf numFmtId="38" fontId="1" fillId="0" borderId="11" xfId="1" applyFont="1" applyFill="1" applyBorder="1"/>
    <xf numFmtId="38" fontId="1" fillId="0" borderId="33" xfId="1" applyFill="1" applyBorder="1"/>
    <xf numFmtId="38" fontId="0" fillId="0" borderId="2" xfId="1" applyFont="1" applyFill="1" applyBorder="1"/>
    <xf numFmtId="38" fontId="0" fillId="0" borderId="1" xfId="1" applyFont="1" applyBorder="1"/>
    <xf numFmtId="38" fontId="1" fillId="0" borderId="20" xfId="1" applyBorder="1"/>
    <xf numFmtId="38" fontId="1" fillId="0" borderId="9" xfId="1" applyFont="1" applyFill="1" applyBorder="1"/>
    <xf numFmtId="38" fontId="1" fillId="0" borderId="33" xfId="1" applyBorder="1"/>
    <xf numFmtId="38" fontId="1" fillId="0" borderId="34" xfId="1" applyBorder="1"/>
    <xf numFmtId="38" fontId="0" fillId="0" borderId="11" xfId="1" applyFont="1" applyBorder="1"/>
    <xf numFmtId="0" fontId="20" fillId="0" borderId="0" xfId="0" applyFont="1" applyAlignment="1">
      <alignment horizontal="center"/>
    </xf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CCFF"/>
      <color rgb="FFFC08F0"/>
      <color rgb="FFFF99FF"/>
      <color rgb="FF00CC66"/>
      <color rgb="FFCC99FF"/>
      <color rgb="FFFFFF00"/>
      <color rgb="FFCC0000"/>
      <color rgb="FFC00000"/>
      <color rgb="FFFFFFCC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令和5年4月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173</c:v>
                </c:pt>
                <c:pt idx="1">
                  <c:v>171</c:v>
                </c:pt>
                <c:pt idx="2">
                  <c:v>171</c:v>
                </c:pt>
                <c:pt idx="3">
                  <c:v>171</c:v>
                </c:pt>
                <c:pt idx="4">
                  <c:v>171</c:v>
                </c:pt>
                <c:pt idx="5">
                  <c:v>170</c:v>
                </c:pt>
                <c:pt idx="6">
                  <c:v>171</c:v>
                </c:pt>
                <c:pt idx="7">
                  <c:v>169</c:v>
                </c:pt>
                <c:pt idx="8">
                  <c:v>171</c:v>
                </c:pt>
                <c:pt idx="9">
                  <c:v>169</c:v>
                </c:pt>
                <c:pt idx="10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99FF"/>
              </a:solidFill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令和5年4月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95.8</c:v>
                </c:pt>
                <c:pt idx="1">
                  <c:v>99.5</c:v>
                </c:pt>
                <c:pt idx="2">
                  <c:v>100.7</c:v>
                </c:pt>
                <c:pt idx="3">
                  <c:v>106.9</c:v>
                </c:pt>
                <c:pt idx="4">
                  <c:v>108.5</c:v>
                </c:pt>
                <c:pt idx="5">
                  <c:v>114.8</c:v>
                </c:pt>
                <c:pt idx="6">
                  <c:v>122.6</c:v>
                </c:pt>
                <c:pt idx="7">
                  <c:v>120.5</c:v>
                </c:pt>
                <c:pt idx="8">
                  <c:v>125.7</c:v>
                </c:pt>
                <c:pt idx="9">
                  <c:v>141.4</c:v>
                </c:pt>
                <c:pt idx="10">
                  <c:v>141.9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所管面積　 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令和5年4月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220.5</c:v>
                </c:pt>
                <c:pt idx="1">
                  <c:v>225.3</c:v>
                </c:pt>
                <c:pt idx="2">
                  <c:v>226.3</c:v>
                </c:pt>
                <c:pt idx="3">
                  <c:v>228.9</c:v>
                </c:pt>
                <c:pt idx="4">
                  <c:v>231.8</c:v>
                </c:pt>
                <c:pt idx="5">
                  <c:v>234.9</c:v>
                </c:pt>
                <c:pt idx="6">
                  <c:v>240.8</c:v>
                </c:pt>
                <c:pt idx="7">
                  <c:v>233.6</c:v>
                </c:pt>
                <c:pt idx="8">
                  <c:v>240.2</c:v>
                </c:pt>
                <c:pt idx="9">
                  <c:v>239.9</c:v>
                </c:pt>
                <c:pt idx="10">
                  <c:v>242.8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1.0956736087926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5729802704165897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1.0416726629797939E-2"/>
                  <c:y val="1.1080335632381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金属製品</c:v>
                </c:pt>
                <c:pt idx="7">
                  <c:v>化学繊維糸</c:v>
                </c:pt>
                <c:pt idx="8">
                  <c:v>ゴム製品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18247</c:v>
                </c:pt>
                <c:pt idx="1">
                  <c:v>15759</c:v>
                </c:pt>
                <c:pt idx="2">
                  <c:v>5907</c:v>
                </c:pt>
                <c:pt idx="3">
                  <c:v>5657</c:v>
                </c:pt>
                <c:pt idx="4">
                  <c:v>4418</c:v>
                </c:pt>
                <c:pt idx="5">
                  <c:v>4403</c:v>
                </c:pt>
                <c:pt idx="6">
                  <c:v>3868</c:v>
                </c:pt>
                <c:pt idx="7">
                  <c:v>2019</c:v>
                </c:pt>
                <c:pt idx="8">
                  <c:v>1427</c:v>
                </c:pt>
                <c:pt idx="9">
                  <c:v>1417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167985855553959E-3"/>
                  <c:y val="-3.69373603325147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3.371641208034374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-5.276755549159488E-3"/>
                  <c:y val="-1.48046080236753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-1.8412450401924301E-3"/>
                  <c:y val="-1.11114536353389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-3.60096366929538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3.490471001829732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金属製品</c:v>
                </c:pt>
                <c:pt idx="7">
                  <c:v>化学繊維糸</c:v>
                </c:pt>
                <c:pt idx="8">
                  <c:v>ゴム製品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17106</c:v>
                </c:pt>
                <c:pt idx="1">
                  <c:v>23608</c:v>
                </c:pt>
                <c:pt idx="2">
                  <c:v>8067</c:v>
                </c:pt>
                <c:pt idx="3">
                  <c:v>5514</c:v>
                </c:pt>
                <c:pt idx="4">
                  <c:v>4496</c:v>
                </c:pt>
                <c:pt idx="5">
                  <c:v>4841</c:v>
                </c:pt>
                <c:pt idx="6">
                  <c:v>3687</c:v>
                </c:pt>
                <c:pt idx="7">
                  <c:v>1215</c:v>
                </c:pt>
                <c:pt idx="8">
                  <c:v>2027</c:v>
                </c:pt>
                <c:pt idx="9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3.7878787878787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3.1953153024050178E-17"/>
                  <c:y val="-3.74522786924361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3.7875805297065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雑品</c:v>
                </c:pt>
                <c:pt idx="4">
                  <c:v>鉄鋼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48559</c:v>
                </c:pt>
                <c:pt idx="1">
                  <c:v>16996</c:v>
                </c:pt>
                <c:pt idx="2">
                  <c:v>15825</c:v>
                </c:pt>
                <c:pt idx="3">
                  <c:v>12084</c:v>
                </c:pt>
                <c:pt idx="4">
                  <c:v>11735</c:v>
                </c:pt>
                <c:pt idx="5">
                  <c:v>5907</c:v>
                </c:pt>
                <c:pt idx="6">
                  <c:v>3508</c:v>
                </c:pt>
                <c:pt idx="7">
                  <c:v>2879</c:v>
                </c:pt>
                <c:pt idx="8">
                  <c:v>1853</c:v>
                </c:pt>
                <c:pt idx="9">
                  <c:v>1457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4766438508911876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1.0448458648551285E-2"/>
                  <c:y val="3.7878787878787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6.9716775599128538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-6.3678314720399951E-5"/>
                  <c:y val="1.515062037699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-6.971677559912918E-3"/>
                  <c:y val="3.7872822715341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雑品</c:v>
                </c:pt>
                <c:pt idx="4">
                  <c:v>鉄鋼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52966</c:v>
                </c:pt>
                <c:pt idx="1">
                  <c:v>14726</c:v>
                </c:pt>
                <c:pt idx="2">
                  <c:v>10488</c:v>
                </c:pt>
                <c:pt idx="3">
                  <c:v>8605</c:v>
                </c:pt>
                <c:pt idx="4">
                  <c:v>15593</c:v>
                </c:pt>
                <c:pt idx="5">
                  <c:v>5269</c:v>
                </c:pt>
                <c:pt idx="6">
                  <c:v>2775</c:v>
                </c:pt>
                <c:pt idx="7">
                  <c:v>3932</c:v>
                </c:pt>
                <c:pt idx="8">
                  <c:v>2691</c:v>
                </c:pt>
                <c:pt idx="9">
                  <c:v>1555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ja-JP" altLang="en-US" sz="1100" baseline="0"/>
              <a:t>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730496453900709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7730496453901034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6.50110693175489E-17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2411347517730561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555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4184397163120567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その他の機械</c:v>
                </c:pt>
                <c:pt idx="2">
                  <c:v>飲料</c:v>
                </c:pt>
                <c:pt idx="3">
                  <c:v>麦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その他の化学工業品</c:v>
                </c:pt>
                <c:pt idx="7">
                  <c:v>雑穀</c:v>
                </c:pt>
                <c:pt idx="8">
                  <c:v>雑品</c:v>
                </c:pt>
                <c:pt idx="9">
                  <c:v>鉄鋼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42183</c:v>
                </c:pt>
                <c:pt idx="1">
                  <c:v>25562</c:v>
                </c:pt>
                <c:pt idx="2">
                  <c:v>24073</c:v>
                </c:pt>
                <c:pt idx="3">
                  <c:v>19133</c:v>
                </c:pt>
                <c:pt idx="4">
                  <c:v>15177</c:v>
                </c:pt>
                <c:pt idx="5">
                  <c:v>12041</c:v>
                </c:pt>
                <c:pt idx="6">
                  <c:v>10672</c:v>
                </c:pt>
                <c:pt idx="7">
                  <c:v>10290</c:v>
                </c:pt>
                <c:pt idx="8">
                  <c:v>10259</c:v>
                </c:pt>
                <c:pt idx="9">
                  <c:v>9349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5957446808510623E-2"/>
                  <c:y val="-3.8762741866569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1.7730496453900709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1.7730496453901034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1.0638297872340425E-2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1.7730496453900058E-3"/>
                  <c:y val="-1.9380150155649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7730496453900709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7.0921985815602835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7.0921985815602835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1.773049645389941E-3"/>
                  <c:y val="-2.3256424342306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その他の機械</c:v>
                </c:pt>
                <c:pt idx="2">
                  <c:v>飲料</c:v>
                </c:pt>
                <c:pt idx="3">
                  <c:v>麦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その他の化学工業品</c:v>
                </c:pt>
                <c:pt idx="7">
                  <c:v>雑穀</c:v>
                </c:pt>
                <c:pt idx="8">
                  <c:v>雑品</c:v>
                </c:pt>
                <c:pt idx="9">
                  <c:v>鉄鋼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15053</c:v>
                </c:pt>
                <c:pt idx="1">
                  <c:v>31197</c:v>
                </c:pt>
                <c:pt idx="2">
                  <c:v>12705</c:v>
                </c:pt>
                <c:pt idx="3">
                  <c:v>11080</c:v>
                </c:pt>
                <c:pt idx="4">
                  <c:v>15892</c:v>
                </c:pt>
                <c:pt idx="5">
                  <c:v>14389</c:v>
                </c:pt>
                <c:pt idx="6">
                  <c:v>6107</c:v>
                </c:pt>
                <c:pt idx="7">
                  <c:v>43493</c:v>
                </c:pt>
                <c:pt idx="8">
                  <c:v>7486</c:v>
                </c:pt>
                <c:pt idx="9">
                  <c:v>10437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非鉄金属</c:v>
                </c:pt>
                <c:pt idx="9">
                  <c:v>合成樹脂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42739</c:v>
                </c:pt>
                <c:pt idx="1">
                  <c:v>8912</c:v>
                </c:pt>
                <c:pt idx="2">
                  <c:v>8850</c:v>
                </c:pt>
                <c:pt idx="3">
                  <c:v>6493</c:v>
                </c:pt>
                <c:pt idx="4">
                  <c:v>3206</c:v>
                </c:pt>
                <c:pt idx="5">
                  <c:v>1872</c:v>
                </c:pt>
                <c:pt idx="6">
                  <c:v>1703</c:v>
                </c:pt>
                <c:pt idx="7">
                  <c:v>1364</c:v>
                </c:pt>
                <c:pt idx="8">
                  <c:v>965</c:v>
                </c:pt>
                <c:pt idx="9">
                  <c:v>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8.8887489063867019E-3"/>
                  <c:y val="-5.61427147777052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1.7777777777777779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1.7777777777777451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非鉄金属</c:v>
                </c:pt>
                <c:pt idx="9">
                  <c:v>合成樹脂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26168</c:v>
                </c:pt>
                <c:pt idx="1">
                  <c:v>7680</c:v>
                </c:pt>
                <c:pt idx="2">
                  <c:v>8653</c:v>
                </c:pt>
                <c:pt idx="3">
                  <c:v>5895</c:v>
                </c:pt>
                <c:pt idx="4">
                  <c:v>3501</c:v>
                </c:pt>
                <c:pt idx="5">
                  <c:v>2959</c:v>
                </c:pt>
                <c:pt idx="6">
                  <c:v>1971</c:v>
                </c:pt>
                <c:pt idx="7">
                  <c:v>1007</c:v>
                </c:pt>
                <c:pt idx="8">
                  <c:v>726</c:v>
                </c:pt>
                <c:pt idx="9">
                  <c:v>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ja-JP" altLang="en-US" sz="1100" baseline="0"/>
              <a:t>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 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0507918793615364E-2"/>
                  <c:y val="-1.98170143986239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F-43D2-81FC-57F5CBBF9D70}"/>
                </c:ext>
              </c:extLst>
            </c:dLbl>
            <c:dLbl>
              <c:idx val="1"/>
              <c:layout>
                <c:manualLayout>
                  <c:x val="-3.499700332734031E-3"/>
                  <c:y val="-6.60883491258514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F-43D2-81FC-57F5CBBF9D70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F-43D2-81FC-57F5CBBF9D70}"/>
                </c:ext>
              </c:extLst>
            </c:dLbl>
            <c:dLbl>
              <c:idx val="3"/>
              <c:layout>
                <c:manualLayout>
                  <c:x val="-1.0521696598948754E-2"/>
                  <c:y val="-9.16173613891497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F-43D2-81FC-57F5CBBF9D70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F-43D2-81FC-57F5CBBF9D70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EF-43D2-81FC-57F5CBBF9D7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F-43D2-81FC-57F5CBBF9D70}"/>
                </c:ext>
              </c:extLst>
            </c:dLbl>
            <c:dLbl>
              <c:idx val="7"/>
              <c:layout>
                <c:manualLayout>
                  <c:x val="-8.7903775807552896E-3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EF-43D2-81FC-57F5CBBF9D7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F-43D2-81FC-57F5CBBF9D7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 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鉄鋼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非金属鉱物</c:v>
                </c:pt>
                <c:pt idx="8">
                  <c:v>石油製品</c:v>
                </c:pt>
                <c:pt idx="9">
                  <c:v>その他の日用品</c:v>
                </c:pt>
              </c:strCache>
            </c:strRef>
          </c:cat>
          <c:val>
            <c:numRef>
              <c:f>'7・駿遠・西部 '!$C$22:$C$31</c:f>
              <c:numCache>
                <c:formatCode>#,##0_);[Red]\(#,##0\)</c:formatCode>
                <c:ptCount val="10"/>
                <c:pt idx="0">
                  <c:v>50943</c:v>
                </c:pt>
                <c:pt idx="1">
                  <c:v>10363</c:v>
                </c:pt>
                <c:pt idx="2">
                  <c:v>10346</c:v>
                </c:pt>
                <c:pt idx="3">
                  <c:v>10001</c:v>
                </c:pt>
                <c:pt idx="4">
                  <c:v>6228</c:v>
                </c:pt>
                <c:pt idx="5">
                  <c:v>3945</c:v>
                </c:pt>
                <c:pt idx="6">
                  <c:v>1424</c:v>
                </c:pt>
                <c:pt idx="7">
                  <c:v>1419</c:v>
                </c:pt>
                <c:pt idx="8">
                  <c:v>1402</c:v>
                </c:pt>
                <c:pt idx="9">
                  <c:v>1397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3D2-81FC-57F5CBBF9D70}"/>
            </c:ext>
          </c:extLst>
        </c:ser>
        <c:ser>
          <c:idx val="1"/>
          <c:order val="1"/>
          <c:tx>
            <c:strRef>
              <c:f>'7・駿遠・西部 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-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F-43D2-81FC-57F5CBBF9D70}"/>
                </c:ext>
              </c:extLst>
            </c:dLbl>
            <c:dLbl>
              <c:idx val="1"/>
              <c:layout>
                <c:manualLayout>
                  <c:x val="3.499562554680665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F-43D2-81FC-57F5CBBF9D70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EF-43D2-81FC-57F5CBBF9D70}"/>
                </c:ext>
              </c:extLst>
            </c:dLbl>
            <c:dLbl>
              <c:idx val="3"/>
              <c:layout>
                <c:manualLayout>
                  <c:x val="3.5225714895874235E-3"/>
                  <c:y val="1.5034180049527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EF-43D2-81FC-57F5CBBF9D70}"/>
                </c:ext>
              </c:extLst>
            </c:dLbl>
            <c:dLbl>
              <c:idx val="4"/>
              <c:layout>
                <c:manualLayout>
                  <c:x val="5.2538905077810158E-3"/>
                  <c:y val="3.82935183949470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EF-43D2-81FC-57F5CBBF9D70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EF-43D2-81FC-57F5CBBF9D7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EF-43D2-81FC-57F5CBBF9D70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EF-43D2-81FC-57F5CBBF9D7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EF-43D2-81FC-57F5CBBF9D7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 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鉄鋼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非金属鉱物</c:v>
                </c:pt>
                <c:pt idx="8">
                  <c:v>石油製品</c:v>
                </c:pt>
                <c:pt idx="9">
                  <c:v>その他の日用品</c:v>
                </c:pt>
              </c:strCache>
            </c:strRef>
          </c:cat>
          <c:val>
            <c:numRef>
              <c:f>'7・駿遠・西部 '!$D$22:$D$31</c:f>
              <c:numCache>
                <c:formatCode>#,##0_);[Red]\(#,##0\)</c:formatCode>
                <c:ptCount val="10"/>
                <c:pt idx="0">
                  <c:v>37475</c:v>
                </c:pt>
                <c:pt idx="1">
                  <c:v>11079</c:v>
                </c:pt>
                <c:pt idx="2">
                  <c:v>6554</c:v>
                </c:pt>
                <c:pt idx="3">
                  <c:v>9364</c:v>
                </c:pt>
                <c:pt idx="4">
                  <c:v>6300</c:v>
                </c:pt>
                <c:pt idx="5">
                  <c:v>3304</c:v>
                </c:pt>
                <c:pt idx="6">
                  <c:v>1244</c:v>
                </c:pt>
                <c:pt idx="7">
                  <c:v>2941</c:v>
                </c:pt>
                <c:pt idx="8">
                  <c:v>3304</c:v>
                </c:pt>
                <c:pt idx="9">
                  <c:v>9920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EF-43D2-81FC-57F5CBBF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55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 '!$C$54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484929358820443E-2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D-4690-B2A9-F43EFE9F0619}"/>
                </c:ext>
              </c:extLst>
            </c:dLbl>
            <c:dLbl>
              <c:idx val="1"/>
              <c:layout>
                <c:manualLayout>
                  <c:x val="-3.4949764529401419E-3"/>
                  <c:y val="7.16789433578860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D-4690-B2A9-F43EFE9F0619}"/>
                </c:ext>
              </c:extLst>
            </c:dLbl>
            <c:dLbl>
              <c:idx val="2"/>
              <c:layout>
                <c:manualLayout>
                  <c:x val="-6.98995290588031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D-4690-B2A9-F43EFE9F0619}"/>
                </c:ext>
              </c:extLst>
            </c:dLbl>
            <c:dLbl>
              <c:idx val="3"/>
              <c:layout>
                <c:manualLayout>
                  <c:x val="-1.2232417585290497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D-4690-B2A9-F43EFE9F0619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D-4690-B2A9-F43EFE9F0619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D-4690-B2A9-F43EFE9F0619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D-4690-B2A9-F43EFE9F0619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D-4690-B2A9-F43EFE9F0619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D-4690-B2A9-F43EFE9F0619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 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合成樹脂</c:v>
                </c:pt>
                <c:pt idx="5">
                  <c:v>紙・パルプ</c:v>
                </c:pt>
                <c:pt idx="6">
                  <c:v>飲料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 '!$C$55:$C$64</c:f>
              <c:numCache>
                <c:formatCode>#,##0_);[Red]\(#,##0\)</c:formatCode>
                <c:ptCount val="10"/>
                <c:pt idx="0">
                  <c:v>233725</c:v>
                </c:pt>
                <c:pt idx="1">
                  <c:v>85421</c:v>
                </c:pt>
                <c:pt idx="2">
                  <c:v>23694</c:v>
                </c:pt>
                <c:pt idx="3">
                  <c:v>17314</c:v>
                </c:pt>
                <c:pt idx="4">
                  <c:v>16008</c:v>
                </c:pt>
                <c:pt idx="5">
                  <c:v>14826</c:v>
                </c:pt>
                <c:pt idx="6">
                  <c:v>14373</c:v>
                </c:pt>
                <c:pt idx="7">
                  <c:v>11229</c:v>
                </c:pt>
                <c:pt idx="8">
                  <c:v>10874</c:v>
                </c:pt>
                <c:pt idx="9">
                  <c:v>8297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D-4690-B2A9-F43EFE9F0619}"/>
            </c:ext>
          </c:extLst>
        </c:ser>
        <c:ser>
          <c:idx val="1"/>
          <c:order val="1"/>
          <c:tx>
            <c:strRef>
              <c:f>'7・駿遠・西部 '!$D$54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474882264700709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D-4690-B2A9-F43EFE9F0619}"/>
                </c:ext>
              </c:extLst>
            </c:dLbl>
            <c:dLbl>
              <c:idx val="1"/>
              <c:layout>
                <c:manualLayout>
                  <c:x val="8.7374411323503549E-3"/>
                  <c:y val="-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D-4690-B2A9-F43EFE9F0619}"/>
                </c:ext>
              </c:extLst>
            </c:dLbl>
            <c:dLbl>
              <c:idx val="2"/>
              <c:layout>
                <c:manualLayout>
                  <c:x val="8.7374411323503549E-3"/>
                  <c:y val="-1.075297039482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3D-4690-B2A9-F43EFE9F061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3D-4690-B2A9-F43EFE9F0619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3D-4690-B2A9-F43EFE9F0619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3D-4690-B2A9-F43EFE9F0619}"/>
                </c:ext>
              </c:extLst>
            </c:dLbl>
            <c:dLbl>
              <c:idx val="6"/>
              <c:layout>
                <c:manualLayout>
                  <c:x val="3.4949764529401419E-3"/>
                  <c:y val="-1.0753252617616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3D-4690-B2A9-F43EFE9F0619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3D-4690-B2A9-F43EFE9F0619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3D-4690-B2A9-F43EFE9F061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 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合成樹脂</c:v>
                </c:pt>
                <c:pt idx="5">
                  <c:v>紙・パルプ</c:v>
                </c:pt>
                <c:pt idx="6">
                  <c:v>飲料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 '!$D$55:$D$64</c:f>
              <c:numCache>
                <c:formatCode>#,##0_);[Red]\(#,##0\)</c:formatCode>
                <c:ptCount val="10"/>
                <c:pt idx="0">
                  <c:v>273636</c:v>
                </c:pt>
                <c:pt idx="1">
                  <c:v>83754</c:v>
                </c:pt>
                <c:pt idx="2">
                  <c:v>31980</c:v>
                </c:pt>
                <c:pt idx="3">
                  <c:v>21145</c:v>
                </c:pt>
                <c:pt idx="4">
                  <c:v>13489</c:v>
                </c:pt>
                <c:pt idx="5">
                  <c:v>16216</c:v>
                </c:pt>
                <c:pt idx="6">
                  <c:v>20629</c:v>
                </c:pt>
                <c:pt idx="7">
                  <c:v>9204</c:v>
                </c:pt>
                <c:pt idx="8">
                  <c:v>11378</c:v>
                </c:pt>
                <c:pt idx="9">
                  <c:v>10555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D-4690-B2A9-F43EFE9F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保管高!$C$52</c:f>
              <c:strCache>
                <c:ptCount val="1"/>
                <c:pt idx="0">
                  <c:v>令和 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785058243129402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-3.1746258990353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7.1396707937149209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1.6064259285858709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1.0709506190572496E-2"/>
                  <c:y val="5.7717785276839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4279341587429906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7.1396707937150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その他の化学工業品</c:v>
                </c:pt>
                <c:pt idx="9">
                  <c:v>鉄鋼</c:v>
                </c:pt>
              </c:strCache>
            </c:strRef>
          </c:cat>
          <c:val>
            <c:numRef>
              <c:f>保管高!$N$3:$N$12</c:f>
              <c:numCache>
                <c:formatCode>#,##0_ ;[Red]\-#,##0\ </c:formatCode>
                <c:ptCount val="10"/>
                <c:pt idx="0">
                  <c:v>337150</c:v>
                </c:pt>
                <c:pt idx="1">
                  <c:v>140721</c:v>
                </c:pt>
                <c:pt idx="2">
                  <c:v>129846</c:v>
                </c:pt>
                <c:pt idx="3">
                  <c:v>85206</c:v>
                </c:pt>
                <c:pt idx="4">
                  <c:v>84116</c:v>
                </c:pt>
                <c:pt idx="5">
                  <c:v>68440</c:v>
                </c:pt>
                <c:pt idx="6">
                  <c:v>67978</c:v>
                </c:pt>
                <c:pt idx="7">
                  <c:v>63405</c:v>
                </c:pt>
                <c:pt idx="8">
                  <c:v>54134</c:v>
                </c:pt>
                <c:pt idx="9">
                  <c:v>51942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保管高!$Q$1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6064259285858647E-2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3.569694852156813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1.4279341587429906E-2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3.5698353968574115E-3"/>
                  <c:y val="-3.4632489120678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1.78491769842867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7.139670793714888E-3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0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3.569835396857476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-1.7849176984288692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その他の化学工業品</c:v>
                </c:pt>
                <c:pt idx="9">
                  <c:v>鉄鋼</c:v>
                </c:pt>
              </c:strCache>
            </c:strRef>
          </c:cat>
          <c:val>
            <c:numRef>
              <c:f>保管高!$Q$3:$Q$12</c:f>
              <c:numCache>
                <c:formatCode>#,##0_ ;[Red]\-#,##0\ </c:formatCode>
                <c:ptCount val="10"/>
                <c:pt idx="0">
                  <c:v>319572</c:v>
                </c:pt>
                <c:pt idx="1">
                  <c:v>137625</c:v>
                </c:pt>
                <c:pt idx="2">
                  <c:v>126116</c:v>
                </c:pt>
                <c:pt idx="3">
                  <c:v>79374</c:v>
                </c:pt>
                <c:pt idx="4">
                  <c:v>73538</c:v>
                </c:pt>
                <c:pt idx="5">
                  <c:v>76981</c:v>
                </c:pt>
                <c:pt idx="6">
                  <c:v>68612</c:v>
                </c:pt>
                <c:pt idx="7">
                  <c:v>68097</c:v>
                </c:pt>
                <c:pt idx="8">
                  <c:v>39199</c:v>
                </c:pt>
                <c:pt idx="9">
                  <c:v>56918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2000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3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1.8121751875032715E-2"/>
                  <c:y val="-4.1268631558669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9.984640808787805E-2"/>
                  <c:y val="-0.135320498928459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0.14094308724229984"/>
                  <c:y val="-6.9786895904066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3.2483268651247656E-2"/>
                  <c:y val="-4.88499602687279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1698409493684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9921394441079479"/>
                  <c:y val="-0.149908256880733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7.6788777471192157E-2"/>
                  <c:y val="-7.75843386549159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4.7483380816714153E-2"/>
                  <c:y val="-7.3874641816561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3.88990825688074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2.9910791065693893E-7"/>
                  <c:y val="-1.04558260492667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005451241671713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その他の化学工業品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保管高!$M$16:$M$26</c:f>
              <c:numCache>
                <c:formatCode>#,##0_ ;[Red]\-#,##0\ </c:formatCode>
                <c:ptCount val="11"/>
                <c:pt idx="0">
                  <c:v>337150</c:v>
                </c:pt>
                <c:pt idx="1">
                  <c:v>140721</c:v>
                </c:pt>
                <c:pt idx="2">
                  <c:v>129846</c:v>
                </c:pt>
                <c:pt idx="3">
                  <c:v>85206</c:v>
                </c:pt>
                <c:pt idx="4">
                  <c:v>84116</c:v>
                </c:pt>
                <c:pt idx="5">
                  <c:v>68440</c:v>
                </c:pt>
                <c:pt idx="6">
                  <c:v>67978</c:v>
                </c:pt>
                <c:pt idx="7">
                  <c:v>63405</c:v>
                </c:pt>
                <c:pt idx="8">
                  <c:v>54134</c:v>
                </c:pt>
                <c:pt idx="9">
                  <c:v>51942</c:v>
                </c:pt>
                <c:pt idx="10">
                  <c:v>344895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その他の化学工業品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保管高!$N$16:$N$26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その他の化学工業品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保管高!$P$16:$P$26</c:f>
              <c:numCache>
                <c:formatCode>#,##0_ ;[Red]\-#,##0\ </c:formatCode>
                <c:ptCount val="11"/>
                <c:pt idx="0">
                  <c:v>337150</c:v>
                </c:pt>
                <c:pt idx="1">
                  <c:v>140721</c:v>
                </c:pt>
                <c:pt idx="2">
                  <c:v>129846</c:v>
                </c:pt>
                <c:pt idx="3">
                  <c:v>85206</c:v>
                </c:pt>
                <c:pt idx="4">
                  <c:v>84116</c:v>
                </c:pt>
                <c:pt idx="5">
                  <c:v>68440</c:v>
                </c:pt>
                <c:pt idx="6">
                  <c:v>67978</c:v>
                </c:pt>
                <c:pt idx="7">
                  <c:v>63405</c:v>
                </c:pt>
                <c:pt idx="8">
                  <c:v>54134</c:v>
                </c:pt>
                <c:pt idx="9">
                  <c:v>51942</c:v>
                </c:pt>
                <c:pt idx="10">
                  <c:v>344895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5075928486038481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5.6191220372262631E-2"/>
                  <c:y val="-4.28526261803481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220266741466477"/>
                  <c:y val="-0.1087421486107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2112039430185724"/>
                  <c:y val="-6.3402057501433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1.7059432456439129E-2"/>
                  <c:y val="-2.6106978007059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53905952595619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7852737873414679"/>
                  <c:y val="-0.15437994388632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0.15128822637628311"/>
                  <c:y val="-7.02333242827405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0.10544970046683094"/>
                  <c:y val="-0.109685703080218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5.1157727421476888E-4"/>
                  <c:y val="-4.8468820707756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3.9016382494172962E-2"/>
                  <c:y val="-3.00625697649862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7218782766657989"/>
                  <c:y val="0.14753769571906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その他の化学工業品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保管高!$P$28:$P$38</c:f>
              <c:numCache>
                <c:formatCode>#,##0_ ;[Red]\-#,##0\ </c:formatCode>
                <c:ptCount val="11"/>
                <c:pt idx="0">
                  <c:v>319572</c:v>
                </c:pt>
                <c:pt idx="1">
                  <c:v>137625</c:v>
                </c:pt>
                <c:pt idx="2">
                  <c:v>126116</c:v>
                </c:pt>
                <c:pt idx="3">
                  <c:v>79374</c:v>
                </c:pt>
                <c:pt idx="4">
                  <c:v>73538</c:v>
                </c:pt>
                <c:pt idx="5">
                  <c:v>76981</c:v>
                </c:pt>
                <c:pt idx="6">
                  <c:v>68612</c:v>
                </c:pt>
                <c:pt idx="7">
                  <c:v>68097</c:v>
                </c:pt>
                <c:pt idx="8">
                  <c:v>39199</c:v>
                </c:pt>
                <c:pt idx="9">
                  <c:v>56918</c:v>
                </c:pt>
                <c:pt idx="10" formatCode="#,##0_);[Red]\(#,##0\)">
                  <c:v>355247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118E-3"/>
                  <c:y val="7.4488356050444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1248E-3"/>
                  <c:y val="3.7862175747500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8.73981483385073E-3"/>
                  <c:y val="1.1204225999295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非鉄金属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その他の機械</c:v>
                </c:pt>
                <c:pt idx="9">
                  <c:v>化学繊維糸</c:v>
                </c:pt>
              </c:strCache>
            </c:strRef>
          </c:cat>
          <c:val>
            <c:numRef>
              <c:f>東部・富士!$C$22:$C$31</c:f>
              <c:numCache>
                <c:formatCode>#,##0_);[Red]\(#,##0\)</c:formatCode>
                <c:ptCount val="10"/>
                <c:pt idx="0">
                  <c:v>21503</c:v>
                </c:pt>
                <c:pt idx="1">
                  <c:v>10788</c:v>
                </c:pt>
                <c:pt idx="2">
                  <c:v>9198</c:v>
                </c:pt>
                <c:pt idx="3">
                  <c:v>9027</c:v>
                </c:pt>
                <c:pt idx="4">
                  <c:v>5883</c:v>
                </c:pt>
                <c:pt idx="5">
                  <c:v>5440</c:v>
                </c:pt>
                <c:pt idx="6">
                  <c:v>5174</c:v>
                </c:pt>
                <c:pt idx="7">
                  <c:v>4982</c:v>
                </c:pt>
                <c:pt idx="8">
                  <c:v>3484</c:v>
                </c:pt>
                <c:pt idx="9">
                  <c:v>3357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東部・富士!$D$21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1761545472612108E-3"/>
                  <c:y val="-2.908224575766856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1.47115448372615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1.7680557554326597E-3"/>
                  <c:y val="1.47429536626761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3.4264646423113562E-3"/>
                  <c:y val="-7.41771760208740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-7.4180084245449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3.4903339432440397E-3"/>
                  <c:y val="1.8559707595468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7498269635355633E-3"/>
                  <c:y val="1.84977624120115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3.4904710018297323E-3"/>
                  <c:y val="-7.47966278554402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2.2160380442306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非鉄金属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その他の機械</c:v>
                </c:pt>
                <c:pt idx="9">
                  <c:v>化学繊維糸</c:v>
                </c:pt>
              </c:strCache>
            </c:strRef>
          </c:cat>
          <c:val>
            <c:numRef>
              <c:f>東部・富士!$D$22:$D$31</c:f>
              <c:numCache>
                <c:formatCode>#,##0_);[Red]\(#,##0\)</c:formatCode>
                <c:ptCount val="10"/>
                <c:pt idx="0">
                  <c:v>21676</c:v>
                </c:pt>
                <c:pt idx="1">
                  <c:v>10588</c:v>
                </c:pt>
                <c:pt idx="2">
                  <c:v>6613</c:v>
                </c:pt>
                <c:pt idx="3">
                  <c:v>11101</c:v>
                </c:pt>
                <c:pt idx="4">
                  <c:v>6210</c:v>
                </c:pt>
                <c:pt idx="5">
                  <c:v>7428</c:v>
                </c:pt>
                <c:pt idx="6">
                  <c:v>5280</c:v>
                </c:pt>
                <c:pt idx="7">
                  <c:v>4428</c:v>
                </c:pt>
                <c:pt idx="8">
                  <c:v>2186</c:v>
                </c:pt>
                <c:pt idx="9">
                  <c:v>1794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2,427,533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2,427,533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220340</c:v>
                </c:pt>
                <c:pt idx="1">
                  <c:v>392277</c:v>
                </c:pt>
                <c:pt idx="2">
                  <c:v>513843</c:v>
                </c:pt>
                <c:pt idx="3">
                  <c:v>153912</c:v>
                </c:pt>
                <c:pt idx="4">
                  <c:v>274743</c:v>
                </c:pt>
                <c:pt idx="5">
                  <c:v>872418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6.9716775599128538E-3"/>
                  <c:y val="-1.1364232879980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-3.74522786924354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6.9716775599128538E-3"/>
                  <c:y val="2.2726974469100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化学肥料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東部・富士!$C$54:$C$63</c:f>
              <c:numCache>
                <c:formatCode>#,##0_);[Red]\(#,##0\)</c:formatCode>
                <c:ptCount val="10"/>
                <c:pt idx="0">
                  <c:v>80256</c:v>
                </c:pt>
                <c:pt idx="1">
                  <c:v>20097</c:v>
                </c:pt>
                <c:pt idx="2">
                  <c:v>14874</c:v>
                </c:pt>
                <c:pt idx="3">
                  <c:v>13871</c:v>
                </c:pt>
                <c:pt idx="4">
                  <c:v>12673</c:v>
                </c:pt>
                <c:pt idx="5">
                  <c:v>9988</c:v>
                </c:pt>
                <c:pt idx="6">
                  <c:v>9692</c:v>
                </c:pt>
                <c:pt idx="7">
                  <c:v>9518</c:v>
                </c:pt>
                <c:pt idx="8">
                  <c:v>5608</c:v>
                </c:pt>
                <c:pt idx="9">
                  <c:v>4918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東部・富士!$D$53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219563240869385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-7.5760558339298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5.2197004786166436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6.3678314720463865E-5"/>
                  <c:y val="-7.576652350274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4269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6.9716775599127263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化学肥料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東部・富士!$D$54:$D$63</c:f>
              <c:numCache>
                <c:formatCode>#,##0_);[Red]\(#,##0\)</c:formatCode>
                <c:ptCount val="10"/>
                <c:pt idx="0">
                  <c:v>86191</c:v>
                </c:pt>
                <c:pt idx="1">
                  <c:v>22027</c:v>
                </c:pt>
                <c:pt idx="2">
                  <c:v>10370</c:v>
                </c:pt>
                <c:pt idx="3">
                  <c:v>10659</c:v>
                </c:pt>
                <c:pt idx="4">
                  <c:v>11256</c:v>
                </c:pt>
                <c:pt idx="5">
                  <c:v>10177</c:v>
                </c:pt>
                <c:pt idx="6">
                  <c:v>7180</c:v>
                </c:pt>
                <c:pt idx="7">
                  <c:v>10476</c:v>
                </c:pt>
                <c:pt idx="8">
                  <c:v>5760</c:v>
                </c:pt>
                <c:pt idx="9">
                  <c:v>6126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5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8.865248226950386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3.5460992907801418E-3"/>
                  <c:y val="7.7516327900872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7.0921985815602835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41843971631206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0638297872340555E-2"/>
                  <c:y val="3.87596899224791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3553E-3"/>
                  <c:y val="1.550326558017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その他の食料工業品</c:v>
                </c:pt>
                <c:pt idx="3">
                  <c:v>その他の機械</c:v>
                </c:pt>
                <c:pt idx="4">
                  <c:v>雑穀</c:v>
                </c:pt>
                <c:pt idx="5">
                  <c:v>雑品</c:v>
                </c:pt>
                <c:pt idx="6">
                  <c:v>飲料</c:v>
                </c:pt>
                <c:pt idx="7">
                  <c:v>鉄鋼</c:v>
                </c:pt>
                <c:pt idx="8">
                  <c:v>電気機械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清水・静岡!$C$21:$C$30</c:f>
              <c:numCache>
                <c:formatCode>#,##0_);[Red]\(#,##0\)</c:formatCode>
                <c:ptCount val="10"/>
                <c:pt idx="0">
                  <c:v>83346</c:v>
                </c:pt>
                <c:pt idx="1">
                  <c:v>49845</c:v>
                </c:pt>
                <c:pt idx="2">
                  <c:v>27418</c:v>
                </c:pt>
                <c:pt idx="3">
                  <c:v>22224</c:v>
                </c:pt>
                <c:pt idx="4">
                  <c:v>17408</c:v>
                </c:pt>
                <c:pt idx="5">
                  <c:v>17196</c:v>
                </c:pt>
                <c:pt idx="6">
                  <c:v>15739</c:v>
                </c:pt>
                <c:pt idx="7">
                  <c:v>15524</c:v>
                </c:pt>
                <c:pt idx="8">
                  <c:v>14878</c:v>
                </c:pt>
                <c:pt idx="9">
                  <c:v>12741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清水・静岡!$D$20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25E-2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8.8652482269503553E-3"/>
                  <c:y val="1.550387596899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1.241134751773049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-6.50110693175489E-17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-6.50110693175489E-17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1.7730496453900709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7.0921985815601534E-3"/>
                  <c:y val="-1.9379844961240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3.5460992907801418E-3"/>
                  <c:y val="-7.7525483733137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その他の食料工業品</c:v>
                </c:pt>
                <c:pt idx="3">
                  <c:v>その他の機械</c:v>
                </c:pt>
                <c:pt idx="4">
                  <c:v>雑穀</c:v>
                </c:pt>
                <c:pt idx="5">
                  <c:v>雑品</c:v>
                </c:pt>
                <c:pt idx="6">
                  <c:v>飲料</c:v>
                </c:pt>
                <c:pt idx="7">
                  <c:v>鉄鋼</c:v>
                </c:pt>
                <c:pt idx="8">
                  <c:v>電気機械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清水・静岡!$D$21:$D$30</c:f>
              <c:numCache>
                <c:formatCode>#,##0_);[Red]\(#,##0\)</c:formatCode>
                <c:ptCount val="10"/>
                <c:pt idx="0">
                  <c:v>77288</c:v>
                </c:pt>
                <c:pt idx="1">
                  <c:v>38197</c:v>
                </c:pt>
                <c:pt idx="2">
                  <c:v>33306</c:v>
                </c:pt>
                <c:pt idx="3">
                  <c:v>15689</c:v>
                </c:pt>
                <c:pt idx="4">
                  <c:v>42732</c:v>
                </c:pt>
                <c:pt idx="5">
                  <c:v>19850</c:v>
                </c:pt>
                <c:pt idx="6">
                  <c:v>10050</c:v>
                </c:pt>
                <c:pt idx="7">
                  <c:v>18188</c:v>
                </c:pt>
                <c:pt idx="8">
                  <c:v>18528</c:v>
                </c:pt>
                <c:pt idx="9">
                  <c:v>13807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化学肥料</c:v>
                </c:pt>
                <c:pt idx="6">
                  <c:v>その他の化学工業品</c:v>
                </c:pt>
                <c:pt idx="7">
                  <c:v>非鉄金属</c:v>
                </c:pt>
                <c:pt idx="8">
                  <c:v>缶詰・びん詰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清水・静岡!$C$54:$C$63</c:f>
              <c:numCache>
                <c:formatCode>#,##0_);[Red]\(#,##0\)</c:formatCode>
                <c:ptCount val="10"/>
                <c:pt idx="0">
                  <c:v>14679</c:v>
                </c:pt>
                <c:pt idx="1">
                  <c:v>8189</c:v>
                </c:pt>
                <c:pt idx="2">
                  <c:v>7125</c:v>
                </c:pt>
                <c:pt idx="3">
                  <c:v>2086</c:v>
                </c:pt>
                <c:pt idx="4">
                  <c:v>1621</c:v>
                </c:pt>
                <c:pt idx="5">
                  <c:v>1371</c:v>
                </c:pt>
                <c:pt idx="6">
                  <c:v>1334</c:v>
                </c:pt>
                <c:pt idx="7">
                  <c:v>1179</c:v>
                </c:pt>
                <c:pt idx="8">
                  <c:v>1000</c:v>
                </c:pt>
                <c:pt idx="9">
                  <c:v>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清水・静岡!$D$53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776377952755905E-3"/>
                  <c:y val="-7.1306862043314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-2.4955436720142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化学肥料</c:v>
                </c:pt>
                <c:pt idx="6">
                  <c:v>その他の化学工業品</c:v>
                </c:pt>
                <c:pt idx="7">
                  <c:v>非鉄金属</c:v>
                </c:pt>
                <c:pt idx="8">
                  <c:v>缶詰・びん詰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清水・静岡!$D$54:$D$63</c:f>
              <c:numCache>
                <c:formatCode>#,##0_);[Red]\(#,##0\)</c:formatCode>
                <c:ptCount val="10"/>
                <c:pt idx="0">
                  <c:v>15212</c:v>
                </c:pt>
                <c:pt idx="1">
                  <c:v>8103</c:v>
                </c:pt>
                <c:pt idx="2">
                  <c:v>3527</c:v>
                </c:pt>
                <c:pt idx="3">
                  <c:v>1427</c:v>
                </c:pt>
                <c:pt idx="4">
                  <c:v>2780</c:v>
                </c:pt>
                <c:pt idx="5">
                  <c:v>1371</c:v>
                </c:pt>
                <c:pt idx="6">
                  <c:v>882</c:v>
                </c:pt>
                <c:pt idx="7">
                  <c:v>1006</c:v>
                </c:pt>
                <c:pt idx="8">
                  <c:v>1145</c:v>
                </c:pt>
                <c:pt idx="9">
                  <c:v>1218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7590124069137107E-3"/>
                  <c:y val="-5.74817978261191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1.59900351439120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2.3008934906758703E-5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米</c:v>
                </c:pt>
                <c:pt idx="9">
                  <c:v>紙・パルプ</c:v>
                </c:pt>
              </c:strCache>
            </c:strRef>
          </c:cat>
          <c:val>
            <c:numRef>
              <c:f>駿遠・西部!$C$22:$C$31</c:f>
              <c:numCache>
                <c:formatCode>#,##0_);[Red]\(#,##0\)</c:formatCode>
                <c:ptCount val="10"/>
                <c:pt idx="0">
                  <c:v>25506</c:v>
                </c:pt>
                <c:pt idx="1">
                  <c:v>15174</c:v>
                </c:pt>
                <c:pt idx="2">
                  <c:v>14812</c:v>
                </c:pt>
                <c:pt idx="3">
                  <c:v>7899</c:v>
                </c:pt>
                <c:pt idx="4">
                  <c:v>6618</c:v>
                </c:pt>
                <c:pt idx="5">
                  <c:v>5620</c:v>
                </c:pt>
                <c:pt idx="6">
                  <c:v>3829</c:v>
                </c:pt>
                <c:pt idx="7">
                  <c:v>3188</c:v>
                </c:pt>
                <c:pt idx="8">
                  <c:v>2171</c:v>
                </c:pt>
                <c:pt idx="9">
                  <c:v>2113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駿遠・西部!$D$21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585749615943677E-3"/>
                  <c:y val="1.1299435028248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7497812773403325E-3"/>
                  <c:y val="-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7558E-3"/>
                  <c:y val="7.5012233640285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米</c:v>
                </c:pt>
                <c:pt idx="9">
                  <c:v>紙・パルプ</c:v>
                </c:pt>
              </c:strCache>
            </c:strRef>
          </c:cat>
          <c:val>
            <c:numRef>
              <c:f>駿遠・西部!$D$22:$D$31</c:f>
              <c:numCache>
                <c:formatCode>#,##0_);[Red]\(#,##0\)</c:formatCode>
                <c:ptCount val="10"/>
                <c:pt idx="0">
                  <c:v>24770</c:v>
                </c:pt>
                <c:pt idx="1">
                  <c:v>15714</c:v>
                </c:pt>
                <c:pt idx="2">
                  <c:v>16427</c:v>
                </c:pt>
                <c:pt idx="3">
                  <c:v>6755</c:v>
                </c:pt>
                <c:pt idx="4">
                  <c:v>7728</c:v>
                </c:pt>
                <c:pt idx="5">
                  <c:v>5122</c:v>
                </c:pt>
                <c:pt idx="6">
                  <c:v>3851</c:v>
                </c:pt>
                <c:pt idx="7">
                  <c:v>3103</c:v>
                </c:pt>
                <c:pt idx="8">
                  <c:v>1748</c:v>
                </c:pt>
                <c:pt idx="9">
                  <c:v>1885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2424646794102135E-3"/>
                  <c:y val="-2.822227866842230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2.508988795755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駿遠・西部!$C$55:$C$64</c:f>
              <c:numCache>
                <c:formatCode>#,##0_);[Red]\(#,##0\)</c:formatCode>
                <c:ptCount val="10"/>
                <c:pt idx="0">
                  <c:v>306858</c:v>
                </c:pt>
                <c:pt idx="1">
                  <c:v>110811</c:v>
                </c:pt>
                <c:pt idx="2">
                  <c:v>32593</c:v>
                </c:pt>
                <c:pt idx="3">
                  <c:v>29055</c:v>
                </c:pt>
                <c:pt idx="4">
                  <c:v>24751</c:v>
                </c:pt>
                <c:pt idx="5">
                  <c:v>23083</c:v>
                </c:pt>
                <c:pt idx="6">
                  <c:v>19049</c:v>
                </c:pt>
                <c:pt idx="7">
                  <c:v>18039</c:v>
                </c:pt>
                <c:pt idx="8">
                  <c:v>12922</c:v>
                </c:pt>
                <c:pt idx="9">
                  <c:v>12811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駿遠・西部!$D$54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232417585290482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1.0484929358820489E-2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-3.4949764529402061E-3"/>
                  <c:y val="1.4336353117150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駿遠・西部!$D$55:$D$64</c:f>
              <c:numCache>
                <c:formatCode>#,##0_);[Red]\(#,##0\)</c:formatCode>
                <c:ptCount val="10"/>
                <c:pt idx="0">
                  <c:v>293119</c:v>
                </c:pt>
                <c:pt idx="1">
                  <c:v>98214</c:v>
                </c:pt>
                <c:pt idx="2">
                  <c:v>30907</c:v>
                </c:pt>
                <c:pt idx="3">
                  <c:v>23393</c:v>
                </c:pt>
                <c:pt idx="4">
                  <c:v>29036</c:v>
                </c:pt>
                <c:pt idx="5">
                  <c:v>20291</c:v>
                </c:pt>
                <c:pt idx="6">
                  <c:v>13204</c:v>
                </c:pt>
                <c:pt idx="7">
                  <c:v>13867</c:v>
                </c:pt>
                <c:pt idx="8">
                  <c:v>17557</c:v>
                </c:pt>
                <c:pt idx="9">
                  <c:v>12746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  <c:pt idx="3">
                  <c:v>93.4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  <c:pt idx="3">
                  <c:v>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  <c:pt idx="3">
                  <c:v>71.900000000000006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  <c:pt idx="3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20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  <c:pt idx="3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5</a:t>
            </a:r>
            <a:r>
              <a:rPr lang="ja-JP" altLang="en-US" sz="1200" baseline="0"/>
              <a:t>年</a:t>
            </a:r>
            <a:r>
              <a:rPr lang="en-US" altLang="ja-JP" sz="1200" baseline="0"/>
              <a:t>4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153271</c:v>
                </c:pt>
                <c:pt idx="1">
                  <c:v>250144</c:v>
                </c:pt>
                <c:pt idx="2">
                  <c:v>332702</c:v>
                </c:pt>
                <c:pt idx="3">
                  <c:v>128035</c:v>
                </c:pt>
                <c:pt idx="4">
                  <c:v>168368</c:v>
                </c:pt>
                <c:pt idx="5">
                  <c:v>628754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67069</c:v>
                </c:pt>
                <c:pt idx="1">
                  <c:v>142133</c:v>
                </c:pt>
                <c:pt idx="2">
                  <c:v>181141</c:v>
                </c:pt>
                <c:pt idx="3">
                  <c:v>25877</c:v>
                </c:pt>
                <c:pt idx="4">
                  <c:v>106375</c:v>
                </c:pt>
                <c:pt idx="5">
                  <c:v>243664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0.69561132794771718</c:v>
                </c:pt>
                <c:pt idx="1">
                  <c:v>0.63767184922898867</c:v>
                </c:pt>
                <c:pt idx="2">
                  <c:v>0.64747792613697175</c:v>
                </c:pt>
                <c:pt idx="3">
                  <c:v>0.83187145901554138</c:v>
                </c:pt>
                <c:pt idx="4">
                  <c:v>0.61281998085483524</c:v>
                </c:pt>
                <c:pt idx="5">
                  <c:v>0.72070269068267734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  <c:pt idx="3">
                  <c:v>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  <c:pt idx="3">
                  <c:v>21.4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  <c:pt idx="3">
                  <c:v>35.6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  <c:pt idx="3" formatCode="General">
                  <c:v>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  <c:pt idx="3">
                  <c:v>78.400000000000006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  <c:pt idx="3">
                  <c:v>42.7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  <c:pt idx="3">
                  <c:v>184.3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  <c:pt idx="3">
                  <c:v>103.8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  <c:pt idx="3">
                  <c:v>100.8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  <c:pt idx="3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  <c:pt idx="3">
                  <c:v>104.5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2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  <c:pt idx="3">
                  <c:v>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6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  <c:pt idx="3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7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  <c:pt idx="3">
                  <c:v>70.599999999999994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  <c:pt idx="3">
                  <c:v>142.80000000000001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6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  <c:pt idx="3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4054470066368019E-7"/>
                  <c:y val="-2.8862301303246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070950619057243E-2"/>
                  <c:y val="1.154378429968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07095061905723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3.5698353968574765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1.6064259285858647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3.5698353968576075E-3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8.924588492143691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1.2494423889001299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3.569835396857476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缶詰・びん詰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263221</c:v>
                </c:pt>
                <c:pt idx="1">
                  <c:v>129823</c:v>
                </c:pt>
                <c:pt idx="2">
                  <c:v>96083</c:v>
                </c:pt>
                <c:pt idx="3">
                  <c:v>95633</c:v>
                </c:pt>
                <c:pt idx="4">
                  <c:v>81566</c:v>
                </c:pt>
                <c:pt idx="5">
                  <c:v>45974</c:v>
                </c:pt>
                <c:pt idx="6">
                  <c:v>44937</c:v>
                </c:pt>
                <c:pt idx="7">
                  <c:v>43773</c:v>
                </c:pt>
                <c:pt idx="8">
                  <c:v>43291</c:v>
                </c:pt>
                <c:pt idx="9">
                  <c:v>32105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7849176984287383E-3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7.1395302490142899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8.924588492143691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-1.7849176984288037E-3"/>
                  <c:y val="-2.88645737464624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1.7849176984286075E-3"/>
                  <c:y val="-8.65800865800876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5.3547530952862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5.354753095286084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2.7390756712344631E-3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缶詰・びん詰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307835</c:v>
                </c:pt>
                <c:pt idx="1">
                  <c:v>113558</c:v>
                </c:pt>
                <c:pt idx="2">
                  <c:v>103626</c:v>
                </c:pt>
                <c:pt idx="3">
                  <c:v>100138</c:v>
                </c:pt>
                <c:pt idx="4">
                  <c:v>75067</c:v>
                </c:pt>
                <c:pt idx="5">
                  <c:v>43181</c:v>
                </c:pt>
                <c:pt idx="6">
                  <c:v>35255</c:v>
                </c:pt>
                <c:pt idx="7">
                  <c:v>16553</c:v>
                </c:pt>
                <c:pt idx="8">
                  <c:v>41058</c:v>
                </c:pt>
                <c:pt idx="9">
                  <c:v>30402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1688718397379808"/>
                  <c:y val="-8.71401911916973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0.17961848785995774"/>
                  <c:y val="-0.120029979050783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2.0700211618846789E-2"/>
                  <c:y val="-5.44963760263911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0.17683289588801399"/>
                  <c:y val="-8.5547207975149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4.7259049883721797E-5"/>
                  <c:y val="-5.20490500614029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91533002819094"/>
                      <c:h val="9.65291723855618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1.980872049113518E-2"/>
                  <c:y val="-1.94803631197476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3295346628679962E-2"/>
                  <c:y val="5.636061547352396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4.5584045584045586E-2"/>
                  <c:y val="6.20183486238532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5.3181536068675178E-2"/>
                  <c:y val="7.82291892412531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缶詰・びん詰</c:v>
                </c:pt>
                <c:pt idx="8">
                  <c:v>雑品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263221</c:v>
                </c:pt>
                <c:pt idx="1">
                  <c:v>129823</c:v>
                </c:pt>
                <c:pt idx="2">
                  <c:v>96083</c:v>
                </c:pt>
                <c:pt idx="3">
                  <c:v>95633</c:v>
                </c:pt>
                <c:pt idx="4">
                  <c:v>81566</c:v>
                </c:pt>
                <c:pt idx="5">
                  <c:v>45974</c:v>
                </c:pt>
                <c:pt idx="6">
                  <c:v>44937</c:v>
                </c:pt>
                <c:pt idx="7">
                  <c:v>43773</c:v>
                </c:pt>
                <c:pt idx="8">
                  <c:v>43291</c:v>
                </c:pt>
                <c:pt idx="9">
                  <c:v>32105</c:v>
                </c:pt>
                <c:pt idx="10">
                  <c:v>168673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缶詰・びん詰</c:v>
                </c:pt>
                <c:pt idx="8">
                  <c:v>雑品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缶詰・びん詰</c:v>
                </c:pt>
                <c:pt idx="8">
                  <c:v>雑品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263221</c:v>
                </c:pt>
                <c:pt idx="1">
                  <c:v>129823</c:v>
                </c:pt>
                <c:pt idx="2">
                  <c:v>96083</c:v>
                </c:pt>
                <c:pt idx="3">
                  <c:v>95633</c:v>
                </c:pt>
                <c:pt idx="4">
                  <c:v>81566</c:v>
                </c:pt>
                <c:pt idx="5">
                  <c:v>45974</c:v>
                </c:pt>
                <c:pt idx="6">
                  <c:v>44937</c:v>
                </c:pt>
                <c:pt idx="7">
                  <c:v>43773</c:v>
                </c:pt>
                <c:pt idx="8">
                  <c:v>43291</c:v>
                </c:pt>
                <c:pt idx="9">
                  <c:v>32105</c:v>
                </c:pt>
                <c:pt idx="10">
                  <c:v>168673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3761615675903108"/>
                  <c:y val="-0.107220442272302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2881208551221174"/>
                  <c:y val="-0.114872416809967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3307527398769814"/>
                  <c:y val="-7.8727727999517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6973118818162997"/>
                  <c:y val="-0.113463299846139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6.6568091202340168E-2"/>
                  <c:y val="-5.62956526985852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4.950705589282256E-2"/>
                  <c:y val="-2.42563127884876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3.4202881128408566E-2"/>
                  <c:y val="-5.47126436781609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88E-4"/>
                  <c:y val="2.20292635834314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9.4995892688986394E-2"/>
                  <c:y val="2.97076658521132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36597821823996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缶詰・びん詰</c:v>
                </c:pt>
                <c:pt idx="8">
                  <c:v>雑品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307835</c:v>
                </c:pt>
                <c:pt idx="1">
                  <c:v>113558</c:v>
                </c:pt>
                <c:pt idx="2">
                  <c:v>103626</c:v>
                </c:pt>
                <c:pt idx="3">
                  <c:v>100138</c:v>
                </c:pt>
                <c:pt idx="4">
                  <c:v>75067</c:v>
                </c:pt>
                <c:pt idx="5">
                  <c:v>43181</c:v>
                </c:pt>
                <c:pt idx="6">
                  <c:v>35255</c:v>
                </c:pt>
                <c:pt idx="7">
                  <c:v>16553</c:v>
                </c:pt>
                <c:pt idx="8">
                  <c:v>41058</c:v>
                </c:pt>
                <c:pt idx="9">
                  <c:v>30402</c:v>
                </c:pt>
                <c:pt idx="10" formatCode="#,##0_);[Red]\(#,##0\)">
                  <c:v>199735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E6AC8-6A1F-42A0-8CF5-81CDD3A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60BBFE-7AF2-487C-9AD1-199CF377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0.18966</cdr:y>
    </cdr:from>
    <cdr:to>
      <cdr:x>1</cdr:x>
      <cdr:y>0.8931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523875"/>
          <a:ext cx="563753" cy="1943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0.71212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676277"/>
          <a:ext cx="685732" cy="1114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0.9242</cdr:x>
      <cdr:y>0.41439</cdr:y>
    </cdr:from>
    <cdr:to>
      <cdr:x>1</cdr:x>
      <cdr:y>0.79795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9237" y="1152539"/>
          <a:ext cx="585538" cy="1066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0.88541</cdr:x>
      <cdr:y>0.42951</cdr:y>
    </cdr:from>
    <cdr:to>
      <cdr:x>0.9948</cdr:x>
      <cdr:y>0.87869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24" y="1247787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0.90234</cdr:x>
      <cdr:y>0.30436</cdr:y>
    </cdr:from>
    <cdr:to>
      <cdr:x>0.9948</cdr:x>
      <cdr:y>0.91305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98" y="800126"/>
          <a:ext cx="676363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0.27387</cdr:y>
    </cdr:from>
    <cdr:to>
      <cdr:x>0.98694</cdr:x>
      <cdr:y>0.78644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13" y="769533"/>
          <a:ext cx="733482" cy="1440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0.25704</cdr:y>
    </cdr:from>
    <cdr:to>
      <cdr:x>0.9922</cdr:x>
      <cdr:y>0.81338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62" y="695330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0.3101</cdr:y>
    </cdr:from>
    <cdr:to>
      <cdr:x>0.98954</cdr:x>
      <cdr:y>0.74913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44" y="84772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0.51397</cdr:x>
      <cdr:y>0.23654</cdr:y>
    </cdr:from>
    <cdr:to>
      <cdr:x>0.69719</cdr:x>
      <cdr:y>0.28875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76697" y="13810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令和４年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0.89151</cdr:x>
      <cdr:y>0.26429</cdr:y>
    </cdr:from>
    <cdr:to>
      <cdr:x>0.9791</cdr:x>
      <cdr:y>0.88929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099" y="704861"/>
          <a:ext cx="638236" cy="1666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0.89013</cdr:x>
      <cdr:y>0.24042</cdr:y>
    </cdr:from>
    <cdr:to>
      <cdr:x>0.98569</cdr:x>
      <cdr:y>0.80836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1448" y="657225"/>
          <a:ext cx="699041" cy="1552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令和３年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0.2063</cdr:y>
    </cdr:from>
    <cdr:to>
      <cdr:x>0.9987</cdr:x>
      <cdr:y>0.66434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59" y="561991"/>
          <a:ext cx="666756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0.90482</cdr:x>
      <cdr:y>0.2483</cdr:y>
    </cdr:from>
    <cdr:to>
      <cdr:x>0.98957</cdr:x>
      <cdr:y>0.90476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293" y="695325"/>
          <a:ext cx="619156" cy="1838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0.9021</cdr:x>
      <cdr:y>0.18638</cdr:y>
    </cdr:from>
    <cdr:to>
      <cdr:x>0.99609</cdr:x>
      <cdr:y>0.97849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1850" y="495287"/>
          <a:ext cx="685765" cy="21050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0.07119</cdr:y>
    </cdr:from>
    <cdr:to>
      <cdr:x>0.99478</cdr:x>
      <cdr:y>0.88475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200025"/>
          <a:ext cx="749927" cy="228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0.86198</cdr:x>
      <cdr:y>0.08882</cdr:y>
    </cdr:from>
    <cdr:to>
      <cdr:x>0.98698</cdr:x>
      <cdr:y>0.75658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05556" y="257187"/>
          <a:ext cx="914400" cy="19335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0.86879</cdr:x>
      <cdr:y>0.11746</cdr:y>
    </cdr:from>
    <cdr:to>
      <cdr:x>0.99347</cdr:x>
      <cdr:y>0.78188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38789" y="333393"/>
          <a:ext cx="909684" cy="1885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令和４年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0.8976</cdr:x>
      <cdr:y>0.2177</cdr:y>
    </cdr:from>
    <cdr:to>
      <cdr:x>0.99086</cdr:x>
      <cdr:y>0.63605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57574" y="609636"/>
          <a:ext cx="681327" cy="1171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令和４年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U15" sqref="U15"/>
    </sheetView>
  </sheetViews>
  <sheetFormatPr defaultRowHeight="17.25" x14ac:dyDescent="0.2"/>
  <cols>
    <col min="1" max="1" width="9.625" style="31" customWidth="1"/>
    <col min="2" max="2" width="7.25" style="231" customWidth="1"/>
    <col min="3" max="3" width="9.625" style="232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 x14ac:dyDescent="0.2">
      <c r="A1" s="226"/>
      <c r="B1" s="227"/>
      <c r="C1" s="228"/>
      <c r="D1" s="229"/>
      <c r="E1" s="229"/>
      <c r="F1" s="229"/>
      <c r="G1" s="229"/>
      <c r="H1" s="230"/>
    </row>
    <row r="2" spans="1:8" ht="24" x14ac:dyDescent="0.25">
      <c r="A2" s="443" t="s">
        <v>130</v>
      </c>
      <c r="B2" s="444"/>
      <c r="C2" s="444"/>
      <c r="D2" s="444"/>
      <c r="E2" s="444"/>
      <c r="F2" s="444"/>
      <c r="G2" s="444"/>
      <c r="H2" s="445"/>
    </row>
    <row r="3" spans="1:8" ht="30" customHeight="1" x14ac:dyDescent="0.2">
      <c r="A3" s="446"/>
      <c r="B3" s="444"/>
      <c r="C3" s="444"/>
      <c r="D3" s="444"/>
      <c r="E3" s="444"/>
      <c r="F3" s="444"/>
      <c r="G3" s="444"/>
      <c r="H3" s="445"/>
    </row>
    <row r="4" spans="1:8" x14ac:dyDescent="0.2">
      <c r="A4" s="100"/>
      <c r="H4" s="233"/>
    </row>
    <row r="5" spans="1:8" x14ac:dyDescent="0.2">
      <c r="A5" s="234"/>
      <c r="B5"/>
      <c r="C5"/>
      <c r="D5"/>
      <c r="E5"/>
      <c r="F5"/>
      <c r="G5"/>
      <c r="H5" s="235"/>
    </row>
    <row r="6" spans="1:8" ht="23.25" customHeight="1" x14ac:dyDescent="0.15">
      <c r="A6" s="236"/>
      <c r="B6" s="237" t="s">
        <v>131</v>
      </c>
      <c r="C6" s="238"/>
      <c r="D6" s="239" t="s">
        <v>132</v>
      </c>
      <c r="E6" s="239"/>
      <c r="F6" s="240"/>
      <c r="G6" s="240"/>
      <c r="H6" s="233"/>
    </row>
    <row r="7" spans="1:8" s="240" customFormat="1" ht="17.100000000000001" customHeight="1" x14ac:dyDescent="0.15">
      <c r="A7" s="241"/>
      <c r="B7" s="242">
        <v>1</v>
      </c>
      <c r="C7" s="243"/>
      <c r="D7" s="240" t="s">
        <v>133</v>
      </c>
      <c r="G7" s="244"/>
      <c r="H7" s="245"/>
    </row>
    <row r="8" spans="1:8" s="240" customFormat="1" ht="17.100000000000001" customHeight="1" x14ac:dyDescent="0.15">
      <c r="A8" s="241"/>
      <c r="B8" s="246"/>
      <c r="C8" s="243"/>
      <c r="H8" s="245"/>
    </row>
    <row r="9" spans="1:8" s="240" customFormat="1" ht="17.100000000000001" customHeight="1" x14ac:dyDescent="0.15">
      <c r="A9" s="241"/>
      <c r="B9" s="247">
        <v>2</v>
      </c>
      <c r="C9" s="243"/>
      <c r="D9" s="240" t="s">
        <v>134</v>
      </c>
      <c r="G9" s="244"/>
      <c r="H9" s="245"/>
    </row>
    <row r="10" spans="1:8" s="240" customFormat="1" ht="17.100000000000001" customHeight="1" x14ac:dyDescent="0.15">
      <c r="A10" s="241"/>
      <c r="B10" s="246"/>
      <c r="C10" s="243"/>
      <c r="H10" s="245"/>
    </row>
    <row r="11" spans="1:8" s="240" customFormat="1" ht="17.100000000000001" customHeight="1" x14ac:dyDescent="0.15">
      <c r="A11" s="241"/>
      <c r="B11" s="248">
        <v>3</v>
      </c>
      <c r="C11" s="243"/>
      <c r="D11" s="240" t="s">
        <v>135</v>
      </c>
      <c r="G11" s="244"/>
      <c r="H11" s="245"/>
    </row>
    <row r="12" spans="1:8" s="240" customFormat="1" ht="17.100000000000001" customHeight="1" x14ac:dyDescent="0.15">
      <c r="A12" s="241"/>
      <c r="B12" s="246"/>
      <c r="C12" s="243"/>
      <c r="H12" s="245"/>
    </row>
    <row r="13" spans="1:8" s="240" customFormat="1" ht="17.100000000000001" customHeight="1" x14ac:dyDescent="0.15">
      <c r="A13" s="241"/>
      <c r="B13" s="344">
        <v>4</v>
      </c>
      <c r="C13" s="243"/>
      <c r="D13" s="240" t="s">
        <v>136</v>
      </c>
      <c r="G13" s="244"/>
      <c r="H13" s="245"/>
    </row>
    <row r="14" spans="1:8" s="240" customFormat="1" ht="17.100000000000001" customHeight="1" x14ac:dyDescent="0.15">
      <c r="A14" s="241"/>
      <c r="B14" s="246" t="s">
        <v>137</v>
      </c>
      <c r="C14" s="243"/>
      <c r="H14" s="245"/>
    </row>
    <row r="15" spans="1:8" s="240" customFormat="1" ht="17.100000000000001" customHeight="1" x14ac:dyDescent="0.15">
      <c r="A15" s="241"/>
      <c r="B15" s="249">
        <v>5</v>
      </c>
      <c r="C15" s="243"/>
      <c r="D15" s="240" t="s">
        <v>138</v>
      </c>
      <c r="G15" s="244"/>
      <c r="H15" s="245"/>
    </row>
    <row r="16" spans="1:8" s="240" customFormat="1" ht="17.100000000000001" customHeight="1" x14ac:dyDescent="0.15">
      <c r="A16" s="241"/>
      <c r="B16" s="246"/>
      <c r="C16" s="243"/>
      <c r="H16" s="245"/>
    </row>
    <row r="17" spans="1:8" s="240" customFormat="1" ht="17.100000000000001" customHeight="1" x14ac:dyDescent="0.15">
      <c r="A17" s="241"/>
      <c r="B17" s="250">
        <v>6</v>
      </c>
      <c r="C17" s="243"/>
      <c r="D17" s="240" t="s">
        <v>139</v>
      </c>
      <c r="H17" s="245"/>
    </row>
    <row r="18" spans="1:8" s="240" customFormat="1" ht="17.100000000000001" customHeight="1" x14ac:dyDescent="0.15">
      <c r="A18" s="241"/>
      <c r="B18" s="246"/>
      <c r="C18" s="243"/>
      <c r="H18" s="245"/>
    </row>
    <row r="19" spans="1:8" s="240" customFormat="1" ht="17.100000000000001" customHeight="1" x14ac:dyDescent="0.15">
      <c r="A19" s="241"/>
      <c r="B19" s="251">
        <v>7</v>
      </c>
      <c r="C19" s="243"/>
      <c r="D19" s="240" t="s">
        <v>140</v>
      </c>
      <c r="H19" s="245"/>
    </row>
    <row r="20" spans="1:8" s="240" customFormat="1" ht="17.100000000000001" customHeight="1" x14ac:dyDescent="0.15">
      <c r="A20" s="241"/>
      <c r="B20" s="246"/>
      <c r="C20" s="243"/>
      <c r="H20" s="245"/>
    </row>
    <row r="21" spans="1:8" s="240" customFormat="1" ht="17.100000000000001" customHeight="1" x14ac:dyDescent="0.15">
      <c r="A21" s="241"/>
      <c r="B21" s="252">
        <v>8</v>
      </c>
      <c r="C21" s="243"/>
      <c r="D21" s="240" t="s">
        <v>141</v>
      </c>
      <c r="H21" s="245"/>
    </row>
    <row r="22" spans="1:8" s="240" customFormat="1" ht="17.100000000000001" customHeight="1" x14ac:dyDescent="0.15">
      <c r="A22" s="241"/>
      <c r="B22" s="246"/>
      <c r="C22" s="243"/>
      <c r="H22" s="245"/>
    </row>
    <row r="23" spans="1:8" s="240" customFormat="1" ht="17.100000000000001" customHeight="1" x14ac:dyDescent="0.15">
      <c r="A23" s="241"/>
      <c r="B23" s="253">
        <v>9</v>
      </c>
      <c r="C23" s="243"/>
      <c r="D23" s="240" t="s">
        <v>142</v>
      </c>
      <c r="H23" s="245"/>
    </row>
    <row r="24" spans="1:8" s="240" customFormat="1" ht="17.100000000000001" customHeight="1" x14ac:dyDescent="0.15">
      <c r="A24" s="241"/>
      <c r="B24" s="246"/>
      <c r="C24" s="243"/>
      <c r="H24" s="245"/>
    </row>
    <row r="25" spans="1:8" s="240" customFormat="1" ht="17.100000000000001" customHeight="1" x14ac:dyDescent="0.15">
      <c r="A25" s="241"/>
      <c r="B25" s="254">
        <v>10</v>
      </c>
      <c r="C25" s="243"/>
      <c r="D25" s="240" t="s">
        <v>143</v>
      </c>
      <c r="H25" s="245"/>
    </row>
    <row r="26" spans="1:8" s="240" customFormat="1" ht="17.100000000000001" customHeight="1" x14ac:dyDescent="0.15">
      <c r="A26" s="241"/>
      <c r="B26" s="246"/>
      <c r="C26" s="243"/>
      <c r="H26" s="245"/>
    </row>
    <row r="27" spans="1:8" s="240" customFormat="1" ht="17.100000000000001" customHeight="1" x14ac:dyDescent="0.15">
      <c r="A27" s="241"/>
      <c r="B27" s="255">
        <v>11</v>
      </c>
      <c r="C27" s="243"/>
      <c r="D27" s="240" t="s">
        <v>144</v>
      </c>
      <c r="H27" s="245"/>
    </row>
    <row r="28" spans="1:8" s="240" customFormat="1" ht="17.100000000000001" customHeight="1" x14ac:dyDescent="0.15">
      <c r="A28" s="241"/>
      <c r="B28" s="246"/>
      <c r="C28" s="243"/>
      <c r="H28" s="245"/>
    </row>
    <row r="29" spans="1:8" s="240" customFormat="1" ht="17.100000000000001" customHeight="1" x14ac:dyDescent="0.15">
      <c r="A29" s="241"/>
      <c r="B29" s="271">
        <v>12</v>
      </c>
      <c r="C29" s="243"/>
      <c r="D29" s="240" t="s">
        <v>145</v>
      </c>
      <c r="H29" s="245"/>
    </row>
    <row r="30" spans="1:8" s="240" customFormat="1" ht="17.100000000000001" customHeight="1" x14ac:dyDescent="0.15">
      <c r="A30" s="256"/>
      <c r="B30" s="257"/>
      <c r="C30" s="258"/>
      <c r="D30" s="258"/>
      <c r="E30" s="258"/>
      <c r="F30" s="258"/>
      <c r="G30" s="258"/>
      <c r="H30" s="259"/>
    </row>
    <row r="31" spans="1:8" s="240" customFormat="1" ht="17.100000000000001" customHeight="1" x14ac:dyDescent="0.15">
      <c r="A31" s="241"/>
      <c r="B31" s="271">
        <v>13</v>
      </c>
      <c r="C31" s="260"/>
      <c r="D31" s="240" t="s">
        <v>146</v>
      </c>
      <c r="H31" s="245"/>
    </row>
    <row r="32" spans="1:8" s="240" customFormat="1" ht="17.100000000000001" customHeight="1" x14ac:dyDescent="0.15">
      <c r="A32" s="241"/>
      <c r="B32" s="246"/>
      <c r="C32" s="243"/>
      <c r="H32" s="245"/>
    </row>
    <row r="33" spans="1:8" s="240" customFormat="1" ht="17.100000000000001" customHeight="1" x14ac:dyDescent="0.15">
      <c r="A33" s="241"/>
      <c r="B33" s="271">
        <v>14</v>
      </c>
      <c r="C33" s="243"/>
      <c r="D33" s="240" t="s">
        <v>147</v>
      </c>
      <c r="H33" s="245"/>
    </row>
    <row r="34" spans="1:8" s="240" customFormat="1" ht="17.100000000000001" customHeight="1" x14ac:dyDescent="0.15">
      <c r="A34" s="261"/>
      <c r="B34" s="246"/>
      <c r="C34" s="243"/>
      <c r="D34" s="262"/>
      <c r="E34" s="262"/>
      <c r="F34" s="262"/>
      <c r="G34" s="262"/>
      <c r="H34" s="263"/>
    </row>
    <row r="35" spans="1:8" s="240" customFormat="1" ht="17.100000000000001" customHeight="1" x14ac:dyDescent="0.15">
      <c r="A35" s="241"/>
      <c r="B35" s="271">
        <v>15</v>
      </c>
      <c r="C35" s="243"/>
      <c r="D35" s="240" t="s">
        <v>90</v>
      </c>
      <c r="E35" s="240" t="s">
        <v>148</v>
      </c>
      <c r="H35" s="245"/>
    </row>
    <row r="36" spans="1:8" s="240" customFormat="1" ht="17.100000000000001" customHeight="1" x14ac:dyDescent="0.15">
      <c r="A36" s="261"/>
      <c r="B36" s="264"/>
      <c r="C36" s="262"/>
      <c r="D36" s="262"/>
      <c r="E36" s="262"/>
      <c r="F36" s="262"/>
      <c r="G36" s="262"/>
      <c r="H36" s="263"/>
    </row>
    <row r="37" spans="1:8" s="240" customFormat="1" ht="17.100000000000001" customHeight="1" x14ac:dyDescent="0.15">
      <c r="A37" s="241"/>
      <c r="B37" s="271">
        <v>16</v>
      </c>
      <c r="C37" s="260"/>
      <c r="D37" s="240" t="s">
        <v>149</v>
      </c>
      <c r="H37" s="245"/>
    </row>
    <row r="38" spans="1:8" s="240" customFormat="1" ht="17.100000000000001" customHeight="1" x14ac:dyDescent="0.15">
      <c r="A38" s="241"/>
      <c r="B38" s="246"/>
      <c r="C38" s="243"/>
      <c r="H38" s="245"/>
    </row>
    <row r="39" spans="1:8" s="240" customFormat="1" ht="17.100000000000001" customHeight="1" x14ac:dyDescent="0.15">
      <c r="A39" s="241"/>
      <c r="B39" s="271">
        <v>17</v>
      </c>
      <c r="C39" s="260"/>
      <c r="D39" s="240" t="s">
        <v>150</v>
      </c>
      <c r="H39" s="245"/>
    </row>
    <row r="40" spans="1:8" s="240" customFormat="1" ht="17.100000000000001" customHeight="1" x14ac:dyDescent="0.15">
      <c r="A40" s="241"/>
      <c r="B40" s="272"/>
      <c r="C40" s="260"/>
      <c r="H40" s="245"/>
    </row>
    <row r="41" spans="1:8" s="240" customFormat="1" ht="17.100000000000001" customHeight="1" x14ac:dyDescent="0.15">
      <c r="A41" s="241"/>
      <c r="B41" s="246"/>
      <c r="C41" s="243"/>
      <c r="H41" s="245"/>
    </row>
    <row r="42" spans="1:8" s="240" customFormat="1" ht="29.25" customHeight="1" x14ac:dyDescent="0.2">
      <c r="A42" s="447" t="s">
        <v>151</v>
      </c>
      <c r="B42" s="448"/>
      <c r="C42" s="448"/>
      <c r="D42" s="448"/>
      <c r="E42" s="448"/>
      <c r="F42" s="448"/>
      <c r="G42" s="448"/>
      <c r="H42" s="449"/>
    </row>
    <row r="43" spans="1:8" s="240" customFormat="1" ht="14.25" x14ac:dyDescent="0.15">
      <c r="A43" s="265"/>
      <c r="B43" s="266"/>
      <c r="C43" s="267"/>
      <c r="D43" s="268"/>
      <c r="E43" s="268"/>
      <c r="F43" s="268"/>
      <c r="G43" s="268"/>
      <c r="H43" s="269"/>
    </row>
    <row r="44" spans="1:8" s="270" customFormat="1" x14ac:dyDescent="0.2">
      <c r="B44" s="231"/>
      <c r="C44" s="232"/>
    </row>
    <row r="45" spans="1:8" s="270" customFormat="1" x14ac:dyDescent="0.2">
      <c r="B45" s="231"/>
      <c r="C45" s="232"/>
    </row>
    <row r="46" spans="1:8" s="270" customFormat="1" x14ac:dyDescent="0.2">
      <c r="B46" s="231"/>
      <c r="C46" s="232"/>
    </row>
    <row r="47" spans="1:8" s="270" customFormat="1" x14ac:dyDescent="0.2">
      <c r="B47" s="231"/>
      <c r="C47" s="232"/>
    </row>
    <row r="48" spans="1:8" s="270" customFormat="1" x14ac:dyDescent="0.2">
      <c r="B48" s="231"/>
      <c r="C48" s="232"/>
    </row>
    <row r="49" spans="2:3" s="270" customFormat="1" x14ac:dyDescent="0.2">
      <c r="B49" s="231"/>
      <c r="C49" s="232"/>
    </row>
    <row r="50" spans="2:3" s="270" customFormat="1" x14ac:dyDescent="0.2">
      <c r="B50" s="231"/>
      <c r="C50" s="232"/>
    </row>
    <row r="51" spans="2:3" s="270" customFormat="1" x14ac:dyDescent="0.2">
      <c r="B51" s="231"/>
      <c r="C51" s="232"/>
    </row>
    <row r="52" spans="2:3" s="270" customFormat="1" x14ac:dyDescent="0.2">
      <c r="B52" s="231"/>
      <c r="C52" s="232"/>
    </row>
    <row r="53" spans="2:3" s="270" customFormat="1" x14ac:dyDescent="0.2">
      <c r="B53" s="231"/>
      <c r="C53" s="232"/>
    </row>
    <row r="54" spans="2:3" s="270" customFormat="1" x14ac:dyDescent="0.2">
      <c r="B54" s="231"/>
      <c r="C54" s="232"/>
    </row>
    <row r="55" spans="2:3" s="270" customFormat="1" x14ac:dyDescent="0.2">
      <c r="B55" s="231"/>
      <c r="C55" s="232"/>
    </row>
    <row r="56" spans="2:3" s="270" customFormat="1" x14ac:dyDescent="0.2">
      <c r="B56" s="231"/>
      <c r="C56" s="232"/>
    </row>
    <row r="57" spans="2:3" s="270" customFormat="1" x14ac:dyDescent="0.2">
      <c r="B57" s="231"/>
      <c r="C57" s="232"/>
    </row>
    <row r="58" spans="2:3" s="270" customFormat="1" x14ac:dyDescent="0.2">
      <c r="B58" s="231"/>
      <c r="C58" s="232"/>
    </row>
    <row r="59" spans="2:3" s="270" customFormat="1" x14ac:dyDescent="0.2">
      <c r="B59" s="231"/>
      <c r="C59" s="232"/>
    </row>
    <row r="60" spans="2:3" s="270" customFormat="1" x14ac:dyDescent="0.2">
      <c r="B60" s="231"/>
      <c r="C60" s="232"/>
    </row>
    <row r="61" spans="2:3" s="270" customFormat="1" x14ac:dyDescent="0.2">
      <c r="B61" s="231"/>
      <c r="C61" s="232"/>
    </row>
    <row r="62" spans="2:3" s="270" customFormat="1" x14ac:dyDescent="0.2">
      <c r="B62" s="231"/>
      <c r="C62" s="232"/>
    </row>
    <row r="63" spans="2:3" s="270" customFormat="1" x14ac:dyDescent="0.2">
      <c r="B63" s="231"/>
      <c r="C63" s="232"/>
    </row>
    <row r="64" spans="2:3" s="270" customFormat="1" x14ac:dyDescent="0.2">
      <c r="B64" s="231"/>
      <c r="C64" s="232"/>
    </row>
    <row r="65" spans="2:3" s="270" customFormat="1" x14ac:dyDescent="0.2">
      <c r="B65" s="231"/>
      <c r="C65" s="232"/>
    </row>
    <row r="66" spans="2:3" s="270" customFormat="1" x14ac:dyDescent="0.2">
      <c r="B66" s="231"/>
      <c r="C66" s="232"/>
    </row>
    <row r="67" spans="2:3" s="270" customFormat="1" x14ac:dyDescent="0.2">
      <c r="B67" s="231"/>
      <c r="C67" s="232"/>
    </row>
    <row r="68" spans="2:3" s="270" customFormat="1" x14ac:dyDescent="0.2">
      <c r="B68" s="231"/>
      <c r="C68" s="232"/>
    </row>
    <row r="69" spans="2:3" s="270" customFormat="1" x14ac:dyDescent="0.2">
      <c r="B69" s="231"/>
      <c r="C69" s="232"/>
    </row>
    <row r="70" spans="2:3" s="270" customFormat="1" x14ac:dyDescent="0.2">
      <c r="B70" s="231"/>
      <c r="C70" s="232"/>
    </row>
    <row r="71" spans="2:3" s="270" customFormat="1" x14ac:dyDescent="0.2">
      <c r="B71" s="231"/>
      <c r="C71" s="232"/>
    </row>
    <row r="72" spans="2:3" s="270" customFormat="1" x14ac:dyDescent="0.2">
      <c r="B72" s="231"/>
      <c r="C72" s="232"/>
    </row>
    <row r="73" spans="2:3" s="270" customFormat="1" x14ac:dyDescent="0.2">
      <c r="B73" s="231"/>
      <c r="C73" s="232"/>
    </row>
    <row r="74" spans="2:3" s="270" customFormat="1" x14ac:dyDescent="0.2">
      <c r="B74" s="231"/>
      <c r="C74" s="232"/>
    </row>
    <row r="75" spans="2:3" s="270" customFormat="1" x14ac:dyDescent="0.2">
      <c r="B75" s="231"/>
      <c r="C75" s="232"/>
    </row>
    <row r="76" spans="2:3" s="270" customFormat="1" x14ac:dyDescent="0.2">
      <c r="B76" s="231"/>
      <c r="C76" s="232"/>
    </row>
    <row r="77" spans="2:3" s="270" customFormat="1" x14ac:dyDescent="0.2">
      <c r="B77" s="231"/>
      <c r="C77" s="232"/>
    </row>
    <row r="78" spans="2:3" s="270" customFormat="1" x14ac:dyDescent="0.2">
      <c r="B78" s="231"/>
      <c r="C78" s="232"/>
    </row>
    <row r="79" spans="2:3" s="270" customFormat="1" x14ac:dyDescent="0.2">
      <c r="B79" s="231"/>
      <c r="C79" s="232"/>
    </row>
    <row r="80" spans="2:3" s="270" customFormat="1" x14ac:dyDescent="0.2">
      <c r="B80" s="231"/>
      <c r="C80" s="232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L76" sqref="L76:M84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3" t="s">
        <v>176</v>
      </c>
      <c r="R1" s="105"/>
    </row>
    <row r="2" spans="8:30" x14ac:dyDescent="0.15">
      <c r="H2" s="184" t="s">
        <v>198</v>
      </c>
      <c r="I2" s="3"/>
      <c r="J2" s="186" t="s">
        <v>101</v>
      </c>
      <c r="K2" s="3"/>
      <c r="L2" s="296" t="s">
        <v>197</v>
      </c>
      <c r="R2" s="47"/>
      <c r="S2" s="10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7" t="s">
        <v>98</v>
      </c>
      <c r="I3" s="3"/>
      <c r="J3" s="145" t="s">
        <v>47</v>
      </c>
      <c r="K3" s="3"/>
      <c r="L3" s="296" t="s">
        <v>98</v>
      </c>
      <c r="S3" s="26"/>
      <c r="T3" s="26"/>
      <c r="U3" s="26"/>
    </row>
    <row r="4" spans="8:30" x14ac:dyDescent="0.15">
      <c r="H4" s="98">
        <v>21503</v>
      </c>
      <c r="I4" s="3">
        <v>26</v>
      </c>
      <c r="J4" s="161" t="s">
        <v>30</v>
      </c>
      <c r="K4" s="117">
        <f>SUM(I4)</f>
        <v>26</v>
      </c>
      <c r="L4" s="312">
        <v>21676</v>
      </c>
      <c r="M4" s="397"/>
      <c r="N4" s="90"/>
      <c r="O4" s="90"/>
      <c r="S4" s="26"/>
      <c r="T4" s="26"/>
      <c r="U4" s="26"/>
    </row>
    <row r="5" spans="8:30" x14ac:dyDescent="0.15">
      <c r="H5" s="88">
        <v>10788</v>
      </c>
      <c r="I5" s="3">
        <v>37</v>
      </c>
      <c r="J5" s="161" t="s">
        <v>37</v>
      </c>
      <c r="K5" s="117">
        <f t="shared" ref="K5:K13" si="0">SUM(I5)</f>
        <v>37</v>
      </c>
      <c r="L5" s="313">
        <v>10588</v>
      </c>
      <c r="M5" s="45"/>
      <c r="N5" s="90"/>
      <c r="O5" s="90"/>
      <c r="S5" s="26"/>
      <c r="T5" s="26"/>
      <c r="U5" s="26"/>
    </row>
    <row r="6" spans="8:30" x14ac:dyDescent="0.15">
      <c r="H6" s="88">
        <v>9198</v>
      </c>
      <c r="I6" s="3">
        <v>33</v>
      </c>
      <c r="J6" s="161" t="s">
        <v>0</v>
      </c>
      <c r="K6" s="117">
        <f t="shared" si="0"/>
        <v>33</v>
      </c>
      <c r="L6" s="313">
        <v>6613</v>
      </c>
      <c r="M6" s="45"/>
      <c r="N6" s="185"/>
      <c r="O6" s="90"/>
      <c r="S6" s="26"/>
      <c r="T6" s="26"/>
      <c r="U6" s="26"/>
    </row>
    <row r="7" spans="8:30" x14ac:dyDescent="0.15">
      <c r="H7" s="44">
        <v>9027</v>
      </c>
      <c r="I7" s="3">
        <v>34</v>
      </c>
      <c r="J7" s="161" t="s">
        <v>1</v>
      </c>
      <c r="K7" s="117">
        <f t="shared" si="0"/>
        <v>34</v>
      </c>
      <c r="L7" s="313">
        <v>11101</v>
      </c>
      <c r="M7" s="45"/>
      <c r="N7" s="90"/>
      <c r="O7" s="90"/>
      <c r="S7" s="26"/>
      <c r="T7" s="26"/>
      <c r="U7" s="26"/>
    </row>
    <row r="8" spans="8:30" x14ac:dyDescent="0.15">
      <c r="H8" s="88">
        <v>5883</v>
      </c>
      <c r="I8" s="33">
        <v>40</v>
      </c>
      <c r="J8" s="161" t="s">
        <v>2</v>
      </c>
      <c r="K8" s="117">
        <f t="shared" si="0"/>
        <v>40</v>
      </c>
      <c r="L8" s="313">
        <v>6210</v>
      </c>
      <c r="M8" s="45"/>
      <c r="N8" s="90"/>
      <c r="O8" s="90"/>
      <c r="S8" s="26"/>
      <c r="T8" s="26"/>
      <c r="U8" s="26"/>
    </row>
    <row r="9" spans="8:30" x14ac:dyDescent="0.15">
      <c r="H9" s="88">
        <v>5440</v>
      </c>
      <c r="I9" s="3">
        <v>14</v>
      </c>
      <c r="J9" s="161" t="s">
        <v>19</v>
      </c>
      <c r="K9" s="117">
        <f t="shared" si="0"/>
        <v>14</v>
      </c>
      <c r="L9" s="313">
        <v>7428</v>
      </c>
      <c r="M9" s="45"/>
      <c r="N9" s="90"/>
      <c r="O9" s="90"/>
      <c r="S9" s="26"/>
      <c r="T9" s="26"/>
      <c r="U9" s="26"/>
    </row>
    <row r="10" spans="8:30" x14ac:dyDescent="0.15">
      <c r="H10" s="195">
        <v>5174</v>
      </c>
      <c r="I10" s="14">
        <v>36</v>
      </c>
      <c r="J10" s="163" t="s">
        <v>5</v>
      </c>
      <c r="K10" s="117">
        <f t="shared" si="0"/>
        <v>36</v>
      </c>
      <c r="L10" s="313">
        <v>5280</v>
      </c>
      <c r="S10" s="26"/>
      <c r="T10" s="26"/>
      <c r="U10" s="26"/>
    </row>
    <row r="11" spans="8:30" x14ac:dyDescent="0.15">
      <c r="H11" s="43">
        <v>4982</v>
      </c>
      <c r="I11" s="3">
        <v>25</v>
      </c>
      <c r="J11" s="161" t="s">
        <v>29</v>
      </c>
      <c r="K11" s="117">
        <f t="shared" si="0"/>
        <v>25</v>
      </c>
      <c r="L11" s="313">
        <v>4428</v>
      </c>
      <c r="M11" s="45"/>
      <c r="N11" s="90"/>
      <c r="O11" s="90"/>
      <c r="S11" s="26"/>
      <c r="T11" s="26"/>
      <c r="U11" s="26"/>
    </row>
    <row r="12" spans="8:30" x14ac:dyDescent="0.15">
      <c r="H12" s="167">
        <v>3484</v>
      </c>
      <c r="I12" s="14">
        <v>17</v>
      </c>
      <c r="J12" s="163" t="s">
        <v>21</v>
      </c>
      <c r="K12" s="117">
        <f t="shared" si="0"/>
        <v>17</v>
      </c>
      <c r="L12" s="313">
        <v>2186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39">
        <v>3357</v>
      </c>
      <c r="I13" s="383">
        <v>27</v>
      </c>
      <c r="J13" s="384" t="s">
        <v>31</v>
      </c>
      <c r="K13" s="117">
        <f t="shared" si="0"/>
        <v>27</v>
      </c>
      <c r="L13" s="313">
        <v>1794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88">
        <v>3096</v>
      </c>
      <c r="I14" s="122">
        <v>16</v>
      </c>
      <c r="J14" s="175" t="s">
        <v>3</v>
      </c>
      <c r="K14" s="108" t="s">
        <v>8</v>
      </c>
      <c r="L14" s="314">
        <v>93321</v>
      </c>
      <c r="S14" s="26"/>
      <c r="T14" s="26"/>
      <c r="U14" s="26"/>
    </row>
    <row r="15" spans="8:30" x14ac:dyDescent="0.15">
      <c r="H15" s="88">
        <v>2988</v>
      </c>
      <c r="I15" s="3">
        <v>15</v>
      </c>
      <c r="J15" s="161" t="s">
        <v>20</v>
      </c>
      <c r="K15" s="50"/>
      <c r="L15" t="s">
        <v>59</v>
      </c>
      <c r="M15" s="407" t="s">
        <v>206</v>
      </c>
      <c r="N15" s="42" t="s">
        <v>74</v>
      </c>
      <c r="S15" s="26"/>
      <c r="T15" s="26"/>
      <c r="U15" s="26"/>
    </row>
    <row r="16" spans="8:30" x14ac:dyDescent="0.15">
      <c r="H16" s="44">
        <v>2356</v>
      </c>
      <c r="I16" s="3">
        <v>24</v>
      </c>
      <c r="J16" s="161" t="s">
        <v>28</v>
      </c>
      <c r="K16" s="117">
        <f>SUM(I4)</f>
        <v>26</v>
      </c>
      <c r="L16" s="161" t="s">
        <v>30</v>
      </c>
      <c r="M16" s="315">
        <v>22315</v>
      </c>
      <c r="N16" s="89">
        <f>SUM(H4)</f>
        <v>21503</v>
      </c>
      <c r="O16" s="45"/>
      <c r="P16" s="17"/>
      <c r="S16" s="26"/>
      <c r="T16" s="26"/>
      <c r="U16" s="26"/>
    </row>
    <row r="17" spans="1:21" x14ac:dyDescent="0.15">
      <c r="H17" s="88">
        <v>1693</v>
      </c>
      <c r="I17" s="3">
        <v>38</v>
      </c>
      <c r="J17" s="161" t="s">
        <v>38</v>
      </c>
      <c r="K17" s="117">
        <f t="shared" ref="K17:K25" si="1">SUM(I5)</f>
        <v>37</v>
      </c>
      <c r="L17" s="161" t="s">
        <v>37</v>
      </c>
      <c r="M17" s="316">
        <v>10271</v>
      </c>
      <c r="N17" s="89">
        <f t="shared" ref="N17:N25" si="2">SUM(H5)</f>
        <v>10788</v>
      </c>
      <c r="O17" s="45"/>
      <c r="P17" s="17"/>
      <c r="S17" s="26"/>
      <c r="T17" s="26"/>
      <c r="U17" s="26"/>
    </row>
    <row r="18" spans="1:21" x14ac:dyDescent="0.15">
      <c r="H18" s="433">
        <v>1640</v>
      </c>
      <c r="I18" s="3">
        <v>1</v>
      </c>
      <c r="J18" s="161" t="s">
        <v>4</v>
      </c>
      <c r="K18" s="117">
        <f t="shared" si="1"/>
        <v>33</v>
      </c>
      <c r="L18" s="161" t="s">
        <v>0</v>
      </c>
      <c r="M18" s="316">
        <v>8546</v>
      </c>
      <c r="N18" s="89">
        <f t="shared" si="2"/>
        <v>9198</v>
      </c>
      <c r="O18" s="45"/>
      <c r="P18" s="17"/>
      <c r="S18" s="26"/>
      <c r="T18" s="26"/>
      <c r="U18" s="26"/>
    </row>
    <row r="19" spans="1:21" x14ac:dyDescent="0.15">
      <c r="H19" s="3">
        <v>531</v>
      </c>
      <c r="I19" s="3">
        <v>2</v>
      </c>
      <c r="J19" s="161" t="s">
        <v>6</v>
      </c>
      <c r="K19" s="117">
        <f t="shared" si="1"/>
        <v>34</v>
      </c>
      <c r="L19" s="161" t="s">
        <v>1</v>
      </c>
      <c r="M19" s="316">
        <v>9438</v>
      </c>
      <c r="N19" s="89">
        <f t="shared" si="2"/>
        <v>9027</v>
      </c>
      <c r="O19" s="45"/>
      <c r="P19" s="17"/>
      <c r="S19" s="26"/>
      <c r="T19" s="26"/>
      <c r="U19" s="26"/>
    </row>
    <row r="20" spans="1:21" ht="14.25" thickBot="1" x14ac:dyDescent="0.2">
      <c r="H20" s="44">
        <v>475</v>
      </c>
      <c r="I20" s="3">
        <v>19</v>
      </c>
      <c r="J20" s="161" t="s">
        <v>23</v>
      </c>
      <c r="K20" s="117">
        <f t="shared" si="1"/>
        <v>40</v>
      </c>
      <c r="L20" s="161" t="s">
        <v>2</v>
      </c>
      <c r="M20" s="316">
        <v>5911</v>
      </c>
      <c r="N20" s="89">
        <f t="shared" si="2"/>
        <v>5883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47</v>
      </c>
      <c r="C21" s="59" t="s">
        <v>194</v>
      </c>
      <c r="D21" s="59" t="s">
        <v>186</v>
      </c>
      <c r="E21" s="59" t="s">
        <v>41</v>
      </c>
      <c r="F21" s="59" t="s">
        <v>50</v>
      </c>
      <c r="G21" s="8" t="s">
        <v>175</v>
      </c>
      <c r="H21" s="88">
        <v>423</v>
      </c>
      <c r="I21" s="3">
        <v>12</v>
      </c>
      <c r="J21" s="161" t="s">
        <v>18</v>
      </c>
      <c r="K21" s="117">
        <f t="shared" si="1"/>
        <v>14</v>
      </c>
      <c r="L21" s="161" t="s">
        <v>19</v>
      </c>
      <c r="M21" s="316">
        <v>5253</v>
      </c>
      <c r="N21" s="89">
        <f t="shared" si="2"/>
        <v>5440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61" t="s">
        <v>30</v>
      </c>
      <c r="C22" s="43">
        <f t="shared" ref="C22:C31" si="3">SUM(H4)</f>
        <v>21503</v>
      </c>
      <c r="D22" s="89">
        <f>SUM(L4)</f>
        <v>21676</v>
      </c>
      <c r="E22" s="52">
        <f t="shared" ref="E22:E32" si="4">SUM(N16/M16*100)</f>
        <v>96.361192023302706</v>
      </c>
      <c r="F22" s="55">
        <f>SUM(C22/D22*100)</f>
        <v>99.201882266100768</v>
      </c>
      <c r="G22" s="3"/>
      <c r="H22" s="377">
        <v>358</v>
      </c>
      <c r="I22" s="3">
        <v>23</v>
      </c>
      <c r="J22" s="161" t="s">
        <v>27</v>
      </c>
      <c r="K22" s="117">
        <f t="shared" si="1"/>
        <v>36</v>
      </c>
      <c r="L22" s="163" t="s">
        <v>5</v>
      </c>
      <c r="M22" s="316">
        <v>4983</v>
      </c>
      <c r="N22" s="89">
        <f t="shared" si="2"/>
        <v>5174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61" t="s">
        <v>37</v>
      </c>
      <c r="C23" s="43">
        <f t="shared" si="3"/>
        <v>10788</v>
      </c>
      <c r="D23" s="89">
        <f>SUM(L5)</f>
        <v>10588</v>
      </c>
      <c r="E23" s="52">
        <f t="shared" si="4"/>
        <v>105.03358971862527</v>
      </c>
      <c r="F23" s="55">
        <f t="shared" ref="F23:F32" si="5">SUM(C23/D23*100)</f>
        <v>101.88893086513033</v>
      </c>
      <c r="G23" s="3"/>
      <c r="H23" s="429">
        <v>300</v>
      </c>
      <c r="I23" s="3">
        <v>21</v>
      </c>
      <c r="J23" s="161" t="s">
        <v>25</v>
      </c>
      <c r="K23" s="117">
        <f t="shared" si="1"/>
        <v>25</v>
      </c>
      <c r="L23" s="161" t="s">
        <v>29</v>
      </c>
      <c r="M23" s="316">
        <v>5373</v>
      </c>
      <c r="N23" s="89">
        <f t="shared" si="2"/>
        <v>4982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61" t="s">
        <v>0</v>
      </c>
      <c r="C24" s="43">
        <f t="shared" si="3"/>
        <v>9198</v>
      </c>
      <c r="D24" s="89">
        <f t="shared" ref="D24:D31" si="6">SUM(L6)</f>
        <v>6613</v>
      </c>
      <c r="E24" s="52">
        <f t="shared" si="4"/>
        <v>107.62930025743039</v>
      </c>
      <c r="F24" s="55">
        <f t="shared" si="5"/>
        <v>139.0896718584606</v>
      </c>
      <c r="G24" s="3"/>
      <c r="H24" s="91">
        <v>238</v>
      </c>
      <c r="I24" s="3">
        <v>22</v>
      </c>
      <c r="J24" s="161" t="s">
        <v>26</v>
      </c>
      <c r="K24" s="117">
        <f t="shared" si="1"/>
        <v>17</v>
      </c>
      <c r="L24" s="163" t="s">
        <v>21</v>
      </c>
      <c r="M24" s="316">
        <v>3306</v>
      </c>
      <c r="N24" s="89">
        <f t="shared" si="2"/>
        <v>3484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61" t="s">
        <v>1</v>
      </c>
      <c r="C25" s="43">
        <f t="shared" si="3"/>
        <v>9027</v>
      </c>
      <c r="D25" s="89">
        <f t="shared" si="6"/>
        <v>11101</v>
      </c>
      <c r="E25" s="52">
        <f t="shared" si="4"/>
        <v>95.645263827082005</v>
      </c>
      <c r="F25" s="55">
        <f t="shared" si="5"/>
        <v>81.316998468606428</v>
      </c>
      <c r="G25" s="3"/>
      <c r="H25" s="91">
        <v>110</v>
      </c>
      <c r="I25" s="3">
        <v>31</v>
      </c>
      <c r="J25" s="161" t="s">
        <v>63</v>
      </c>
      <c r="K25" s="181">
        <f t="shared" si="1"/>
        <v>27</v>
      </c>
      <c r="L25" s="384" t="s">
        <v>31</v>
      </c>
      <c r="M25" s="317">
        <v>2374</v>
      </c>
      <c r="N25" s="167">
        <f t="shared" si="2"/>
        <v>3357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61" t="s">
        <v>2</v>
      </c>
      <c r="C26" s="89">
        <f t="shared" si="3"/>
        <v>5883</v>
      </c>
      <c r="D26" s="89">
        <f t="shared" si="6"/>
        <v>6210</v>
      </c>
      <c r="E26" s="52">
        <f t="shared" si="4"/>
        <v>99.526306885467775</v>
      </c>
      <c r="F26" s="55">
        <f t="shared" si="5"/>
        <v>94.734299516908209</v>
      </c>
      <c r="G26" s="12"/>
      <c r="H26" s="377">
        <v>106</v>
      </c>
      <c r="I26" s="3">
        <v>4</v>
      </c>
      <c r="J26" s="161" t="s">
        <v>11</v>
      </c>
      <c r="K26" s="3"/>
      <c r="L26" s="366" t="s">
        <v>8</v>
      </c>
      <c r="M26" s="318">
        <v>92517</v>
      </c>
      <c r="N26" s="193">
        <f>SUM(H44)</f>
        <v>93356</v>
      </c>
      <c r="S26" s="26"/>
      <c r="T26" s="26"/>
      <c r="U26" s="26"/>
    </row>
    <row r="27" spans="1:21" x14ac:dyDescent="0.15">
      <c r="A27" s="61">
        <v>6</v>
      </c>
      <c r="B27" s="161" t="s">
        <v>19</v>
      </c>
      <c r="C27" s="43">
        <f t="shared" si="3"/>
        <v>5440</v>
      </c>
      <c r="D27" s="89">
        <f t="shared" si="6"/>
        <v>7428</v>
      </c>
      <c r="E27" s="52">
        <f t="shared" si="4"/>
        <v>103.5598705501618</v>
      </c>
      <c r="F27" s="55">
        <f t="shared" si="5"/>
        <v>73.236402800215401</v>
      </c>
      <c r="G27" s="3"/>
      <c r="H27" s="91">
        <v>103</v>
      </c>
      <c r="I27" s="3">
        <v>32</v>
      </c>
      <c r="J27" s="161" t="s">
        <v>35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3" t="s">
        <v>5</v>
      </c>
      <c r="C28" s="43">
        <f t="shared" si="3"/>
        <v>5174</v>
      </c>
      <c r="D28" s="89">
        <f t="shared" si="6"/>
        <v>5280</v>
      </c>
      <c r="E28" s="52">
        <f t="shared" si="4"/>
        <v>103.83303230985351</v>
      </c>
      <c r="F28" s="55">
        <f t="shared" si="5"/>
        <v>97.992424242424249</v>
      </c>
      <c r="G28" s="3"/>
      <c r="H28" s="126">
        <v>57</v>
      </c>
      <c r="I28" s="3">
        <v>9</v>
      </c>
      <c r="J28" s="3" t="s">
        <v>163</v>
      </c>
      <c r="L28" s="29"/>
      <c r="S28" s="26"/>
      <c r="T28" s="26"/>
      <c r="U28" s="26"/>
    </row>
    <row r="29" spans="1:21" x14ac:dyDescent="0.15">
      <c r="A29" s="61">
        <v>8</v>
      </c>
      <c r="B29" s="161" t="s">
        <v>29</v>
      </c>
      <c r="C29" s="43">
        <f t="shared" si="3"/>
        <v>4982</v>
      </c>
      <c r="D29" s="89">
        <f t="shared" si="6"/>
        <v>4428</v>
      </c>
      <c r="E29" s="52">
        <f t="shared" si="4"/>
        <v>92.72287362739624</v>
      </c>
      <c r="F29" s="55">
        <f t="shared" si="5"/>
        <v>112.51129177958445</v>
      </c>
      <c r="G29" s="11"/>
      <c r="H29" s="91">
        <v>46</v>
      </c>
      <c r="I29" s="3">
        <v>6</v>
      </c>
      <c r="J29" s="161" t="s">
        <v>13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3" t="s">
        <v>21</v>
      </c>
      <c r="C30" s="43">
        <f t="shared" si="3"/>
        <v>3484</v>
      </c>
      <c r="D30" s="89">
        <f t="shared" si="6"/>
        <v>2186</v>
      </c>
      <c r="E30" s="52">
        <f t="shared" si="4"/>
        <v>105.38415003024804</v>
      </c>
      <c r="F30" s="55">
        <f t="shared" si="5"/>
        <v>159.37785910338519</v>
      </c>
      <c r="G30" s="12"/>
      <c r="H30" s="91">
        <v>0</v>
      </c>
      <c r="I30" s="3">
        <v>3</v>
      </c>
      <c r="J30" s="161" t="s">
        <v>10</v>
      </c>
      <c r="L30" s="42"/>
      <c r="M30" s="26"/>
      <c r="S30" s="26"/>
      <c r="T30" s="26"/>
      <c r="U30" s="26"/>
    </row>
    <row r="31" spans="1:21" ht="14.25" thickBot="1" x14ac:dyDescent="0.2">
      <c r="A31" s="64">
        <v>10</v>
      </c>
      <c r="B31" s="384" t="s">
        <v>31</v>
      </c>
      <c r="C31" s="43">
        <f t="shared" si="3"/>
        <v>3357</v>
      </c>
      <c r="D31" s="89">
        <f t="shared" si="6"/>
        <v>1794</v>
      </c>
      <c r="E31" s="52">
        <f t="shared" si="4"/>
        <v>141.40690817186183</v>
      </c>
      <c r="F31" s="55">
        <f t="shared" si="5"/>
        <v>187.12374581939798</v>
      </c>
      <c r="G31" s="92"/>
      <c r="H31" s="377">
        <v>0</v>
      </c>
      <c r="I31" s="3">
        <v>5</v>
      </c>
      <c r="J31" s="161" t="s">
        <v>12</v>
      </c>
      <c r="L31" s="42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93356</v>
      </c>
      <c r="D32" s="67">
        <f>SUM(L14)</f>
        <v>93321</v>
      </c>
      <c r="E32" s="70">
        <f t="shared" si="4"/>
        <v>100.90686036079856</v>
      </c>
      <c r="F32" s="68">
        <f t="shared" si="5"/>
        <v>100.03750495601204</v>
      </c>
      <c r="G32" s="391">
        <v>71.900000000000006</v>
      </c>
      <c r="H32" s="438">
        <v>0</v>
      </c>
      <c r="I32" s="3">
        <v>7</v>
      </c>
      <c r="J32" s="161" t="s">
        <v>14</v>
      </c>
      <c r="L32" s="42"/>
      <c r="M32" s="26"/>
      <c r="S32" s="26"/>
      <c r="T32" s="26"/>
      <c r="U32" s="26"/>
    </row>
    <row r="33" spans="2:30" x14ac:dyDescent="0.15">
      <c r="H33" s="43">
        <v>0</v>
      </c>
      <c r="I33" s="3">
        <v>8</v>
      </c>
      <c r="J33" s="161" t="s">
        <v>15</v>
      </c>
      <c r="L33" s="42"/>
      <c r="M33" s="26"/>
      <c r="S33" s="26"/>
      <c r="T33" s="26"/>
      <c r="U33" s="26"/>
    </row>
    <row r="34" spans="2:30" x14ac:dyDescent="0.15">
      <c r="H34" s="98">
        <v>0</v>
      </c>
      <c r="I34" s="3">
        <v>10</v>
      </c>
      <c r="J34" s="161" t="s">
        <v>16</v>
      </c>
      <c r="S34" s="26"/>
      <c r="T34" s="26"/>
      <c r="U34" s="26"/>
    </row>
    <row r="35" spans="2:30" x14ac:dyDescent="0.15">
      <c r="H35" s="123">
        <v>0</v>
      </c>
      <c r="I35" s="3">
        <v>11</v>
      </c>
      <c r="J35" s="161" t="s">
        <v>17</v>
      </c>
      <c r="L35" s="47"/>
      <c r="M35" s="390"/>
      <c r="S35" s="26"/>
      <c r="T35" s="26"/>
      <c r="U35" s="26"/>
    </row>
    <row r="36" spans="2:30" x14ac:dyDescent="0.15">
      <c r="B36" s="48"/>
      <c r="C36" s="26"/>
      <c r="E36" s="17"/>
      <c r="H36" s="43">
        <v>0</v>
      </c>
      <c r="I36" s="3">
        <v>13</v>
      </c>
      <c r="J36" s="161" t="s">
        <v>7</v>
      </c>
      <c r="S36" s="26"/>
      <c r="T36" s="26"/>
      <c r="U36" s="26"/>
    </row>
    <row r="37" spans="2:30" x14ac:dyDescent="0.15">
      <c r="B37" s="18"/>
      <c r="C37" s="26"/>
      <c r="F37" s="26"/>
      <c r="G37" s="48"/>
      <c r="H37" s="336">
        <v>0</v>
      </c>
      <c r="I37" s="3">
        <v>18</v>
      </c>
      <c r="J37" s="161" t="s">
        <v>22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44">
        <v>0</v>
      </c>
      <c r="I38" s="3">
        <v>20</v>
      </c>
      <c r="J38" s="161" t="s">
        <v>24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195">
        <v>0</v>
      </c>
      <c r="I39" s="3">
        <v>28</v>
      </c>
      <c r="J39" s="161" t="s">
        <v>32</v>
      </c>
      <c r="L39" s="48"/>
      <c r="M39" s="26"/>
      <c r="S39" s="26"/>
      <c r="T39" s="26"/>
      <c r="U39" s="26"/>
    </row>
    <row r="40" spans="2:30" x14ac:dyDescent="0.15">
      <c r="C40" s="26"/>
      <c r="H40" s="88">
        <v>0</v>
      </c>
      <c r="I40" s="3">
        <v>29</v>
      </c>
      <c r="J40" s="161" t="s">
        <v>54</v>
      </c>
      <c r="L40" s="48"/>
      <c r="M40" s="26"/>
      <c r="S40" s="26"/>
      <c r="T40" s="26"/>
      <c r="U40" s="26"/>
    </row>
    <row r="41" spans="2:30" x14ac:dyDescent="0.15">
      <c r="H41" s="88">
        <v>0</v>
      </c>
      <c r="I41" s="3">
        <v>30</v>
      </c>
      <c r="J41" s="161" t="s">
        <v>33</v>
      </c>
      <c r="L41" s="48"/>
      <c r="M41" s="26"/>
      <c r="S41" s="26"/>
      <c r="T41" s="26"/>
      <c r="U41" s="26"/>
    </row>
    <row r="42" spans="2:30" x14ac:dyDescent="0.15">
      <c r="H42" s="336">
        <v>0</v>
      </c>
      <c r="I42" s="3">
        <v>35</v>
      </c>
      <c r="J42" s="161" t="s">
        <v>36</v>
      </c>
      <c r="L42" s="48"/>
      <c r="M42" s="26"/>
      <c r="S42" s="26"/>
      <c r="T42" s="26"/>
      <c r="U42" s="26"/>
    </row>
    <row r="43" spans="2:30" x14ac:dyDescent="0.15">
      <c r="H43" s="44">
        <v>0</v>
      </c>
      <c r="I43" s="3">
        <v>39</v>
      </c>
      <c r="J43" s="161" t="s">
        <v>39</v>
      </c>
      <c r="L43" s="48"/>
      <c r="M43" s="26"/>
      <c r="S43" s="30"/>
      <c r="T43" s="30"/>
      <c r="U43" s="30"/>
    </row>
    <row r="44" spans="2:30" x14ac:dyDescent="0.15">
      <c r="H44" s="118">
        <f>SUM(H4:H43)</f>
        <v>93356</v>
      </c>
      <c r="I44" s="3"/>
      <c r="J44" s="166" t="s">
        <v>96</v>
      </c>
      <c r="L44" s="48"/>
      <c r="M44" s="26"/>
    </row>
    <row r="45" spans="2:30" x14ac:dyDescent="0.15">
      <c r="R45" s="105"/>
    </row>
    <row r="46" spans="2:30" ht="13.5" customHeight="1" x14ac:dyDescent="0.15">
      <c r="H46" s="393" t="s">
        <v>179</v>
      </c>
      <c r="L46" s="408" t="s">
        <v>182</v>
      </c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9" t="s">
        <v>198</v>
      </c>
      <c r="I47" s="3"/>
      <c r="J47" s="179" t="s">
        <v>70</v>
      </c>
      <c r="K47" s="3"/>
      <c r="L47" s="301" t="s">
        <v>197</v>
      </c>
      <c r="S47" s="26"/>
      <c r="T47" s="26"/>
      <c r="U47" s="26"/>
      <c r="V47" s="26"/>
    </row>
    <row r="48" spans="2:30" x14ac:dyDescent="0.15">
      <c r="H48" s="178" t="s">
        <v>98</v>
      </c>
      <c r="I48" s="122"/>
      <c r="J48" s="178" t="s">
        <v>47</v>
      </c>
      <c r="K48" s="122"/>
      <c r="L48" s="305" t="s">
        <v>98</v>
      </c>
      <c r="S48" s="26"/>
      <c r="T48" s="26"/>
      <c r="U48" s="26"/>
      <c r="V48" s="26"/>
    </row>
    <row r="49" spans="1:22" x14ac:dyDescent="0.15">
      <c r="H49" s="89">
        <v>80256</v>
      </c>
      <c r="I49" s="3">
        <v>26</v>
      </c>
      <c r="J49" s="161" t="s">
        <v>30</v>
      </c>
      <c r="K49" s="3">
        <f>SUM(I49)</f>
        <v>26</v>
      </c>
      <c r="L49" s="306">
        <v>86191</v>
      </c>
      <c r="S49" s="26"/>
      <c r="T49" s="26"/>
      <c r="U49" s="26"/>
      <c r="V49" s="26"/>
    </row>
    <row r="50" spans="1:22" x14ac:dyDescent="0.15">
      <c r="H50" s="43">
        <v>20097</v>
      </c>
      <c r="I50" s="3">
        <v>13</v>
      </c>
      <c r="J50" s="161" t="s">
        <v>7</v>
      </c>
      <c r="K50" s="3">
        <f t="shared" ref="K50:K58" si="7">SUM(I50)</f>
        <v>13</v>
      </c>
      <c r="L50" s="306">
        <v>22027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44">
        <v>14874</v>
      </c>
      <c r="I51" s="3">
        <v>25</v>
      </c>
      <c r="J51" s="161" t="s">
        <v>29</v>
      </c>
      <c r="K51" s="3">
        <f t="shared" si="7"/>
        <v>25</v>
      </c>
      <c r="L51" s="306">
        <v>10370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88">
        <v>13871</v>
      </c>
      <c r="I52" s="3">
        <v>22</v>
      </c>
      <c r="J52" s="161" t="s">
        <v>26</v>
      </c>
      <c r="K52" s="3">
        <f t="shared" si="7"/>
        <v>22</v>
      </c>
      <c r="L52" s="306">
        <v>10659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194</v>
      </c>
      <c r="D53" s="59" t="s">
        <v>186</v>
      </c>
      <c r="E53" s="59" t="s">
        <v>41</v>
      </c>
      <c r="F53" s="59" t="s">
        <v>50</v>
      </c>
      <c r="G53" s="8" t="s">
        <v>175</v>
      </c>
      <c r="H53" s="44">
        <v>12673</v>
      </c>
      <c r="I53" s="3">
        <v>33</v>
      </c>
      <c r="J53" s="161" t="s">
        <v>0</v>
      </c>
      <c r="K53" s="3">
        <f t="shared" si="7"/>
        <v>33</v>
      </c>
      <c r="L53" s="306">
        <v>11256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61" t="s">
        <v>30</v>
      </c>
      <c r="C54" s="43">
        <f t="shared" ref="C54:C63" si="8">SUM(H49)</f>
        <v>80256</v>
      </c>
      <c r="D54" s="98">
        <f>SUM(L49)</f>
        <v>86191</v>
      </c>
      <c r="E54" s="52">
        <f t="shared" ref="E54:E64" si="9">SUM(N63/M63*100)</f>
        <v>97.935276028701125</v>
      </c>
      <c r="F54" s="52">
        <f>SUM(C54/D54*100)</f>
        <v>93.114130245617289</v>
      </c>
      <c r="G54" s="3"/>
      <c r="H54" s="44">
        <v>9988</v>
      </c>
      <c r="I54" s="3">
        <v>34</v>
      </c>
      <c r="J54" s="161" t="s">
        <v>1</v>
      </c>
      <c r="K54" s="3">
        <f t="shared" si="7"/>
        <v>34</v>
      </c>
      <c r="L54" s="306">
        <v>10177</v>
      </c>
      <c r="M54" s="26"/>
      <c r="N54" s="362"/>
      <c r="O54" s="90"/>
      <c r="S54" s="26"/>
      <c r="T54" s="26"/>
      <c r="U54" s="26"/>
      <c r="V54" s="26"/>
    </row>
    <row r="55" spans="1:22" x14ac:dyDescent="0.15">
      <c r="A55" s="61">
        <v>2</v>
      </c>
      <c r="B55" s="161" t="s">
        <v>7</v>
      </c>
      <c r="C55" s="43">
        <f t="shared" si="8"/>
        <v>20097</v>
      </c>
      <c r="D55" s="98">
        <f t="shared" ref="D55:D64" si="10">SUM(L50)</f>
        <v>22027</v>
      </c>
      <c r="E55" s="52">
        <f t="shared" si="9"/>
        <v>84.697403910991227</v>
      </c>
      <c r="F55" s="52">
        <f t="shared" ref="F55:F64" si="11">SUM(C55/D55*100)</f>
        <v>91.238026058927673</v>
      </c>
      <c r="G55" s="3"/>
      <c r="H55" s="44">
        <v>9692</v>
      </c>
      <c r="I55" s="3">
        <v>40</v>
      </c>
      <c r="J55" s="161" t="s">
        <v>2</v>
      </c>
      <c r="K55" s="3">
        <f t="shared" si="7"/>
        <v>40</v>
      </c>
      <c r="L55" s="306">
        <v>7180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61" t="s">
        <v>29</v>
      </c>
      <c r="C56" s="43">
        <f t="shared" si="8"/>
        <v>14874</v>
      </c>
      <c r="D56" s="98">
        <f t="shared" si="10"/>
        <v>10370</v>
      </c>
      <c r="E56" s="52">
        <f t="shared" si="9"/>
        <v>101.10801441098498</v>
      </c>
      <c r="F56" s="52">
        <f t="shared" si="11"/>
        <v>143.43297974927677</v>
      </c>
      <c r="G56" s="3"/>
      <c r="H56" s="88">
        <v>9518</v>
      </c>
      <c r="I56" s="3">
        <v>16</v>
      </c>
      <c r="J56" s="161" t="s">
        <v>3</v>
      </c>
      <c r="K56" s="3">
        <f t="shared" si="7"/>
        <v>16</v>
      </c>
      <c r="L56" s="306">
        <v>10476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61" t="s">
        <v>26</v>
      </c>
      <c r="C57" s="43">
        <f t="shared" si="8"/>
        <v>13871</v>
      </c>
      <c r="D57" s="98">
        <f t="shared" si="10"/>
        <v>10659</v>
      </c>
      <c r="E57" s="52">
        <f t="shared" si="9"/>
        <v>104.35600361119471</v>
      </c>
      <c r="F57" s="52">
        <f t="shared" si="11"/>
        <v>130.13415892672859</v>
      </c>
      <c r="G57" s="3"/>
      <c r="H57" s="126">
        <v>5608</v>
      </c>
      <c r="I57" s="3">
        <v>24</v>
      </c>
      <c r="J57" s="161" t="s">
        <v>28</v>
      </c>
      <c r="K57" s="3">
        <f t="shared" si="7"/>
        <v>24</v>
      </c>
      <c r="L57" s="306">
        <v>5760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61" t="s">
        <v>0</v>
      </c>
      <c r="C58" s="43">
        <f t="shared" si="8"/>
        <v>12673</v>
      </c>
      <c r="D58" s="98">
        <f t="shared" si="10"/>
        <v>11256</v>
      </c>
      <c r="E58" s="52">
        <f t="shared" si="9"/>
        <v>98.232695139911627</v>
      </c>
      <c r="F58" s="52">
        <f t="shared" si="11"/>
        <v>112.58884150675195</v>
      </c>
      <c r="G58" s="12"/>
      <c r="H58" s="333">
        <v>4918</v>
      </c>
      <c r="I58" s="14">
        <v>36</v>
      </c>
      <c r="J58" s="163" t="s">
        <v>5</v>
      </c>
      <c r="K58" s="14">
        <f t="shared" si="7"/>
        <v>36</v>
      </c>
      <c r="L58" s="307">
        <v>6126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61" t="s">
        <v>1</v>
      </c>
      <c r="C59" s="43">
        <f t="shared" si="8"/>
        <v>9988</v>
      </c>
      <c r="D59" s="98">
        <f t="shared" si="10"/>
        <v>10177</v>
      </c>
      <c r="E59" s="52">
        <f t="shared" si="9"/>
        <v>100.91947054663028</v>
      </c>
      <c r="F59" s="52">
        <f t="shared" si="11"/>
        <v>98.14287118011201</v>
      </c>
      <c r="G59" s="3"/>
      <c r="H59" s="440">
        <v>2639</v>
      </c>
      <c r="I59" s="338">
        <v>38</v>
      </c>
      <c r="J59" s="223" t="s">
        <v>38</v>
      </c>
      <c r="K59" s="8" t="s">
        <v>66</v>
      </c>
      <c r="L59" s="308">
        <v>191489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61" t="s">
        <v>2</v>
      </c>
      <c r="C60" s="43">
        <f t="shared" si="8"/>
        <v>9692</v>
      </c>
      <c r="D60" s="98">
        <f t="shared" si="10"/>
        <v>7180</v>
      </c>
      <c r="E60" s="52">
        <f t="shared" si="9"/>
        <v>215.37777777777777</v>
      </c>
      <c r="F60" s="52">
        <f t="shared" si="11"/>
        <v>134.98607242339833</v>
      </c>
      <c r="G60" s="3"/>
      <c r="H60" s="421">
        <v>1739</v>
      </c>
      <c r="I60" s="140">
        <v>12</v>
      </c>
      <c r="J60" s="161" t="s">
        <v>18</v>
      </c>
      <c r="L60" s="107"/>
      <c r="M60" s="26"/>
      <c r="S60" s="26"/>
      <c r="T60" s="26"/>
      <c r="U60" s="26"/>
      <c r="V60" s="26"/>
    </row>
    <row r="61" spans="1:22" x14ac:dyDescent="0.15">
      <c r="A61" s="61">
        <v>8</v>
      </c>
      <c r="B61" s="161" t="s">
        <v>3</v>
      </c>
      <c r="C61" s="43">
        <f t="shared" si="8"/>
        <v>9518</v>
      </c>
      <c r="D61" s="98">
        <f t="shared" si="10"/>
        <v>10476</v>
      </c>
      <c r="E61" s="52">
        <f t="shared" si="9"/>
        <v>100.78356628547225</v>
      </c>
      <c r="F61" s="52">
        <f t="shared" si="11"/>
        <v>90.855288277968697</v>
      </c>
      <c r="G61" s="11"/>
      <c r="H61" s="126">
        <v>1265</v>
      </c>
      <c r="I61" s="140">
        <v>21</v>
      </c>
      <c r="J61" s="3" t="s">
        <v>156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61" t="s">
        <v>28</v>
      </c>
      <c r="C62" s="43">
        <f t="shared" si="8"/>
        <v>5608</v>
      </c>
      <c r="D62" s="98">
        <f t="shared" si="10"/>
        <v>5760</v>
      </c>
      <c r="E62" s="52">
        <f t="shared" si="9"/>
        <v>98.403228636602918</v>
      </c>
      <c r="F62" s="52">
        <f t="shared" si="11"/>
        <v>97.361111111111114</v>
      </c>
      <c r="G62" s="12"/>
      <c r="H62" s="91">
        <v>1187</v>
      </c>
      <c r="I62" s="174">
        <v>17</v>
      </c>
      <c r="J62" s="161" t="s">
        <v>21</v>
      </c>
      <c r="K62" s="50"/>
      <c r="L62" t="s">
        <v>60</v>
      </c>
      <c r="M62" s="407" t="s">
        <v>184</v>
      </c>
      <c r="N62" s="42" t="s">
        <v>74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3" t="s">
        <v>5</v>
      </c>
      <c r="C63" s="333">
        <f t="shared" si="8"/>
        <v>4918</v>
      </c>
      <c r="D63" s="138">
        <f t="shared" si="10"/>
        <v>6126</v>
      </c>
      <c r="E63" s="57">
        <f t="shared" si="9"/>
        <v>101.38115852401566</v>
      </c>
      <c r="F63" s="57">
        <f t="shared" si="11"/>
        <v>80.280770486451189</v>
      </c>
      <c r="G63" s="92"/>
      <c r="H63" s="126">
        <v>1059</v>
      </c>
      <c r="I63" s="3">
        <v>23</v>
      </c>
      <c r="J63" s="161" t="s">
        <v>27</v>
      </c>
      <c r="K63" s="3">
        <f>SUM(K49)</f>
        <v>26</v>
      </c>
      <c r="L63" s="161" t="s">
        <v>30</v>
      </c>
      <c r="M63" s="170">
        <v>81948</v>
      </c>
      <c r="N63" s="89">
        <f>SUM(H49)</f>
        <v>80256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 t="s">
        <v>56</v>
      </c>
      <c r="C64" s="101">
        <f>SUM(H89)</f>
        <v>190904</v>
      </c>
      <c r="D64" s="139">
        <f t="shared" si="10"/>
        <v>191489</v>
      </c>
      <c r="E64" s="70">
        <f t="shared" si="9"/>
        <v>100.33848417954378</v>
      </c>
      <c r="F64" s="70">
        <f t="shared" si="11"/>
        <v>99.694499422943352</v>
      </c>
      <c r="G64" s="391">
        <v>65.5</v>
      </c>
      <c r="H64" s="91">
        <v>593</v>
      </c>
      <c r="I64" s="3">
        <v>9</v>
      </c>
      <c r="J64" s="3" t="s">
        <v>163</v>
      </c>
      <c r="K64" s="3">
        <f t="shared" ref="K64:K72" si="12">SUM(K50)</f>
        <v>13</v>
      </c>
      <c r="L64" s="161" t="s">
        <v>7</v>
      </c>
      <c r="M64" s="170">
        <v>23728</v>
      </c>
      <c r="N64" s="89">
        <f t="shared" ref="N64:N72" si="13">SUM(H50)</f>
        <v>20097</v>
      </c>
      <c r="O64" s="45"/>
      <c r="S64" s="26"/>
      <c r="T64" s="26"/>
      <c r="U64" s="26"/>
      <c r="V64" s="26"/>
    </row>
    <row r="65" spans="2:22" x14ac:dyDescent="0.15">
      <c r="H65" s="43">
        <v>299</v>
      </c>
      <c r="I65" s="3">
        <v>1</v>
      </c>
      <c r="J65" s="161" t="s">
        <v>4</v>
      </c>
      <c r="K65" s="3">
        <f t="shared" si="12"/>
        <v>25</v>
      </c>
      <c r="L65" s="161" t="s">
        <v>29</v>
      </c>
      <c r="M65" s="170">
        <v>14711</v>
      </c>
      <c r="N65" s="89">
        <f t="shared" si="13"/>
        <v>14874</v>
      </c>
      <c r="O65" s="45"/>
      <c r="S65" s="26"/>
      <c r="T65" s="26"/>
      <c r="U65" s="26"/>
      <c r="V65" s="26"/>
    </row>
    <row r="66" spans="2:22" x14ac:dyDescent="0.15">
      <c r="H66" s="89">
        <v>248</v>
      </c>
      <c r="I66" s="3">
        <v>4</v>
      </c>
      <c r="J66" s="161" t="s">
        <v>11</v>
      </c>
      <c r="K66" s="3">
        <f t="shared" si="12"/>
        <v>22</v>
      </c>
      <c r="L66" s="161" t="s">
        <v>26</v>
      </c>
      <c r="M66" s="170">
        <v>13292</v>
      </c>
      <c r="N66" s="89">
        <f t="shared" si="13"/>
        <v>13871</v>
      </c>
      <c r="O66" s="45"/>
      <c r="S66" s="26"/>
      <c r="T66" s="26"/>
      <c r="U66" s="26"/>
      <c r="V66" s="26"/>
    </row>
    <row r="67" spans="2:22" x14ac:dyDescent="0.15">
      <c r="H67" s="89">
        <v>235</v>
      </c>
      <c r="I67" s="3">
        <v>11</v>
      </c>
      <c r="J67" s="161" t="s">
        <v>17</v>
      </c>
      <c r="K67" s="3">
        <f t="shared" si="12"/>
        <v>33</v>
      </c>
      <c r="L67" s="161" t="s">
        <v>0</v>
      </c>
      <c r="M67" s="170">
        <v>12901</v>
      </c>
      <c r="N67" s="89">
        <f t="shared" si="13"/>
        <v>12673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44">
        <v>57</v>
      </c>
      <c r="I68" s="3">
        <v>35</v>
      </c>
      <c r="J68" s="161" t="s">
        <v>36</v>
      </c>
      <c r="K68" s="3">
        <f t="shared" si="12"/>
        <v>34</v>
      </c>
      <c r="L68" s="161" t="s">
        <v>1</v>
      </c>
      <c r="M68" s="170">
        <v>9897</v>
      </c>
      <c r="N68" s="89">
        <f t="shared" si="13"/>
        <v>9988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292">
        <v>41</v>
      </c>
      <c r="I69" s="3">
        <v>27</v>
      </c>
      <c r="J69" s="161" t="s">
        <v>31</v>
      </c>
      <c r="K69" s="3">
        <f t="shared" si="12"/>
        <v>40</v>
      </c>
      <c r="L69" s="161" t="s">
        <v>2</v>
      </c>
      <c r="M69" s="170">
        <v>4500</v>
      </c>
      <c r="N69" s="89">
        <f t="shared" si="13"/>
        <v>9692</v>
      </c>
      <c r="O69" s="45"/>
      <c r="S69" s="26"/>
      <c r="T69" s="26"/>
      <c r="U69" s="26"/>
      <c r="V69" s="26"/>
    </row>
    <row r="70" spans="2:22" x14ac:dyDescent="0.15">
      <c r="B70" s="50"/>
      <c r="H70" s="44">
        <v>35</v>
      </c>
      <c r="I70" s="3">
        <v>15</v>
      </c>
      <c r="J70" s="161" t="s">
        <v>20</v>
      </c>
      <c r="K70" s="3">
        <f t="shared" si="12"/>
        <v>16</v>
      </c>
      <c r="L70" s="161" t="s">
        <v>3</v>
      </c>
      <c r="M70" s="170">
        <v>9444</v>
      </c>
      <c r="N70" s="89">
        <f t="shared" si="13"/>
        <v>9518</v>
      </c>
      <c r="O70" s="45"/>
      <c r="S70" s="26"/>
      <c r="T70" s="26"/>
      <c r="U70" s="26"/>
      <c r="V70" s="26"/>
    </row>
    <row r="71" spans="2:22" x14ac:dyDescent="0.15">
      <c r="B71" s="50"/>
      <c r="H71" s="336">
        <v>12</v>
      </c>
      <c r="I71" s="3">
        <v>29</v>
      </c>
      <c r="J71" s="161" t="s">
        <v>54</v>
      </c>
      <c r="K71" s="3">
        <f t="shared" si="12"/>
        <v>24</v>
      </c>
      <c r="L71" s="161" t="s">
        <v>28</v>
      </c>
      <c r="M71" s="170">
        <v>5699</v>
      </c>
      <c r="N71" s="89">
        <f t="shared" si="13"/>
        <v>5608</v>
      </c>
      <c r="O71" s="45"/>
      <c r="S71" s="26"/>
      <c r="T71" s="26"/>
      <c r="U71" s="26"/>
      <c r="V71" s="26"/>
    </row>
    <row r="72" spans="2:22" ht="14.25" thickBot="1" x14ac:dyDescent="0.2">
      <c r="B72" s="50"/>
      <c r="H72" s="88">
        <v>0</v>
      </c>
      <c r="I72" s="3">
        <v>2</v>
      </c>
      <c r="J72" s="161" t="s">
        <v>6</v>
      </c>
      <c r="K72" s="3">
        <f t="shared" si="12"/>
        <v>36</v>
      </c>
      <c r="L72" s="163" t="s">
        <v>5</v>
      </c>
      <c r="M72" s="171">
        <v>4851</v>
      </c>
      <c r="N72" s="89">
        <f t="shared" si="13"/>
        <v>4918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88">
        <v>0</v>
      </c>
      <c r="I73" s="3">
        <v>3</v>
      </c>
      <c r="J73" s="161" t="s">
        <v>10</v>
      </c>
      <c r="K73" s="43"/>
      <c r="L73" s="115" t="s">
        <v>91</v>
      </c>
      <c r="M73" s="169">
        <v>190260</v>
      </c>
      <c r="N73" s="168">
        <f>SUM(H89)</f>
        <v>190904</v>
      </c>
      <c r="O73" s="45"/>
      <c r="S73" s="26"/>
      <c r="T73" s="26"/>
      <c r="U73" s="26"/>
      <c r="V73" s="26"/>
    </row>
    <row r="74" spans="2:22" x14ac:dyDescent="0.15">
      <c r="B74" s="50"/>
      <c r="H74" s="44">
        <v>0</v>
      </c>
      <c r="I74" s="3">
        <v>5</v>
      </c>
      <c r="J74" s="161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292">
        <v>0</v>
      </c>
      <c r="I75" s="3">
        <v>6</v>
      </c>
      <c r="J75" s="161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44">
        <v>0</v>
      </c>
      <c r="I76" s="3">
        <v>7</v>
      </c>
      <c r="J76" s="161" t="s">
        <v>14</v>
      </c>
      <c r="L76" s="42"/>
      <c r="M76" s="26"/>
      <c r="S76" s="26"/>
      <c r="T76" s="26"/>
      <c r="U76" s="26"/>
      <c r="V76" s="26"/>
    </row>
    <row r="77" spans="2:22" x14ac:dyDescent="0.15">
      <c r="B77" s="50"/>
      <c r="H77" s="336">
        <v>0</v>
      </c>
      <c r="I77" s="3">
        <v>8</v>
      </c>
      <c r="J77" s="161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 x14ac:dyDescent="0.15">
      <c r="H78" s="88">
        <v>0</v>
      </c>
      <c r="I78" s="3">
        <v>10</v>
      </c>
      <c r="J78" s="161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 x14ac:dyDescent="0.15">
      <c r="H79" s="43">
        <v>0</v>
      </c>
      <c r="I79" s="3">
        <v>14</v>
      </c>
      <c r="J79" s="161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 x14ac:dyDescent="0.15">
      <c r="H80" s="44">
        <v>0</v>
      </c>
      <c r="I80" s="3">
        <v>18</v>
      </c>
      <c r="J80" s="161" t="s">
        <v>22</v>
      </c>
      <c r="N80" s="26"/>
      <c r="O80" s="26"/>
      <c r="S80" s="26"/>
      <c r="T80" s="26"/>
      <c r="U80" s="26"/>
      <c r="V80" s="26"/>
    </row>
    <row r="81" spans="8:22" x14ac:dyDescent="0.15">
      <c r="H81" s="123">
        <v>0</v>
      </c>
      <c r="I81" s="3">
        <v>19</v>
      </c>
      <c r="J81" s="161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 x14ac:dyDescent="0.15">
      <c r="H82" s="436">
        <v>0</v>
      </c>
      <c r="I82" s="3">
        <v>20</v>
      </c>
      <c r="J82" s="161" t="s">
        <v>24</v>
      </c>
      <c r="L82" s="47"/>
      <c r="M82" s="390"/>
      <c r="N82" s="26"/>
      <c r="O82" s="26"/>
      <c r="S82" s="26"/>
      <c r="T82" s="26"/>
      <c r="U82" s="26"/>
      <c r="V82" s="26"/>
    </row>
    <row r="83" spans="8:22" x14ac:dyDescent="0.15">
      <c r="H83" s="44">
        <v>0</v>
      </c>
      <c r="I83" s="3">
        <v>28</v>
      </c>
      <c r="J83" s="161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88">
        <v>0</v>
      </c>
      <c r="I84" s="3">
        <v>30</v>
      </c>
      <c r="J84" s="161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88">
        <v>0</v>
      </c>
      <c r="I85" s="3">
        <v>31</v>
      </c>
      <c r="J85" s="161" t="s">
        <v>63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44">
        <v>0</v>
      </c>
      <c r="I86" s="3">
        <v>32</v>
      </c>
      <c r="J86" s="161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44">
        <v>0</v>
      </c>
      <c r="I87" s="3">
        <v>37</v>
      </c>
      <c r="J87" s="161" t="s">
        <v>37</v>
      </c>
      <c r="L87" s="48"/>
      <c r="M87" s="26"/>
      <c r="N87" s="26"/>
      <c r="O87" s="26"/>
      <c r="S87" s="30"/>
      <c r="T87" s="30"/>
    </row>
    <row r="88" spans="8:22" x14ac:dyDescent="0.15">
      <c r="H88" s="88">
        <v>0</v>
      </c>
      <c r="I88" s="3">
        <v>39</v>
      </c>
      <c r="J88" s="161" t="s">
        <v>39</v>
      </c>
      <c r="L88" s="48"/>
      <c r="M88" s="26"/>
      <c r="N88" s="26"/>
      <c r="O88" s="26"/>
      <c r="Q88" s="26"/>
    </row>
    <row r="89" spans="8:22" x14ac:dyDescent="0.15">
      <c r="H89" s="119">
        <f>SUM(H49:H88)</f>
        <v>190904</v>
      </c>
      <c r="I89" s="3"/>
      <c r="J89" s="3" t="s">
        <v>8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G64" sqref="G64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385" t="s">
        <v>177</v>
      </c>
      <c r="J1" s="102"/>
      <c r="Q1" s="26"/>
      <c r="R1" s="109"/>
    </row>
    <row r="2" spans="5:30" x14ac:dyDescent="0.15">
      <c r="H2" s="422" t="s">
        <v>194</v>
      </c>
      <c r="I2" s="3"/>
      <c r="J2" s="187" t="s">
        <v>102</v>
      </c>
      <c r="K2" s="3"/>
      <c r="L2" s="180" t="s">
        <v>186</v>
      </c>
      <c r="R2" s="110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98</v>
      </c>
      <c r="I3" s="3"/>
      <c r="J3" s="145" t="s">
        <v>47</v>
      </c>
      <c r="K3" s="3"/>
      <c r="L3" s="42" t="s">
        <v>98</v>
      </c>
      <c r="M3" s="82"/>
      <c r="R3" s="48"/>
      <c r="S3" s="26"/>
      <c r="T3" s="26"/>
      <c r="U3" s="26"/>
      <c r="V3" s="26"/>
    </row>
    <row r="4" spans="5:30" x14ac:dyDescent="0.15">
      <c r="H4" s="43">
        <v>83346</v>
      </c>
      <c r="I4" s="3">
        <v>31</v>
      </c>
      <c r="J4" s="33" t="s">
        <v>63</v>
      </c>
      <c r="K4" s="203">
        <f>SUM(I4)</f>
        <v>31</v>
      </c>
      <c r="L4" s="275">
        <v>77288</v>
      </c>
      <c r="M4" s="397"/>
      <c r="R4" s="48"/>
      <c r="S4" s="26"/>
      <c r="T4" s="26"/>
      <c r="U4" s="26"/>
      <c r="V4" s="26"/>
    </row>
    <row r="5" spans="5:30" x14ac:dyDescent="0.15">
      <c r="H5" s="88">
        <v>49845</v>
      </c>
      <c r="I5" s="3">
        <v>2</v>
      </c>
      <c r="J5" s="33" t="s">
        <v>6</v>
      </c>
      <c r="K5" s="203">
        <f t="shared" ref="K5:K13" si="0">SUM(I5)</f>
        <v>2</v>
      </c>
      <c r="L5" s="275">
        <v>38197</v>
      </c>
      <c r="M5" s="45"/>
      <c r="R5" s="48"/>
      <c r="S5" s="26"/>
      <c r="T5" s="26"/>
      <c r="U5" s="26"/>
      <c r="V5" s="26"/>
    </row>
    <row r="6" spans="5:30" x14ac:dyDescent="0.15">
      <c r="H6" s="292">
        <v>27418</v>
      </c>
      <c r="I6" s="3">
        <v>34</v>
      </c>
      <c r="J6" s="33" t="s">
        <v>1</v>
      </c>
      <c r="K6" s="203">
        <f t="shared" si="0"/>
        <v>34</v>
      </c>
      <c r="L6" s="275">
        <v>33306</v>
      </c>
      <c r="M6" s="45"/>
      <c r="R6" s="48"/>
      <c r="S6" s="26"/>
      <c r="T6" s="26"/>
      <c r="U6" s="26"/>
      <c r="V6" s="26"/>
    </row>
    <row r="7" spans="5:30" x14ac:dyDescent="0.15">
      <c r="H7" s="88">
        <v>22224</v>
      </c>
      <c r="I7" s="3">
        <v>17</v>
      </c>
      <c r="J7" s="33" t="s">
        <v>21</v>
      </c>
      <c r="K7" s="203">
        <f t="shared" si="0"/>
        <v>17</v>
      </c>
      <c r="L7" s="275">
        <v>15689</v>
      </c>
      <c r="M7" s="45"/>
      <c r="R7" s="48"/>
      <c r="S7" s="26"/>
      <c r="T7" s="26"/>
      <c r="U7" s="26"/>
      <c r="V7" s="26"/>
    </row>
    <row r="8" spans="5:30" x14ac:dyDescent="0.15">
      <c r="H8" s="88">
        <v>17408</v>
      </c>
      <c r="I8" s="3">
        <v>3</v>
      </c>
      <c r="J8" s="33" t="s">
        <v>10</v>
      </c>
      <c r="K8" s="203">
        <f t="shared" si="0"/>
        <v>3</v>
      </c>
      <c r="L8" s="275">
        <v>42732</v>
      </c>
      <c r="M8" s="45"/>
      <c r="R8" s="48"/>
      <c r="S8" s="26"/>
      <c r="T8" s="26"/>
      <c r="U8" s="26"/>
      <c r="V8" s="26"/>
    </row>
    <row r="9" spans="5:30" x14ac:dyDescent="0.15">
      <c r="H9" s="88">
        <v>17196</v>
      </c>
      <c r="I9" s="3">
        <v>40</v>
      </c>
      <c r="J9" s="33" t="s">
        <v>2</v>
      </c>
      <c r="K9" s="203">
        <f t="shared" si="0"/>
        <v>40</v>
      </c>
      <c r="L9" s="275">
        <v>19850</v>
      </c>
      <c r="M9" s="45"/>
      <c r="R9" s="48"/>
      <c r="S9" s="26"/>
      <c r="T9" s="26"/>
      <c r="U9" s="26"/>
      <c r="V9" s="26"/>
    </row>
    <row r="10" spans="5:30" x14ac:dyDescent="0.15">
      <c r="H10" s="88">
        <v>15739</v>
      </c>
      <c r="I10" s="3">
        <v>33</v>
      </c>
      <c r="J10" s="33" t="s">
        <v>0</v>
      </c>
      <c r="K10" s="203">
        <f t="shared" si="0"/>
        <v>33</v>
      </c>
      <c r="L10" s="275">
        <v>10050</v>
      </c>
      <c r="M10" s="45"/>
      <c r="R10" s="48"/>
      <c r="S10" s="26"/>
      <c r="T10" s="26"/>
      <c r="U10" s="26"/>
      <c r="V10" s="26"/>
    </row>
    <row r="11" spans="5:30" x14ac:dyDescent="0.15">
      <c r="H11" s="88">
        <v>15524</v>
      </c>
      <c r="I11" s="3">
        <v>13</v>
      </c>
      <c r="J11" s="33" t="s">
        <v>7</v>
      </c>
      <c r="K11" s="203">
        <f t="shared" si="0"/>
        <v>13</v>
      </c>
      <c r="L11" s="275">
        <v>18188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18">
        <v>14878</v>
      </c>
      <c r="I12" s="3">
        <v>16</v>
      </c>
      <c r="J12" s="33" t="s">
        <v>3</v>
      </c>
      <c r="K12" s="203">
        <f t="shared" si="0"/>
        <v>16</v>
      </c>
      <c r="L12" s="276">
        <v>18528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19">
        <v>12741</v>
      </c>
      <c r="I13" s="14">
        <v>38</v>
      </c>
      <c r="J13" s="77" t="s">
        <v>38</v>
      </c>
      <c r="K13" s="203">
        <f t="shared" si="0"/>
        <v>38</v>
      </c>
      <c r="L13" s="276">
        <v>13807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378">
        <v>11853</v>
      </c>
      <c r="I14" s="222">
        <v>1</v>
      </c>
      <c r="J14" s="382" t="s">
        <v>4</v>
      </c>
      <c r="K14" s="108" t="s">
        <v>8</v>
      </c>
      <c r="L14" s="277">
        <v>365915</v>
      </c>
      <c r="N14" s="32"/>
      <c r="R14" s="48"/>
      <c r="S14" s="26"/>
      <c r="T14" s="26"/>
      <c r="U14" s="26"/>
      <c r="V14" s="26"/>
    </row>
    <row r="15" spans="5:30" x14ac:dyDescent="0.15">
      <c r="H15" s="88">
        <v>11685</v>
      </c>
      <c r="I15" s="3">
        <v>26</v>
      </c>
      <c r="J15" s="33" t="s">
        <v>30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292">
        <v>10376</v>
      </c>
      <c r="I16" s="3">
        <v>11</v>
      </c>
      <c r="J16" s="33" t="s">
        <v>17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88">
        <v>8275</v>
      </c>
      <c r="I17" s="3">
        <v>25</v>
      </c>
      <c r="J17" s="33" t="s">
        <v>29</v>
      </c>
      <c r="L17" s="32"/>
      <c r="M17" s="401"/>
      <c r="R17" s="48"/>
      <c r="S17" s="26"/>
      <c r="T17" s="26"/>
      <c r="U17" s="26"/>
      <c r="V17" s="26"/>
    </row>
    <row r="18" spans="1:22" x14ac:dyDescent="0.15">
      <c r="H18" s="123">
        <v>8132</v>
      </c>
      <c r="I18" s="3">
        <v>21</v>
      </c>
      <c r="J18" s="3" t="s">
        <v>156</v>
      </c>
      <c r="L18" s="188" t="s">
        <v>102</v>
      </c>
      <c r="M18" t="s">
        <v>62</v>
      </c>
      <c r="N18" s="42" t="s">
        <v>74</v>
      </c>
      <c r="R18" s="48"/>
      <c r="S18" s="26"/>
      <c r="T18" s="26"/>
      <c r="U18" s="26"/>
      <c r="V18" s="26"/>
    </row>
    <row r="19" spans="1:22" ht="14.25" thickBot="1" x14ac:dyDescent="0.2">
      <c r="H19" s="89">
        <v>7314</v>
      </c>
      <c r="I19" s="3">
        <v>36</v>
      </c>
      <c r="J19" s="33" t="s">
        <v>5</v>
      </c>
      <c r="K19" s="117">
        <f>SUM(I4)</f>
        <v>31</v>
      </c>
      <c r="L19" s="33" t="s">
        <v>63</v>
      </c>
      <c r="M19" s="370">
        <v>85789</v>
      </c>
      <c r="N19" s="89">
        <f>SUM(H4)</f>
        <v>83346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47</v>
      </c>
      <c r="C20" s="59" t="s">
        <v>194</v>
      </c>
      <c r="D20" s="59" t="s">
        <v>186</v>
      </c>
      <c r="E20" s="59" t="s">
        <v>41</v>
      </c>
      <c r="F20" s="59" t="s">
        <v>50</v>
      </c>
      <c r="G20" s="8" t="s">
        <v>175</v>
      </c>
      <c r="H20" s="336">
        <v>4321</v>
      </c>
      <c r="I20" s="3">
        <v>24</v>
      </c>
      <c r="J20" s="33" t="s">
        <v>28</v>
      </c>
      <c r="K20" s="117">
        <f t="shared" ref="K20:K28" si="1">SUM(I5)</f>
        <v>2</v>
      </c>
      <c r="L20" s="33" t="s">
        <v>6</v>
      </c>
      <c r="M20" s="371">
        <v>47719</v>
      </c>
      <c r="N20" s="89">
        <f t="shared" ref="N20:N28" si="2">SUM(H5)</f>
        <v>49845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63</v>
      </c>
      <c r="C21" s="202">
        <f>SUM(H4)</f>
        <v>83346</v>
      </c>
      <c r="D21" s="5">
        <f>SUM(L4)</f>
        <v>77288</v>
      </c>
      <c r="E21" s="52">
        <f t="shared" ref="E21:E30" si="3">SUM(N19/M19*100)</f>
        <v>97.152315564932564</v>
      </c>
      <c r="F21" s="52">
        <f t="shared" ref="F21:F31" si="4">SUM(C21/D21*100)</f>
        <v>107.83821550564123</v>
      </c>
      <c r="G21" s="62"/>
      <c r="H21" s="88">
        <v>4243</v>
      </c>
      <c r="I21" s="3">
        <v>14</v>
      </c>
      <c r="J21" s="33" t="s">
        <v>19</v>
      </c>
      <c r="K21" s="117">
        <f t="shared" si="1"/>
        <v>34</v>
      </c>
      <c r="L21" s="33" t="s">
        <v>1</v>
      </c>
      <c r="M21" s="371">
        <v>27412</v>
      </c>
      <c r="N21" s="89">
        <f t="shared" si="2"/>
        <v>27418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6</v>
      </c>
      <c r="C22" s="202">
        <f t="shared" ref="C22:C30" si="5">SUM(H5)</f>
        <v>49845</v>
      </c>
      <c r="D22" s="5">
        <f t="shared" ref="D22:D30" si="6">SUM(L5)</f>
        <v>38197</v>
      </c>
      <c r="E22" s="52">
        <f t="shared" si="3"/>
        <v>104.45524843353799</v>
      </c>
      <c r="F22" s="52">
        <f t="shared" si="4"/>
        <v>130.49454145613529</v>
      </c>
      <c r="G22" s="62"/>
      <c r="H22" s="88">
        <v>4049</v>
      </c>
      <c r="I22" s="3">
        <v>9</v>
      </c>
      <c r="J22" s="3" t="s">
        <v>163</v>
      </c>
      <c r="K22" s="117">
        <f t="shared" si="1"/>
        <v>17</v>
      </c>
      <c r="L22" s="33" t="s">
        <v>21</v>
      </c>
      <c r="M22" s="371">
        <v>20218</v>
      </c>
      <c r="N22" s="89">
        <f t="shared" si="2"/>
        <v>22224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1</v>
      </c>
      <c r="C23" s="202">
        <f t="shared" si="5"/>
        <v>27418</v>
      </c>
      <c r="D23" s="98">
        <f t="shared" si="6"/>
        <v>33306</v>
      </c>
      <c r="E23" s="52">
        <f t="shared" si="3"/>
        <v>100.02188822413542</v>
      </c>
      <c r="F23" s="52">
        <f t="shared" si="4"/>
        <v>82.321503632979045</v>
      </c>
      <c r="G23" s="62"/>
      <c r="H23" s="88">
        <v>2746</v>
      </c>
      <c r="I23" s="3">
        <v>10</v>
      </c>
      <c r="J23" s="33" t="s">
        <v>16</v>
      </c>
      <c r="K23" s="117">
        <f t="shared" si="1"/>
        <v>3</v>
      </c>
      <c r="L23" s="33" t="s">
        <v>10</v>
      </c>
      <c r="M23" s="371">
        <v>22202</v>
      </c>
      <c r="N23" s="89">
        <f t="shared" si="2"/>
        <v>17408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21</v>
      </c>
      <c r="C24" s="202">
        <f t="shared" si="5"/>
        <v>22224</v>
      </c>
      <c r="D24" s="5">
        <f t="shared" si="6"/>
        <v>15689</v>
      </c>
      <c r="E24" s="52">
        <f t="shared" si="3"/>
        <v>109.92185181521417</v>
      </c>
      <c r="F24" s="52">
        <f t="shared" si="4"/>
        <v>141.65338772388299</v>
      </c>
      <c r="G24" s="62"/>
      <c r="H24" s="88">
        <v>1458</v>
      </c>
      <c r="I24" s="3">
        <v>37</v>
      </c>
      <c r="J24" s="33" t="s">
        <v>37</v>
      </c>
      <c r="K24" s="117">
        <f t="shared" si="1"/>
        <v>40</v>
      </c>
      <c r="L24" s="33" t="s">
        <v>2</v>
      </c>
      <c r="M24" s="371">
        <v>16660</v>
      </c>
      <c r="N24" s="89">
        <f t="shared" si="2"/>
        <v>17196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10</v>
      </c>
      <c r="C25" s="202">
        <f t="shared" si="5"/>
        <v>17408</v>
      </c>
      <c r="D25" s="5">
        <f t="shared" si="6"/>
        <v>42732</v>
      </c>
      <c r="E25" s="52">
        <f t="shared" si="3"/>
        <v>78.407350689127114</v>
      </c>
      <c r="F25" s="52">
        <f t="shared" si="4"/>
        <v>40.737620518580925</v>
      </c>
      <c r="G25" s="72"/>
      <c r="H25" s="88">
        <v>1011</v>
      </c>
      <c r="I25" s="3">
        <v>12</v>
      </c>
      <c r="J25" s="33" t="s">
        <v>18</v>
      </c>
      <c r="K25" s="117">
        <f t="shared" si="1"/>
        <v>33</v>
      </c>
      <c r="L25" s="33" t="s">
        <v>0</v>
      </c>
      <c r="M25" s="371">
        <v>17785</v>
      </c>
      <c r="N25" s="89">
        <f t="shared" si="2"/>
        <v>15739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2</v>
      </c>
      <c r="C26" s="202">
        <f t="shared" si="5"/>
        <v>17196</v>
      </c>
      <c r="D26" s="5">
        <f t="shared" si="6"/>
        <v>19850</v>
      </c>
      <c r="E26" s="52">
        <f t="shared" si="3"/>
        <v>103.21728691476591</v>
      </c>
      <c r="F26" s="52">
        <f t="shared" si="4"/>
        <v>86.62972292191435</v>
      </c>
      <c r="G26" s="62"/>
      <c r="H26" s="44">
        <v>810</v>
      </c>
      <c r="I26" s="3">
        <v>4</v>
      </c>
      <c r="J26" s="33" t="s">
        <v>11</v>
      </c>
      <c r="K26" s="117">
        <f t="shared" si="1"/>
        <v>13</v>
      </c>
      <c r="L26" s="33" t="s">
        <v>7</v>
      </c>
      <c r="M26" s="371">
        <v>16226</v>
      </c>
      <c r="N26" s="89">
        <f t="shared" si="2"/>
        <v>15524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0</v>
      </c>
      <c r="C27" s="202">
        <f t="shared" si="5"/>
        <v>15739</v>
      </c>
      <c r="D27" s="5">
        <f t="shared" si="6"/>
        <v>10050</v>
      </c>
      <c r="E27" s="52">
        <f t="shared" si="3"/>
        <v>88.4959235310655</v>
      </c>
      <c r="F27" s="52">
        <f t="shared" si="4"/>
        <v>156.60696517412936</v>
      </c>
      <c r="G27" s="62"/>
      <c r="H27" s="44">
        <v>606</v>
      </c>
      <c r="I27" s="3">
        <v>15</v>
      </c>
      <c r="J27" s="33" t="s">
        <v>20</v>
      </c>
      <c r="K27" s="117">
        <f t="shared" si="1"/>
        <v>16</v>
      </c>
      <c r="L27" s="33" t="s">
        <v>3</v>
      </c>
      <c r="M27" s="372">
        <v>12814</v>
      </c>
      <c r="N27" s="89">
        <f t="shared" si="2"/>
        <v>14878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7</v>
      </c>
      <c r="C28" s="202">
        <f t="shared" si="5"/>
        <v>15524</v>
      </c>
      <c r="D28" s="5">
        <f t="shared" si="6"/>
        <v>18188</v>
      </c>
      <c r="E28" s="52">
        <f t="shared" si="3"/>
        <v>95.673610255146059</v>
      </c>
      <c r="F28" s="52">
        <f t="shared" si="4"/>
        <v>85.352979986804485</v>
      </c>
      <c r="G28" s="73"/>
      <c r="H28" s="88">
        <v>548</v>
      </c>
      <c r="I28" s="3">
        <v>32</v>
      </c>
      <c r="J28" s="33" t="s">
        <v>35</v>
      </c>
      <c r="K28" s="181">
        <f t="shared" si="1"/>
        <v>38</v>
      </c>
      <c r="L28" s="77" t="s">
        <v>38</v>
      </c>
      <c r="M28" s="373">
        <v>12588</v>
      </c>
      <c r="N28" s="167">
        <f t="shared" si="2"/>
        <v>12741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3</v>
      </c>
      <c r="C29" s="202">
        <f t="shared" si="5"/>
        <v>14878</v>
      </c>
      <c r="D29" s="5">
        <f t="shared" si="6"/>
        <v>18528</v>
      </c>
      <c r="E29" s="52">
        <f t="shared" si="3"/>
        <v>116.10738255033557</v>
      </c>
      <c r="F29" s="52">
        <f t="shared" si="4"/>
        <v>80.300086355785837</v>
      </c>
      <c r="G29" s="72"/>
      <c r="H29" s="88">
        <v>514</v>
      </c>
      <c r="I29" s="3">
        <v>39</v>
      </c>
      <c r="J29" s="33" t="s">
        <v>39</v>
      </c>
      <c r="K29" s="115"/>
      <c r="L29" s="115" t="s">
        <v>55</v>
      </c>
      <c r="M29" s="374">
        <v>354343</v>
      </c>
      <c r="N29" s="172">
        <f>SUM(H44)</f>
        <v>355567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38</v>
      </c>
      <c r="C30" s="202">
        <f t="shared" si="5"/>
        <v>12741</v>
      </c>
      <c r="D30" s="5">
        <f t="shared" si="6"/>
        <v>13807</v>
      </c>
      <c r="E30" s="57">
        <f t="shared" si="3"/>
        <v>101.21544327931362</v>
      </c>
      <c r="F30" s="63">
        <f t="shared" si="4"/>
        <v>92.279278626783508</v>
      </c>
      <c r="G30" s="75"/>
      <c r="H30" s="292">
        <v>474</v>
      </c>
      <c r="I30" s="3">
        <v>27</v>
      </c>
      <c r="J30" s="33" t="s">
        <v>31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355567</v>
      </c>
      <c r="D31" s="67">
        <f>SUM(L14)</f>
        <v>365915</v>
      </c>
      <c r="E31" s="70">
        <f>SUM(N29/M29*100)</f>
        <v>100.34542801748587</v>
      </c>
      <c r="F31" s="63">
        <f t="shared" si="4"/>
        <v>97.172020824508422</v>
      </c>
      <c r="G31" s="83">
        <v>60.2</v>
      </c>
      <c r="H31" s="88">
        <v>296</v>
      </c>
      <c r="I31" s="3">
        <v>7</v>
      </c>
      <c r="J31" s="33" t="s">
        <v>14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89">
        <v>248</v>
      </c>
      <c r="I32" s="3">
        <v>20</v>
      </c>
      <c r="J32" s="33" t="s">
        <v>24</v>
      </c>
      <c r="L32" s="4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88">
        <v>236</v>
      </c>
      <c r="I33" s="3">
        <v>5</v>
      </c>
      <c r="J33" s="33" t="s">
        <v>12</v>
      </c>
      <c r="L33" s="42"/>
      <c r="M33" s="26"/>
      <c r="N33" s="26"/>
      <c r="R33" s="48"/>
      <c r="S33" s="26"/>
      <c r="T33" s="26"/>
      <c r="U33" s="26"/>
      <c r="V33" s="26"/>
    </row>
    <row r="34" spans="3:30" x14ac:dyDescent="0.15">
      <c r="H34" s="88">
        <v>26</v>
      </c>
      <c r="I34" s="3">
        <v>18</v>
      </c>
      <c r="J34" s="33" t="s">
        <v>22</v>
      </c>
      <c r="L34" s="4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123">
        <v>13</v>
      </c>
      <c r="I35" s="3">
        <v>23</v>
      </c>
      <c r="J35" s="33" t="s">
        <v>27</v>
      </c>
      <c r="L35" s="42"/>
      <c r="M35" s="26"/>
      <c r="N35" s="26"/>
      <c r="R35" s="48"/>
      <c r="S35" s="26"/>
      <c r="T35" s="26"/>
      <c r="U35" s="26"/>
      <c r="V35" s="26"/>
    </row>
    <row r="36" spans="3:30" x14ac:dyDescent="0.15">
      <c r="H36" s="89">
        <v>6</v>
      </c>
      <c r="I36" s="3">
        <v>19</v>
      </c>
      <c r="J36" s="33" t="s">
        <v>23</v>
      </c>
      <c r="N36" s="26"/>
      <c r="R36" s="48"/>
      <c r="S36" s="26"/>
      <c r="T36" s="26"/>
      <c r="U36" s="26"/>
      <c r="V36" s="26"/>
    </row>
    <row r="37" spans="3:30" x14ac:dyDescent="0.15">
      <c r="H37" s="88">
        <v>6</v>
      </c>
      <c r="I37" s="3">
        <v>30</v>
      </c>
      <c r="J37" s="33" t="s">
        <v>33</v>
      </c>
      <c r="L37" s="47"/>
      <c r="M37" s="390"/>
      <c r="N37" s="26"/>
      <c r="R37" s="48"/>
      <c r="S37" s="26"/>
      <c r="T37" s="26"/>
      <c r="U37" s="26"/>
      <c r="V37" s="26"/>
    </row>
    <row r="38" spans="3:30" x14ac:dyDescent="0.15">
      <c r="H38" s="88">
        <v>1</v>
      </c>
      <c r="I38" s="3">
        <v>29</v>
      </c>
      <c r="J38" s="33" t="s">
        <v>54</v>
      </c>
      <c r="N38" s="26"/>
      <c r="R38" s="48"/>
      <c r="S38" s="26"/>
      <c r="T38" s="26"/>
      <c r="U38" s="26"/>
      <c r="V38" s="26"/>
    </row>
    <row r="39" spans="3:30" x14ac:dyDescent="0.15">
      <c r="H39" s="88">
        <v>1</v>
      </c>
      <c r="I39" s="3">
        <v>35</v>
      </c>
      <c r="J39" s="33" t="s">
        <v>36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88">
        <v>0</v>
      </c>
      <c r="I40" s="3">
        <v>6</v>
      </c>
      <c r="J40" s="33" t="s">
        <v>13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88">
        <v>0</v>
      </c>
      <c r="I41" s="3">
        <v>8</v>
      </c>
      <c r="J41" s="33" t="s">
        <v>15</v>
      </c>
      <c r="N41" s="26"/>
      <c r="R41" s="48"/>
      <c r="S41" s="26"/>
      <c r="T41" s="26"/>
      <c r="U41" s="26"/>
      <c r="V41" s="26"/>
    </row>
    <row r="42" spans="3:30" x14ac:dyDescent="0.15">
      <c r="H42" s="88">
        <v>0</v>
      </c>
      <c r="I42" s="3">
        <v>22</v>
      </c>
      <c r="J42" s="33" t="s">
        <v>26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88">
        <v>0</v>
      </c>
      <c r="I43" s="3">
        <v>28</v>
      </c>
      <c r="J43" s="33" t="s">
        <v>32</v>
      </c>
      <c r="M43" s="48"/>
      <c r="N43" s="26"/>
      <c r="R43" s="48"/>
      <c r="S43" s="30"/>
      <c r="T43" s="30"/>
      <c r="U43" s="30"/>
    </row>
    <row r="44" spans="3:30" x14ac:dyDescent="0.15">
      <c r="H44" s="120">
        <f>SUM(H4:H43)</f>
        <v>355567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9"/>
    </row>
    <row r="47" spans="3:30" x14ac:dyDescent="0.15">
      <c r="H47" s="387" t="s">
        <v>180</v>
      </c>
      <c r="L47" s="401" t="s">
        <v>177</v>
      </c>
      <c r="M47" s="48"/>
      <c r="N47" s="26"/>
      <c r="R47" s="110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9" t="s">
        <v>194</v>
      </c>
      <c r="I48" s="3"/>
      <c r="J48" s="190" t="s">
        <v>90</v>
      </c>
      <c r="K48" s="3"/>
      <c r="L48" s="329" t="s">
        <v>186</v>
      </c>
      <c r="M48" s="48"/>
      <c r="N48" s="26"/>
      <c r="R48" s="48"/>
      <c r="S48" s="26"/>
      <c r="T48" s="26"/>
      <c r="U48" s="26"/>
      <c r="V48" s="26"/>
    </row>
    <row r="49" spans="1:22" ht="13.5" customHeight="1" x14ac:dyDescent="0.15">
      <c r="H49" s="95" t="s">
        <v>98</v>
      </c>
      <c r="I49" s="3"/>
      <c r="J49" s="145" t="s">
        <v>9</v>
      </c>
      <c r="K49" s="3"/>
      <c r="L49" s="329" t="s">
        <v>98</v>
      </c>
      <c r="M49" s="402"/>
      <c r="R49" s="48"/>
      <c r="S49" s="26"/>
      <c r="T49" s="26"/>
      <c r="U49" s="26"/>
      <c r="V49" s="26"/>
    </row>
    <row r="50" spans="1:22" ht="13.5" customHeight="1" x14ac:dyDescent="0.15">
      <c r="H50" s="43">
        <v>14679</v>
      </c>
      <c r="I50" s="3">
        <v>16</v>
      </c>
      <c r="J50" s="33" t="s">
        <v>3</v>
      </c>
      <c r="K50" s="327">
        <f>SUM(I50)</f>
        <v>16</v>
      </c>
      <c r="L50" s="330">
        <v>15212</v>
      </c>
      <c r="M50" s="402"/>
      <c r="R50" s="48"/>
      <c r="S50" s="26"/>
      <c r="T50" s="26"/>
      <c r="U50" s="26"/>
      <c r="V50" s="26"/>
    </row>
    <row r="51" spans="1:22" ht="13.5" customHeight="1" x14ac:dyDescent="0.15">
      <c r="H51" s="292">
        <v>8189</v>
      </c>
      <c r="I51" s="3">
        <v>33</v>
      </c>
      <c r="J51" s="33" t="s">
        <v>0</v>
      </c>
      <c r="K51" s="327">
        <f t="shared" ref="K51:K59" si="7">SUM(I51)</f>
        <v>33</v>
      </c>
      <c r="L51" s="331">
        <v>8103</v>
      </c>
      <c r="M51" s="402"/>
      <c r="R51" s="48"/>
      <c r="S51" s="26"/>
      <c r="T51" s="26"/>
      <c r="U51" s="26"/>
      <c r="V51" s="26"/>
    </row>
    <row r="52" spans="1:22" ht="14.25" thickBot="1" x14ac:dyDescent="0.2">
      <c r="H52" s="44">
        <v>7125</v>
      </c>
      <c r="I52" s="3">
        <v>26</v>
      </c>
      <c r="J52" s="33" t="s">
        <v>30</v>
      </c>
      <c r="K52" s="327">
        <f t="shared" si="7"/>
        <v>26</v>
      </c>
      <c r="L52" s="331">
        <v>3527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194</v>
      </c>
      <c r="D53" s="59" t="s">
        <v>186</v>
      </c>
      <c r="E53" s="59" t="s">
        <v>41</v>
      </c>
      <c r="F53" s="59" t="s">
        <v>50</v>
      </c>
      <c r="G53" s="8" t="s">
        <v>175</v>
      </c>
      <c r="H53" s="44">
        <v>2086</v>
      </c>
      <c r="I53" s="3">
        <v>34</v>
      </c>
      <c r="J53" s="33" t="s">
        <v>1</v>
      </c>
      <c r="K53" s="327">
        <f t="shared" si="7"/>
        <v>34</v>
      </c>
      <c r="L53" s="331">
        <v>1427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14679</v>
      </c>
      <c r="D54" s="98">
        <f>SUM(L50)</f>
        <v>15212</v>
      </c>
      <c r="E54" s="52">
        <f t="shared" ref="E54:E63" si="8">SUM(N67/M67*100)</f>
        <v>111.93381119414367</v>
      </c>
      <c r="F54" s="52">
        <f t="shared" ref="F54:F61" si="9">SUM(C54/D54*100)</f>
        <v>96.496187220615298</v>
      </c>
      <c r="G54" s="62"/>
      <c r="H54" s="44">
        <v>1621</v>
      </c>
      <c r="I54" s="3">
        <v>40</v>
      </c>
      <c r="J54" s="33" t="s">
        <v>2</v>
      </c>
      <c r="K54" s="327">
        <f t="shared" si="7"/>
        <v>40</v>
      </c>
      <c r="L54" s="331">
        <v>2780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0</v>
      </c>
      <c r="C55" s="43">
        <f t="shared" ref="C55:C63" si="10">SUM(H51)</f>
        <v>8189</v>
      </c>
      <c r="D55" s="98">
        <f t="shared" ref="D55:D63" si="11">SUM(L51)</f>
        <v>8103</v>
      </c>
      <c r="E55" s="52">
        <f t="shared" si="8"/>
        <v>92.114735658042747</v>
      </c>
      <c r="F55" s="52">
        <f t="shared" si="9"/>
        <v>101.06133530791067</v>
      </c>
      <c r="G55" s="62"/>
      <c r="H55" s="44">
        <v>1371</v>
      </c>
      <c r="I55" s="3">
        <v>22</v>
      </c>
      <c r="J55" s="33" t="s">
        <v>26</v>
      </c>
      <c r="K55" s="327">
        <f t="shared" si="7"/>
        <v>22</v>
      </c>
      <c r="L55" s="331">
        <v>1371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30</v>
      </c>
      <c r="C56" s="43">
        <f t="shared" si="10"/>
        <v>7125</v>
      </c>
      <c r="D56" s="98">
        <f t="shared" si="11"/>
        <v>3527</v>
      </c>
      <c r="E56" s="52">
        <f t="shared" si="8"/>
        <v>108.61280487804879</v>
      </c>
      <c r="F56" s="52">
        <f t="shared" si="9"/>
        <v>202.01304224553445</v>
      </c>
      <c r="G56" s="62"/>
      <c r="H56" s="44">
        <v>1334</v>
      </c>
      <c r="I56" s="3">
        <v>25</v>
      </c>
      <c r="J56" s="33" t="s">
        <v>29</v>
      </c>
      <c r="K56" s="327">
        <f t="shared" si="7"/>
        <v>25</v>
      </c>
      <c r="L56" s="331">
        <v>882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1</v>
      </c>
      <c r="C57" s="43">
        <f t="shared" si="10"/>
        <v>2086</v>
      </c>
      <c r="D57" s="98">
        <f t="shared" si="11"/>
        <v>1427</v>
      </c>
      <c r="E57" s="52">
        <f t="shared" si="8"/>
        <v>91.975308641975303</v>
      </c>
      <c r="F57" s="52">
        <f t="shared" si="9"/>
        <v>146.18079887876664</v>
      </c>
      <c r="G57" s="62"/>
      <c r="H57" s="44">
        <v>1179</v>
      </c>
      <c r="I57" s="3">
        <v>14</v>
      </c>
      <c r="J57" s="33" t="s">
        <v>19</v>
      </c>
      <c r="K57" s="327">
        <f t="shared" si="7"/>
        <v>14</v>
      </c>
      <c r="L57" s="331">
        <v>1006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2</v>
      </c>
      <c r="C58" s="43">
        <f t="shared" si="10"/>
        <v>1621</v>
      </c>
      <c r="D58" s="98">
        <f t="shared" si="11"/>
        <v>2780</v>
      </c>
      <c r="E58" s="52">
        <f t="shared" si="8"/>
        <v>103.84368994234465</v>
      </c>
      <c r="F58" s="52">
        <f t="shared" si="9"/>
        <v>58.309352517985616</v>
      </c>
      <c r="G58" s="72"/>
      <c r="H58" s="88">
        <v>1000</v>
      </c>
      <c r="I58" s="3">
        <v>31</v>
      </c>
      <c r="J58" s="33" t="s">
        <v>63</v>
      </c>
      <c r="K58" s="327">
        <f t="shared" si="7"/>
        <v>31</v>
      </c>
      <c r="L58" s="331">
        <v>1145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26</v>
      </c>
      <c r="C59" s="43">
        <f t="shared" si="10"/>
        <v>1371</v>
      </c>
      <c r="D59" s="98">
        <f t="shared" si="11"/>
        <v>1371</v>
      </c>
      <c r="E59" s="52">
        <f t="shared" si="8"/>
        <v>100</v>
      </c>
      <c r="F59" s="52">
        <f t="shared" si="9"/>
        <v>100</v>
      </c>
      <c r="G59" s="62"/>
      <c r="H59" s="437">
        <v>948</v>
      </c>
      <c r="I59" s="14">
        <v>38</v>
      </c>
      <c r="J59" s="77" t="s">
        <v>38</v>
      </c>
      <c r="K59" s="328">
        <f t="shared" si="7"/>
        <v>38</v>
      </c>
      <c r="L59" s="332">
        <v>1218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29</v>
      </c>
      <c r="C60" s="89">
        <f t="shared" si="10"/>
        <v>1334</v>
      </c>
      <c r="D60" s="98">
        <f t="shared" si="11"/>
        <v>882</v>
      </c>
      <c r="E60" s="52">
        <f t="shared" si="8"/>
        <v>113.43537414965988</v>
      </c>
      <c r="F60" s="52">
        <f t="shared" si="9"/>
        <v>151.24716553287982</v>
      </c>
      <c r="G60" s="62"/>
      <c r="H60" s="420">
        <v>830</v>
      </c>
      <c r="I60" s="222">
        <v>1</v>
      </c>
      <c r="J60" s="382" t="s">
        <v>4</v>
      </c>
      <c r="K60" s="367" t="s">
        <v>8</v>
      </c>
      <c r="L60" s="376">
        <v>39403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19</v>
      </c>
      <c r="C61" s="43">
        <f t="shared" si="10"/>
        <v>1179</v>
      </c>
      <c r="D61" s="98">
        <f t="shared" si="11"/>
        <v>1006</v>
      </c>
      <c r="E61" s="52">
        <f t="shared" si="8"/>
        <v>87.723214285714292</v>
      </c>
      <c r="F61" s="52">
        <f t="shared" si="9"/>
        <v>117.19681908548706</v>
      </c>
      <c r="G61" s="73"/>
      <c r="H61" s="88">
        <v>670</v>
      </c>
      <c r="I61" s="3">
        <v>24</v>
      </c>
      <c r="J61" s="33" t="s">
        <v>28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63</v>
      </c>
      <c r="C62" s="43">
        <f t="shared" si="10"/>
        <v>1000</v>
      </c>
      <c r="D62" s="98">
        <f t="shared" si="11"/>
        <v>1145</v>
      </c>
      <c r="E62" s="52">
        <f t="shared" si="8"/>
        <v>76.452599388379213</v>
      </c>
      <c r="F62" s="52">
        <f>SUM(C62/D62*100)</f>
        <v>87.336244541484717</v>
      </c>
      <c r="G62" s="72"/>
      <c r="H62" s="44">
        <v>462</v>
      </c>
      <c r="I62" s="3">
        <v>11</v>
      </c>
      <c r="J62" s="33" t="s">
        <v>17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38</v>
      </c>
      <c r="C63" s="43">
        <f t="shared" si="10"/>
        <v>948</v>
      </c>
      <c r="D63" s="98">
        <f t="shared" si="11"/>
        <v>1218</v>
      </c>
      <c r="E63" s="57">
        <f t="shared" si="8"/>
        <v>71.331828442437924</v>
      </c>
      <c r="F63" s="52">
        <f>SUM(C63/D63*100)</f>
        <v>77.832512315270947</v>
      </c>
      <c r="G63" s="75"/>
      <c r="H63" s="44">
        <v>436</v>
      </c>
      <c r="I63" s="3">
        <v>15</v>
      </c>
      <c r="J63" s="33" t="s">
        <v>20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57</v>
      </c>
      <c r="C64" s="67">
        <f>SUM(H90)</f>
        <v>42650</v>
      </c>
      <c r="D64" s="67">
        <f>SUM(L60)</f>
        <v>39403</v>
      </c>
      <c r="E64" s="70">
        <f>SUM(N77/M77*100)</f>
        <v>101.20784983745045</v>
      </c>
      <c r="F64" s="70">
        <f>SUM(C64/D64*100)</f>
        <v>108.24048930284495</v>
      </c>
      <c r="G64" s="392">
        <v>184.3</v>
      </c>
      <c r="H64" s="350">
        <v>219</v>
      </c>
      <c r="I64" s="3">
        <v>37</v>
      </c>
      <c r="J64" s="33" t="s">
        <v>37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43">
        <v>209</v>
      </c>
      <c r="I65" s="3">
        <v>17</v>
      </c>
      <c r="J65" s="33" t="s">
        <v>21</v>
      </c>
      <c r="M65" s="401" t="s">
        <v>177</v>
      </c>
      <c r="N65" s="26"/>
      <c r="R65" s="48"/>
      <c r="S65" s="26"/>
      <c r="T65" s="26"/>
      <c r="U65" s="26"/>
      <c r="V65" s="26"/>
    </row>
    <row r="66" spans="3:22" x14ac:dyDescent="0.15">
      <c r="H66" s="44">
        <v>146</v>
      </c>
      <c r="I66" s="3">
        <v>9</v>
      </c>
      <c r="J66" s="3" t="s">
        <v>163</v>
      </c>
      <c r="L66" s="191" t="s">
        <v>90</v>
      </c>
      <c r="M66" s="343" t="s">
        <v>62</v>
      </c>
      <c r="N66" s="42" t="s">
        <v>74</v>
      </c>
      <c r="R66" s="48"/>
      <c r="S66" s="26"/>
      <c r="T66" s="26"/>
      <c r="U66" s="26"/>
      <c r="V66" s="26"/>
    </row>
    <row r="67" spans="3:22" x14ac:dyDescent="0.15">
      <c r="C67" s="26"/>
      <c r="H67" s="44">
        <v>71</v>
      </c>
      <c r="I67" s="3">
        <v>36</v>
      </c>
      <c r="J67" s="33" t="s">
        <v>5</v>
      </c>
      <c r="K67" s="3">
        <f>SUM(I50)</f>
        <v>16</v>
      </c>
      <c r="L67" s="33" t="s">
        <v>3</v>
      </c>
      <c r="M67" s="394">
        <v>13114</v>
      </c>
      <c r="N67" s="89">
        <f>SUM(H50)</f>
        <v>14679</v>
      </c>
      <c r="R67" s="48"/>
      <c r="S67" s="26"/>
      <c r="T67" s="26"/>
      <c r="U67" s="26"/>
      <c r="V67" s="26"/>
    </row>
    <row r="68" spans="3:22" x14ac:dyDescent="0.15">
      <c r="C68" s="26"/>
      <c r="H68" s="292">
        <v>56</v>
      </c>
      <c r="I68" s="3">
        <v>13</v>
      </c>
      <c r="J68" s="33" t="s">
        <v>7</v>
      </c>
      <c r="K68" s="3">
        <f t="shared" ref="K68:K76" si="12">SUM(I51)</f>
        <v>33</v>
      </c>
      <c r="L68" s="33" t="s">
        <v>0</v>
      </c>
      <c r="M68" s="395">
        <v>8890</v>
      </c>
      <c r="N68" s="89">
        <f t="shared" ref="N68:N76" si="13">SUM(H51)</f>
        <v>8189</v>
      </c>
      <c r="R68" s="48"/>
      <c r="S68" s="26"/>
      <c r="T68" s="26"/>
      <c r="U68" s="26"/>
      <c r="V68" s="26"/>
    </row>
    <row r="69" spans="3:22" x14ac:dyDescent="0.15">
      <c r="H69" s="88">
        <v>16</v>
      </c>
      <c r="I69" s="3">
        <v>19</v>
      </c>
      <c r="J69" s="33" t="s">
        <v>23</v>
      </c>
      <c r="K69" s="3">
        <f t="shared" si="12"/>
        <v>26</v>
      </c>
      <c r="L69" s="33" t="s">
        <v>30</v>
      </c>
      <c r="M69" s="395">
        <v>6560</v>
      </c>
      <c r="N69" s="89">
        <f t="shared" si="13"/>
        <v>7125</v>
      </c>
      <c r="R69" s="48"/>
      <c r="S69" s="26"/>
      <c r="T69" s="26"/>
      <c r="U69" s="26"/>
      <c r="V69" s="26"/>
    </row>
    <row r="70" spans="3:22" x14ac:dyDescent="0.15">
      <c r="H70" s="44">
        <v>3</v>
      </c>
      <c r="I70" s="3">
        <v>23</v>
      </c>
      <c r="J70" s="33" t="s">
        <v>27</v>
      </c>
      <c r="K70" s="3">
        <f t="shared" si="12"/>
        <v>34</v>
      </c>
      <c r="L70" s="33" t="s">
        <v>1</v>
      </c>
      <c r="M70" s="395">
        <v>2268</v>
      </c>
      <c r="N70" s="89">
        <f t="shared" si="13"/>
        <v>2086</v>
      </c>
      <c r="R70" s="48"/>
      <c r="S70" s="26"/>
      <c r="T70" s="26"/>
      <c r="U70" s="26"/>
      <c r="V70" s="26"/>
    </row>
    <row r="71" spans="3:22" x14ac:dyDescent="0.15">
      <c r="H71" s="44">
        <v>0</v>
      </c>
      <c r="I71" s="3">
        <v>2</v>
      </c>
      <c r="J71" s="33" t="s">
        <v>6</v>
      </c>
      <c r="K71" s="3">
        <f t="shared" si="12"/>
        <v>40</v>
      </c>
      <c r="L71" s="33" t="s">
        <v>2</v>
      </c>
      <c r="M71" s="395">
        <v>1561</v>
      </c>
      <c r="N71" s="89">
        <f t="shared" si="13"/>
        <v>1621</v>
      </c>
      <c r="R71" s="48"/>
      <c r="S71" s="26"/>
      <c r="T71" s="26"/>
      <c r="U71" s="26"/>
      <c r="V71" s="26"/>
    </row>
    <row r="72" spans="3:22" x14ac:dyDescent="0.15">
      <c r="H72" s="88">
        <v>0</v>
      </c>
      <c r="I72" s="3">
        <v>3</v>
      </c>
      <c r="J72" s="33" t="s">
        <v>10</v>
      </c>
      <c r="K72" s="3">
        <f t="shared" si="12"/>
        <v>22</v>
      </c>
      <c r="L72" s="33" t="s">
        <v>26</v>
      </c>
      <c r="M72" s="395">
        <v>1371</v>
      </c>
      <c r="N72" s="89">
        <f t="shared" si="13"/>
        <v>1371</v>
      </c>
      <c r="R72" s="48"/>
      <c r="S72" s="26"/>
      <c r="T72" s="26"/>
      <c r="U72" s="26"/>
      <c r="V72" s="26"/>
    </row>
    <row r="73" spans="3:22" x14ac:dyDescent="0.15">
      <c r="H73" s="44">
        <v>0</v>
      </c>
      <c r="I73" s="3">
        <v>4</v>
      </c>
      <c r="J73" s="33" t="s">
        <v>11</v>
      </c>
      <c r="K73" s="3">
        <f t="shared" si="12"/>
        <v>25</v>
      </c>
      <c r="L73" s="33" t="s">
        <v>29</v>
      </c>
      <c r="M73" s="395">
        <v>1176</v>
      </c>
      <c r="N73" s="89">
        <f t="shared" si="13"/>
        <v>1334</v>
      </c>
      <c r="R73" s="48"/>
      <c r="S73" s="26"/>
      <c r="T73" s="26"/>
      <c r="U73" s="26"/>
      <c r="V73" s="26"/>
    </row>
    <row r="74" spans="3:22" x14ac:dyDescent="0.15">
      <c r="H74" s="44">
        <v>0</v>
      </c>
      <c r="I74" s="3">
        <v>5</v>
      </c>
      <c r="J74" s="33" t="s">
        <v>12</v>
      </c>
      <c r="K74" s="3">
        <f t="shared" si="12"/>
        <v>14</v>
      </c>
      <c r="L74" s="33" t="s">
        <v>19</v>
      </c>
      <c r="M74" s="395">
        <v>1344</v>
      </c>
      <c r="N74" s="89">
        <f t="shared" si="13"/>
        <v>1179</v>
      </c>
      <c r="R74" s="48"/>
      <c r="S74" s="26"/>
      <c r="T74" s="26"/>
      <c r="U74" s="26"/>
      <c r="V74" s="26"/>
    </row>
    <row r="75" spans="3:22" x14ac:dyDescent="0.15">
      <c r="H75" s="44">
        <v>0</v>
      </c>
      <c r="I75" s="3">
        <v>6</v>
      </c>
      <c r="J75" s="33" t="s">
        <v>13</v>
      </c>
      <c r="K75" s="3">
        <f t="shared" si="12"/>
        <v>31</v>
      </c>
      <c r="L75" s="33" t="s">
        <v>63</v>
      </c>
      <c r="M75" s="395">
        <v>1308</v>
      </c>
      <c r="N75" s="89">
        <f t="shared" si="13"/>
        <v>1000</v>
      </c>
      <c r="R75" s="48"/>
      <c r="S75" s="26"/>
      <c r="T75" s="26"/>
      <c r="U75" s="26"/>
      <c r="V75" s="26"/>
    </row>
    <row r="76" spans="3:22" ht="14.25" thickBot="1" x14ac:dyDescent="0.2">
      <c r="H76" s="88">
        <v>0</v>
      </c>
      <c r="I76" s="3">
        <v>7</v>
      </c>
      <c r="J76" s="33" t="s">
        <v>14</v>
      </c>
      <c r="K76" s="14">
        <f t="shared" si="12"/>
        <v>38</v>
      </c>
      <c r="L76" s="77" t="s">
        <v>38</v>
      </c>
      <c r="M76" s="396">
        <v>1329</v>
      </c>
      <c r="N76" s="167">
        <f t="shared" si="13"/>
        <v>948</v>
      </c>
      <c r="R76" s="48"/>
      <c r="S76" s="26"/>
      <c r="T76" s="26"/>
      <c r="U76" s="26"/>
      <c r="V76" s="26"/>
    </row>
    <row r="77" spans="3:22" ht="14.25" thickTop="1" x14ac:dyDescent="0.15">
      <c r="H77" s="44">
        <v>0</v>
      </c>
      <c r="I77" s="3">
        <v>8</v>
      </c>
      <c r="J77" s="33" t="s">
        <v>15</v>
      </c>
      <c r="K77" s="3"/>
      <c r="L77" s="115" t="s">
        <v>56</v>
      </c>
      <c r="M77" s="297">
        <v>42141</v>
      </c>
      <c r="N77" s="172">
        <f>SUM(H90)</f>
        <v>42650</v>
      </c>
      <c r="R77" s="48"/>
      <c r="S77" s="26"/>
      <c r="T77" s="26"/>
      <c r="U77" s="26"/>
      <c r="V77" s="26"/>
    </row>
    <row r="78" spans="3:22" x14ac:dyDescent="0.15">
      <c r="H78" s="89">
        <v>0</v>
      </c>
      <c r="I78" s="3">
        <v>10</v>
      </c>
      <c r="J78" s="33" t="s">
        <v>16</v>
      </c>
      <c r="R78" s="48"/>
      <c r="S78" s="26"/>
      <c r="T78" s="26"/>
      <c r="U78" s="26"/>
      <c r="V78" s="26"/>
    </row>
    <row r="79" spans="3:22" x14ac:dyDescent="0.15">
      <c r="H79" s="44">
        <v>0</v>
      </c>
      <c r="I79" s="3">
        <v>12</v>
      </c>
      <c r="J79" s="33" t="s">
        <v>18</v>
      </c>
      <c r="R79" s="48"/>
      <c r="S79" s="26"/>
      <c r="T79" s="26"/>
      <c r="U79" s="26"/>
      <c r="V79" s="26"/>
    </row>
    <row r="80" spans="3:22" x14ac:dyDescent="0.15">
      <c r="H80" s="441">
        <v>0</v>
      </c>
      <c r="I80" s="3">
        <v>18</v>
      </c>
      <c r="J80" s="33" t="s">
        <v>22</v>
      </c>
      <c r="R80" s="48"/>
      <c r="S80" s="26"/>
      <c r="T80" s="26"/>
      <c r="U80" s="26"/>
      <c r="V80" s="26"/>
    </row>
    <row r="81" spans="8:22" x14ac:dyDescent="0.15">
      <c r="H81" s="89">
        <v>0</v>
      </c>
      <c r="I81" s="3">
        <v>20</v>
      </c>
      <c r="J81" s="33" t="s">
        <v>24</v>
      </c>
      <c r="R81" s="48"/>
      <c r="S81" s="26"/>
      <c r="T81" s="26"/>
      <c r="U81" s="26"/>
      <c r="V81" s="26"/>
    </row>
    <row r="82" spans="8:22" x14ac:dyDescent="0.15">
      <c r="H82" s="44">
        <v>0</v>
      </c>
      <c r="I82" s="3">
        <v>21</v>
      </c>
      <c r="J82" s="33" t="s">
        <v>71</v>
      </c>
      <c r="L82" s="42"/>
      <c r="M82" s="26"/>
      <c r="R82" s="48"/>
      <c r="S82" s="26"/>
      <c r="T82" s="26"/>
      <c r="U82" s="26"/>
      <c r="V82" s="26"/>
    </row>
    <row r="83" spans="8:22" x14ac:dyDescent="0.15">
      <c r="H83" s="44">
        <v>0</v>
      </c>
      <c r="I83" s="3">
        <v>27</v>
      </c>
      <c r="J83" s="33" t="s">
        <v>31</v>
      </c>
      <c r="L83" s="42"/>
      <c r="M83" s="26"/>
      <c r="R83" s="48"/>
      <c r="S83" s="26"/>
      <c r="T83" s="26"/>
      <c r="U83" s="26"/>
      <c r="V83" s="26"/>
    </row>
    <row r="84" spans="8:22" x14ac:dyDescent="0.15">
      <c r="H84" s="88">
        <v>0</v>
      </c>
      <c r="I84" s="3">
        <v>28</v>
      </c>
      <c r="J84" s="33" t="s">
        <v>32</v>
      </c>
      <c r="L84" s="42"/>
      <c r="M84" s="26"/>
      <c r="R84" s="48"/>
      <c r="S84" s="26"/>
      <c r="T84" s="26"/>
      <c r="U84" s="26"/>
      <c r="V84" s="26"/>
    </row>
    <row r="85" spans="8:22" x14ac:dyDescent="0.15">
      <c r="H85" s="44">
        <v>0</v>
      </c>
      <c r="I85" s="3">
        <v>29</v>
      </c>
      <c r="J85" s="33" t="s">
        <v>54</v>
      </c>
      <c r="L85" s="42"/>
      <c r="M85" s="26"/>
      <c r="R85" s="48"/>
      <c r="S85" s="26"/>
      <c r="T85" s="26"/>
      <c r="U85" s="26"/>
      <c r="V85" s="26"/>
    </row>
    <row r="86" spans="8:22" x14ac:dyDescent="0.15">
      <c r="H86" s="44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88">
        <v>0</v>
      </c>
      <c r="I87" s="3">
        <v>32</v>
      </c>
      <c r="J87" s="33" t="s">
        <v>35</v>
      </c>
      <c r="L87" s="47"/>
      <c r="M87" s="390"/>
      <c r="R87" s="48"/>
      <c r="S87" s="26"/>
      <c r="T87" s="26"/>
      <c r="U87" s="26"/>
      <c r="V87" s="26"/>
    </row>
    <row r="88" spans="8:22" x14ac:dyDescent="0.15">
      <c r="H88" s="88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44">
        <v>0</v>
      </c>
      <c r="I89" s="3">
        <v>39</v>
      </c>
      <c r="J89" s="33" t="s">
        <v>39</v>
      </c>
      <c r="R89" s="48"/>
    </row>
    <row r="90" spans="8:22" x14ac:dyDescent="0.15">
      <c r="H90" s="118">
        <f>SUM(H50:H89)</f>
        <v>42650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G65" sqref="G65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61" t="s">
        <v>69</v>
      </c>
      <c r="I1" s="387"/>
      <c r="J1" s="46"/>
      <c r="L1" s="47"/>
      <c r="M1" s="399"/>
      <c r="N1" s="47"/>
      <c r="O1" s="48"/>
      <c r="R1" s="109"/>
    </row>
    <row r="2" spans="8:30" ht="13.5" customHeight="1" x14ac:dyDescent="0.15">
      <c r="H2" s="293" t="s">
        <v>201</v>
      </c>
      <c r="I2" s="3"/>
      <c r="J2" s="183" t="s">
        <v>69</v>
      </c>
      <c r="K2" s="81"/>
      <c r="L2" s="319" t="s">
        <v>189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98</v>
      </c>
      <c r="I3" s="3"/>
      <c r="J3" s="145" t="s">
        <v>9</v>
      </c>
      <c r="K3" s="81"/>
      <c r="L3" s="320" t="s">
        <v>98</v>
      </c>
      <c r="M3" s="403"/>
      <c r="N3" s="404"/>
      <c r="O3" s="1"/>
      <c r="R3" s="48"/>
      <c r="S3" s="26"/>
      <c r="T3" s="26"/>
      <c r="U3" s="26"/>
      <c r="V3" s="26"/>
    </row>
    <row r="4" spans="8:30" ht="13.5" customHeight="1" x14ac:dyDescent="0.15">
      <c r="H4" s="410">
        <v>25506</v>
      </c>
      <c r="I4" s="3">
        <v>33</v>
      </c>
      <c r="J4" s="161" t="s">
        <v>0</v>
      </c>
      <c r="K4" s="121">
        <f>SUM(I4)</f>
        <v>33</v>
      </c>
      <c r="L4" s="312">
        <v>24770</v>
      </c>
      <c r="M4" s="409"/>
      <c r="N4" s="404"/>
      <c r="O4" s="1"/>
      <c r="R4" s="48"/>
      <c r="S4" s="26"/>
      <c r="T4" s="26"/>
      <c r="U4" s="26"/>
      <c r="V4" s="26"/>
    </row>
    <row r="5" spans="8:30" ht="13.5" customHeight="1" x14ac:dyDescent="0.15">
      <c r="H5" s="88">
        <v>15174</v>
      </c>
      <c r="I5" s="3">
        <v>13</v>
      </c>
      <c r="J5" s="161" t="s">
        <v>7</v>
      </c>
      <c r="K5" s="121">
        <f t="shared" ref="K5:K13" si="0">SUM(I5)</f>
        <v>13</v>
      </c>
      <c r="L5" s="313">
        <v>15714</v>
      </c>
      <c r="M5" s="403"/>
      <c r="N5" s="404"/>
      <c r="O5" s="1"/>
      <c r="R5" s="48"/>
      <c r="S5" s="26"/>
      <c r="T5" s="26"/>
      <c r="U5" s="26"/>
      <c r="V5" s="26"/>
    </row>
    <row r="6" spans="8:30" ht="13.5" customHeight="1" x14ac:dyDescent="0.15">
      <c r="H6" s="88">
        <v>14812</v>
      </c>
      <c r="I6" s="3">
        <v>9</v>
      </c>
      <c r="J6" s="3" t="s">
        <v>163</v>
      </c>
      <c r="K6" s="121">
        <f t="shared" si="0"/>
        <v>9</v>
      </c>
      <c r="L6" s="313">
        <v>16427</v>
      </c>
      <c r="M6" s="96"/>
      <c r="O6" s="1"/>
      <c r="R6" s="48"/>
      <c r="S6" s="26"/>
      <c r="T6" s="26"/>
      <c r="U6" s="26"/>
      <c r="V6" s="26"/>
    </row>
    <row r="7" spans="8:30" ht="13.5" customHeight="1" x14ac:dyDescent="0.15">
      <c r="H7" s="88">
        <v>7899</v>
      </c>
      <c r="I7" s="3">
        <v>34</v>
      </c>
      <c r="J7" s="161" t="s">
        <v>1</v>
      </c>
      <c r="K7" s="121">
        <f t="shared" si="0"/>
        <v>34</v>
      </c>
      <c r="L7" s="313">
        <v>6755</v>
      </c>
      <c r="M7" s="96"/>
      <c r="O7" s="1"/>
      <c r="R7" s="48"/>
      <c r="S7" s="26"/>
      <c r="T7" s="26"/>
      <c r="U7" s="26"/>
      <c r="V7" s="26"/>
    </row>
    <row r="8" spans="8:30" ht="13.5" customHeight="1" x14ac:dyDescent="0.15">
      <c r="H8" s="88">
        <v>6618</v>
      </c>
      <c r="I8" s="3">
        <v>24</v>
      </c>
      <c r="J8" s="161" t="s">
        <v>28</v>
      </c>
      <c r="K8" s="121">
        <f t="shared" si="0"/>
        <v>24</v>
      </c>
      <c r="L8" s="313">
        <v>7728</v>
      </c>
      <c r="M8" s="96"/>
      <c r="N8" s="94"/>
      <c r="O8" s="1"/>
      <c r="R8" s="48"/>
      <c r="S8" s="26"/>
      <c r="T8" s="26"/>
      <c r="U8" s="26"/>
      <c r="V8" s="26"/>
    </row>
    <row r="9" spans="8:30" ht="13.5" customHeight="1" x14ac:dyDescent="0.15">
      <c r="H9" s="88">
        <v>5620</v>
      </c>
      <c r="I9" s="3">
        <v>25</v>
      </c>
      <c r="J9" s="161" t="s">
        <v>29</v>
      </c>
      <c r="K9" s="121">
        <f t="shared" si="0"/>
        <v>25</v>
      </c>
      <c r="L9" s="313">
        <v>5122</v>
      </c>
      <c r="M9" s="96"/>
      <c r="O9" s="1"/>
      <c r="R9" s="48"/>
      <c r="S9" s="26"/>
      <c r="T9" s="26"/>
      <c r="U9" s="26"/>
      <c r="V9" s="26"/>
    </row>
    <row r="10" spans="8:30" ht="13.5" customHeight="1" x14ac:dyDescent="0.15">
      <c r="H10" s="88">
        <v>3829</v>
      </c>
      <c r="I10" s="3">
        <v>22</v>
      </c>
      <c r="J10" s="161" t="s">
        <v>26</v>
      </c>
      <c r="K10" s="121">
        <f t="shared" si="0"/>
        <v>22</v>
      </c>
      <c r="L10" s="313">
        <v>3851</v>
      </c>
      <c r="M10" s="96"/>
      <c r="O10" s="1"/>
      <c r="R10" s="48"/>
      <c r="S10" s="26"/>
      <c r="T10" s="26"/>
      <c r="U10" s="26"/>
      <c r="V10" s="26"/>
    </row>
    <row r="11" spans="8:30" ht="13.5" customHeight="1" x14ac:dyDescent="0.15">
      <c r="H11" s="88">
        <v>3188</v>
      </c>
      <c r="I11" s="3">
        <v>17</v>
      </c>
      <c r="J11" s="161" t="s">
        <v>21</v>
      </c>
      <c r="K11" s="121">
        <f t="shared" si="0"/>
        <v>17</v>
      </c>
      <c r="L11" s="313">
        <v>3103</v>
      </c>
      <c r="M11" s="96"/>
      <c r="O11" s="1"/>
      <c r="R11" s="48"/>
      <c r="S11" s="26"/>
      <c r="T11" s="26"/>
      <c r="U11" s="26"/>
      <c r="V11" s="26"/>
    </row>
    <row r="12" spans="8:30" ht="13.5" customHeight="1" x14ac:dyDescent="0.15">
      <c r="H12" s="88">
        <v>2171</v>
      </c>
      <c r="I12" s="3">
        <v>1</v>
      </c>
      <c r="J12" s="161" t="s">
        <v>4</v>
      </c>
      <c r="K12" s="121">
        <f t="shared" si="0"/>
        <v>1</v>
      </c>
      <c r="L12" s="313">
        <v>1748</v>
      </c>
      <c r="M12" s="96"/>
      <c r="R12" s="48"/>
      <c r="S12" s="26"/>
      <c r="T12" s="26"/>
      <c r="U12" s="90"/>
      <c r="V12" s="26"/>
    </row>
    <row r="13" spans="8:30" ht="13.5" customHeight="1" thickBot="1" x14ac:dyDescent="0.2">
      <c r="H13" s="167">
        <v>2113</v>
      </c>
      <c r="I13" s="14">
        <v>26</v>
      </c>
      <c r="J13" s="163" t="s">
        <v>30</v>
      </c>
      <c r="K13" s="182">
        <f t="shared" si="0"/>
        <v>26</v>
      </c>
      <c r="L13" s="321">
        <v>1885</v>
      </c>
      <c r="M13" s="96"/>
      <c r="N13" s="97"/>
      <c r="R13" s="48"/>
      <c r="S13" s="26"/>
      <c r="T13" s="26"/>
      <c r="U13" s="26"/>
      <c r="V13" s="26"/>
    </row>
    <row r="14" spans="8:30" ht="13.5" customHeight="1" thickTop="1" x14ac:dyDescent="0.15">
      <c r="H14" s="378">
        <v>1807</v>
      </c>
      <c r="I14" s="222">
        <v>20</v>
      </c>
      <c r="J14" s="223" t="s">
        <v>24</v>
      </c>
      <c r="K14" s="81" t="s">
        <v>8</v>
      </c>
      <c r="L14" s="322">
        <v>113062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88">
        <v>1558</v>
      </c>
      <c r="I15" s="3">
        <v>36</v>
      </c>
      <c r="J15" s="161" t="s">
        <v>5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292">
        <v>1518</v>
      </c>
      <c r="I16" s="3">
        <v>16</v>
      </c>
      <c r="J16" s="161" t="s">
        <v>3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88">
        <v>1229</v>
      </c>
      <c r="I17" s="3">
        <v>6</v>
      </c>
      <c r="J17" s="161" t="s">
        <v>13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123">
        <v>1227</v>
      </c>
      <c r="I18" s="3">
        <v>21</v>
      </c>
      <c r="J18" s="161" t="s">
        <v>25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410">
        <v>1168</v>
      </c>
      <c r="I19" s="3">
        <v>12</v>
      </c>
      <c r="J19" s="161" t="s">
        <v>18</v>
      </c>
      <c r="L19" s="423" t="s">
        <v>193</v>
      </c>
      <c r="M19" s="93" t="s">
        <v>192</v>
      </c>
      <c r="N19" s="42" t="s">
        <v>74</v>
      </c>
      <c r="R19" s="48"/>
      <c r="S19" s="26"/>
      <c r="T19" s="26"/>
      <c r="U19" s="26"/>
      <c r="V19" s="26"/>
    </row>
    <row r="20" spans="1:22" ht="13.5" customHeight="1" thickBot="1" x14ac:dyDescent="0.2">
      <c r="H20" s="88">
        <v>993</v>
      </c>
      <c r="I20" s="3">
        <v>40</v>
      </c>
      <c r="J20" s="161" t="s">
        <v>2</v>
      </c>
      <c r="K20" s="121">
        <f>SUM(I4)</f>
        <v>33</v>
      </c>
      <c r="L20" s="161" t="s">
        <v>0</v>
      </c>
      <c r="M20" s="323">
        <v>20418</v>
      </c>
      <c r="N20" s="89">
        <f>SUM(H4)</f>
        <v>25506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47</v>
      </c>
      <c r="C21" s="59" t="s">
        <v>194</v>
      </c>
      <c r="D21" s="59" t="s">
        <v>186</v>
      </c>
      <c r="E21" s="59" t="s">
        <v>41</v>
      </c>
      <c r="F21" s="59" t="s">
        <v>50</v>
      </c>
      <c r="G21" s="8" t="s">
        <v>175</v>
      </c>
      <c r="H21" s="88">
        <v>925</v>
      </c>
      <c r="I21" s="3">
        <v>15</v>
      </c>
      <c r="J21" s="161" t="s">
        <v>20</v>
      </c>
      <c r="K21" s="121">
        <f t="shared" ref="K21:K29" si="1">SUM(I5)</f>
        <v>13</v>
      </c>
      <c r="L21" s="161" t="s">
        <v>7</v>
      </c>
      <c r="M21" s="324">
        <v>14396</v>
      </c>
      <c r="N21" s="89">
        <f t="shared" ref="N21:N29" si="2">SUM(H5)</f>
        <v>15174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161" t="s">
        <v>0</v>
      </c>
      <c r="C22" s="43">
        <f>SUM(H4)</f>
        <v>25506</v>
      </c>
      <c r="D22" s="98">
        <f>SUM(L4)</f>
        <v>24770</v>
      </c>
      <c r="E22" s="55">
        <f t="shared" ref="E22:E31" si="3">SUM(N20/M20*100)</f>
        <v>124.91918895092566</v>
      </c>
      <c r="F22" s="52">
        <f t="shared" ref="F22:F32" si="4">SUM(C22/D22*100)</f>
        <v>102.97133629390392</v>
      </c>
      <c r="G22" s="62"/>
      <c r="H22" s="292">
        <v>775</v>
      </c>
      <c r="I22" s="3">
        <v>2</v>
      </c>
      <c r="J22" s="161" t="s">
        <v>6</v>
      </c>
      <c r="K22" s="121">
        <f t="shared" si="1"/>
        <v>9</v>
      </c>
      <c r="L22" s="3" t="s">
        <v>163</v>
      </c>
      <c r="M22" s="324">
        <v>14627</v>
      </c>
      <c r="N22" s="89">
        <f t="shared" si="2"/>
        <v>14812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161" t="s">
        <v>7</v>
      </c>
      <c r="C23" s="43">
        <f t="shared" ref="C23:C31" si="5">SUM(H5)</f>
        <v>15174</v>
      </c>
      <c r="D23" s="98">
        <f t="shared" ref="D23:D31" si="6">SUM(L5)</f>
        <v>15714</v>
      </c>
      <c r="E23" s="55">
        <f t="shared" si="3"/>
        <v>105.40427896637956</v>
      </c>
      <c r="F23" s="52">
        <f t="shared" si="4"/>
        <v>96.56357388316151</v>
      </c>
      <c r="G23" s="62"/>
      <c r="H23" s="88">
        <v>750</v>
      </c>
      <c r="I23" s="3">
        <v>31</v>
      </c>
      <c r="J23" s="3" t="s">
        <v>63</v>
      </c>
      <c r="K23" s="121">
        <f t="shared" si="1"/>
        <v>34</v>
      </c>
      <c r="L23" s="161" t="s">
        <v>1</v>
      </c>
      <c r="M23" s="324">
        <v>8228</v>
      </c>
      <c r="N23" s="89">
        <f t="shared" si="2"/>
        <v>7899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3" t="s">
        <v>163</v>
      </c>
      <c r="C24" s="43">
        <f t="shared" si="5"/>
        <v>14812</v>
      </c>
      <c r="D24" s="98">
        <f t="shared" si="6"/>
        <v>16427</v>
      </c>
      <c r="E24" s="55">
        <f t="shared" si="3"/>
        <v>101.26478430300129</v>
      </c>
      <c r="F24" s="52">
        <f t="shared" si="4"/>
        <v>90.168624824983254</v>
      </c>
      <c r="G24" s="62"/>
      <c r="H24" s="88">
        <v>521</v>
      </c>
      <c r="I24" s="3">
        <v>18</v>
      </c>
      <c r="J24" s="161" t="s">
        <v>22</v>
      </c>
      <c r="K24" s="121">
        <f t="shared" si="1"/>
        <v>24</v>
      </c>
      <c r="L24" s="161" t="s">
        <v>28</v>
      </c>
      <c r="M24" s="324">
        <v>6058</v>
      </c>
      <c r="N24" s="89">
        <f t="shared" si="2"/>
        <v>6618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161" t="s">
        <v>1</v>
      </c>
      <c r="C25" s="43">
        <f t="shared" si="5"/>
        <v>7899</v>
      </c>
      <c r="D25" s="98">
        <f t="shared" si="6"/>
        <v>6755</v>
      </c>
      <c r="E25" s="55">
        <f t="shared" si="3"/>
        <v>96.001458434613511</v>
      </c>
      <c r="F25" s="52">
        <f t="shared" si="4"/>
        <v>116.93560325684678</v>
      </c>
      <c r="G25" s="62"/>
      <c r="H25" s="88">
        <v>452</v>
      </c>
      <c r="I25" s="3">
        <v>38</v>
      </c>
      <c r="J25" s="161" t="s">
        <v>38</v>
      </c>
      <c r="K25" s="121">
        <f t="shared" si="1"/>
        <v>25</v>
      </c>
      <c r="L25" s="161" t="s">
        <v>29</v>
      </c>
      <c r="M25" s="324">
        <v>5944</v>
      </c>
      <c r="N25" s="89">
        <f t="shared" si="2"/>
        <v>5620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61" t="s">
        <v>28</v>
      </c>
      <c r="C26" s="43">
        <f t="shared" si="5"/>
        <v>6618</v>
      </c>
      <c r="D26" s="98">
        <f t="shared" si="6"/>
        <v>7728</v>
      </c>
      <c r="E26" s="55">
        <f t="shared" si="3"/>
        <v>109.24397490921096</v>
      </c>
      <c r="F26" s="52">
        <f t="shared" si="4"/>
        <v>85.636645962732914</v>
      </c>
      <c r="G26" s="72"/>
      <c r="H26" s="88">
        <v>382</v>
      </c>
      <c r="I26" s="3">
        <v>14</v>
      </c>
      <c r="J26" s="161" t="s">
        <v>19</v>
      </c>
      <c r="K26" s="121">
        <f t="shared" si="1"/>
        <v>22</v>
      </c>
      <c r="L26" s="161" t="s">
        <v>26</v>
      </c>
      <c r="M26" s="324">
        <v>4848</v>
      </c>
      <c r="N26" s="89">
        <f t="shared" si="2"/>
        <v>3829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61" t="s">
        <v>29</v>
      </c>
      <c r="C27" s="43">
        <f t="shared" si="5"/>
        <v>5620</v>
      </c>
      <c r="D27" s="98">
        <f t="shared" si="6"/>
        <v>5122</v>
      </c>
      <c r="E27" s="55">
        <f t="shared" si="3"/>
        <v>94.549125168236884</v>
      </c>
      <c r="F27" s="52">
        <f t="shared" si="4"/>
        <v>109.72276454509957</v>
      </c>
      <c r="G27" s="76"/>
      <c r="H27" s="88">
        <v>224</v>
      </c>
      <c r="I27" s="3">
        <v>5</v>
      </c>
      <c r="J27" s="161" t="s">
        <v>12</v>
      </c>
      <c r="K27" s="121">
        <f t="shared" si="1"/>
        <v>17</v>
      </c>
      <c r="L27" s="161" t="s">
        <v>21</v>
      </c>
      <c r="M27" s="324">
        <v>3141</v>
      </c>
      <c r="N27" s="89">
        <f t="shared" si="2"/>
        <v>3188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61" t="s">
        <v>26</v>
      </c>
      <c r="C28" s="43">
        <f t="shared" si="5"/>
        <v>3829</v>
      </c>
      <c r="D28" s="98">
        <f t="shared" si="6"/>
        <v>3851</v>
      </c>
      <c r="E28" s="55">
        <f t="shared" si="3"/>
        <v>78.981023102310232</v>
      </c>
      <c r="F28" s="52">
        <f t="shared" si="4"/>
        <v>99.42871981303557</v>
      </c>
      <c r="G28" s="62"/>
      <c r="H28" s="88">
        <v>223</v>
      </c>
      <c r="I28" s="3">
        <v>11</v>
      </c>
      <c r="J28" s="161" t="s">
        <v>17</v>
      </c>
      <c r="K28" s="121">
        <f t="shared" si="1"/>
        <v>1</v>
      </c>
      <c r="L28" s="161" t="s">
        <v>4</v>
      </c>
      <c r="M28" s="324">
        <v>2485</v>
      </c>
      <c r="N28" s="89">
        <f t="shared" si="2"/>
        <v>2171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61" t="s">
        <v>21</v>
      </c>
      <c r="C29" s="43">
        <f t="shared" si="5"/>
        <v>3188</v>
      </c>
      <c r="D29" s="98">
        <f t="shared" si="6"/>
        <v>3103</v>
      </c>
      <c r="E29" s="55">
        <f t="shared" si="3"/>
        <v>101.49633874562241</v>
      </c>
      <c r="F29" s="52">
        <f t="shared" si="4"/>
        <v>102.73928456332581</v>
      </c>
      <c r="G29" s="73"/>
      <c r="H29" s="88">
        <v>38</v>
      </c>
      <c r="I29" s="3">
        <v>4</v>
      </c>
      <c r="J29" s="161" t="s">
        <v>11</v>
      </c>
      <c r="K29" s="182">
        <f t="shared" si="1"/>
        <v>26</v>
      </c>
      <c r="L29" s="163" t="s">
        <v>30</v>
      </c>
      <c r="M29" s="325">
        <v>2333</v>
      </c>
      <c r="N29" s="89">
        <f t="shared" si="2"/>
        <v>2113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61" t="s">
        <v>4</v>
      </c>
      <c r="C30" s="43">
        <f t="shared" si="5"/>
        <v>2171</v>
      </c>
      <c r="D30" s="98">
        <f t="shared" si="6"/>
        <v>1748</v>
      </c>
      <c r="E30" s="55">
        <f t="shared" si="3"/>
        <v>87.364185110663982</v>
      </c>
      <c r="F30" s="52">
        <f t="shared" si="4"/>
        <v>124.19908466819223</v>
      </c>
      <c r="G30" s="72"/>
      <c r="H30" s="88">
        <v>37</v>
      </c>
      <c r="I30" s="3">
        <v>27</v>
      </c>
      <c r="J30" s="161" t="s">
        <v>31</v>
      </c>
      <c r="K30" s="115"/>
      <c r="L30" s="335" t="s">
        <v>106</v>
      </c>
      <c r="M30" s="326">
        <v>97421</v>
      </c>
      <c r="N30" s="89">
        <f>SUM(H44)</f>
        <v>100832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63" t="s">
        <v>30</v>
      </c>
      <c r="C31" s="43">
        <f t="shared" si="5"/>
        <v>2113</v>
      </c>
      <c r="D31" s="98">
        <f t="shared" si="6"/>
        <v>1885</v>
      </c>
      <c r="E31" s="56">
        <f t="shared" si="3"/>
        <v>90.57008144020574</v>
      </c>
      <c r="F31" s="63">
        <f t="shared" si="4"/>
        <v>112.09549071618036</v>
      </c>
      <c r="G31" s="75"/>
      <c r="H31" s="88">
        <v>35</v>
      </c>
      <c r="I31" s="3">
        <v>29</v>
      </c>
      <c r="J31" s="161" t="s">
        <v>54</v>
      </c>
      <c r="K31" s="45"/>
      <c r="L31" s="218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57</v>
      </c>
      <c r="C32" s="67">
        <f>SUM(H44)</f>
        <v>100832</v>
      </c>
      <c r="D32" s="67">
        <f>SUM(L14)</f>
        <v>113062</v>
      </c>
      <c r="E32" s="68">
        <f>SUM(N30/M30*100)</f>
        <v>103.50129848800566</v>
      </c>
      <c r="F32" s="63">
        <f t="shared" si="4"/>
        <v>89.182926182094775</v>
      </c>
      <c r="G32" s="83">
        <v>103</v>
      </c>
      <c r="H32" s="89">
        <v>31</v>
      </c>
      <c r="I32" s="3">
        <v>28</v>
      </c>
      <c r="J32" s="161" t="s">
        <v>32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88">
        <v>5</v>
      </c>
      <c r="I33" s="3">
        <v>32</v>
      </c>
      <c r="J33" s="161" t="s">
        <v>35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123">
        <v>4</v>
      </c>
      <c r="I34" s="3">
        <v>39</v>
      </c>
      <c r="J34" s="161" t="s">
        <v>39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89">
        <v>0</v>
      </c>
      <c r="I35" s="3">
        <v>3</v>
      </c>
      <c r="J35" s="161" t="s">
        <v>10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 x14ac:dyDescent="0.15">
      <c r="H36" s="88">
        <v>0</v>
      </c>
      <c r="I36" s="3">
        <v>7</v>
      </c>
      <c r="J36" s="161" t="s">
        <v>14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 x14ac:dyDescent="0.15">
      <c r="H37" s="88">
        <v>0</v>
      </c>
      <c r="I37" s="3">
        <v>8</v>
      </c>
      <c r="J37" s="161" t="s">
        <v>15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 x14ac:dyDescent="0.15">
      <c r="H38" s="88">
        <v>0</v>
      </c>
      <c r="I38" s="3">
        <v>10</v>
      </c>
      <c r="J38" s="161" t="s">
        <v>16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 x14ac:dyDescent="0.15">
      <c r="H39" s="88">
        <v>0</v>
      </c>
      <c r="I39" s="3">
        <v>19</v>
      </c>
      <c r="J39" s="161" t="s">
        <v>23</v>
      </c>
      <c r="K39" s="45"/>
      <c r="R39" s="48"/>
      <c r="S39" s="26"/>
      <c r="T39" s="26"/>
      <c r="U39" s="26"/>
      <c r="V39" s="26"/>
    </row>
    <row r="40" spans="3:30" ht="13.5" customHeight="1" x14ac:dyDescent="0.15">
      <c r="H40" s="292">
        <v>0</v>
      </c>
      <c r="I40" s="3">
        <v>23</v>
      </c>
      <c r="J40" s="161" t="s">
        <v>27</v>
      </c>
      <c r="K40" s="45"/>
      <c r="L40" s="47"/>
      <c r="M40" s="390"/>
      <c r="R40" s="48"/>
      <c r="S40" s="26"/>
      <c r="T40" s="26"/>
      <c r="U40" s="26"/>
      <c r="V40" s="26"/>
    </row>
    <row r="41" spans="3:30" ht="13.5" customHeight="1" x14ac:dyDescent="0.15">
      <c r="H41" s="88">
        <v>0</v>
      </c>
      <c r="I41" s="3">
        <v>30</v>
      </c>
      <c r="J41" s="161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88">
        <v>0</v>
      </c>
      <c r="I42" s="3">
        <v>35</v>
      </c>
      <c r="J42" s="161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88">
        <v>0</v>
      </c>
      <c r="I43" s="3">
        <v>37</v>
      </c>
      <c r="J43" s="161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8">
        <f>SUM(H4:H43)</f>
        <v>100832</v>
      </c>
      <c r="I44" s="3"/>
      <c r="J44" s="161" t="s">
        <v>48</v>
      </c>
      <c r="K44" s="54"/>
      <c r="R44" s="48"/>
    </row>
    <row r="45" spans="3:30" ht="13.5" customHeight="1" x14ac:dyDescent="0.15">
      <c r="R45" s="109"/>
    </row>
    <row r="46" spans="3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I47" t="s">
        <v>178</v>
      </c>
      <c r="J47" s="46"/>
      <c r="L47" s="407"/>
      <c r="N47" s="47"/>
      <c r="R47" s="48"/>
      <c r="S47" s="26"/>
      <c r="T47" s="26"/>
      <c r="U47" s="26"/>
      <c r="V47" s="26"/>
    </row>
    <row r="48" spans="3:30" ht="13.5" customHeight="1" x14ac:dyDescent="0.15">
      <c r="H48" s="184" t="s">
        <v>194</v>
      </c>
      <c r="I48" s="3"/>
      <c r="J48" s="179" t="s">
        <v>103</v>
      </c>
      <c r="K48" s="81"/>
      <c r="L48" s="299" t="s">
        <v>189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98</v>
      </c>
      <c r="I49" s="3"/>
      <c r="J49" s="145" t="s">
        <v>9</v>
      </c>
      <c r="K49" s="99"/>
      <c r="L49" s="95" t="s">
        <v>98</v>
      </c>
      <c r="M49" s="403"/>
      <c r="N49" s="404"/>
      <c r="R49" s="48"/>
      <c r="S49" s="26"/>
      <c r="T49" s="26"/>
      <c r="U49" s="26"/>
      <c r="V49" s="26"/>
    </row>
    <row r="50" spans="1:22" ht="13.5" customHeight="1" x14ac:dyDescent="0.15">
      <c r="H50" s="89">
        <v>306858</v>
      </c>
      <c r="I50" s="161">
        <v>17</v>
      </c>
      <c r="J50" s="161" t="s">
        <v>21</v>
      </c>
      <c r="K50" s="124">
        <f>SUM(I50)</f>
        <v>17</v>
      </c>
      <c r="L50" s="300">
        <v>293119</v>
      </c>
      <c r="M50" s="403"/>
      <c r="N50" s="404"/>
      <c r="O50" s="26"/>
      <c r="R50" s="48"/>
      <c r="S50" s="26"/>
      <c r="T50" s="26"/>
      <c r="U50" s="26"/>
      <c r="V50" s="26"/>
    </row>
    <row r="51" spans="1:22" ht="13.5" customHeight="1" x14ac:dyDescent="0.15">
      <c r="H51" s="88">
        <v>110811</v>
      </c>
      <c r="I51" s="161">
        <v>36</v>
      </c>
      <c r="J51" s="161" t="s">
        <v>5</v>
      </c>
      <c r="K51" s="124">
        <f t="shared" ref="K51:K59" si="7">SUM(I51)</f>
        <v>36</v>
      </c>
      <c r="L51" s="300">
        <v>98214</v>
      </c>
      <c r="M51" s="403"/>
      <c r="N51" s="404"/>
      <c r="O51" s="26"/>
      <c r="R51" s="48"/>
      <c r="S51" s="26"/>
      <c r="T51" s="26"/>
      <c r="U51" s="26"/>
      <c r="V51" s="26"/>
    </row>
    <row r="52" spans="1:22" ht="13.5" customHeight="1" x14ac:dyDescent="0.15">
      <c r="H52" s="88">
        <v>32593</v>
      </c>
      <c r="I52" s="161">
        <v>40</v>
      </c>
      <c r="J52" s="161" t="s">
        <v>2</v>
      </c>
      <c r="K52" s="124">
        <f t="shared" si="7"/>
        <v>40</v>
      </c>
      <c r="L52" s="300">
        <v>30907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88">
        <v>29055</v>
      </c>
      <c r="I53" s="161">
        <v>38</v>
      </c>
      <c r="J53" s="161" t="s">
        <v>38</v>
      </c>
      <c r="K53" s="124">
        <f t="shared" si="7"/>
        <v>38</v>
      </c>
      <c r="L53" s="300">
        <v>23393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47</v>
      </c>
      <c r="C54" s="59" t="s">
        <v>194</v>
      </c>
      <c r="D54" s="59" t="s">
        <v>186</v>
      </c>
      <c r="E54" s="59" t="s">
        <v>41</v>
      </c>
      <c r="F54" s="59" t="s">
        <v>50</v>
      </c>
      <c r="G54" s="8" t="s">
        <v>175</v>
      </c>
      <c r="H54" s="88">
        <v>24751</v>
      </c>
      <c r="I54" s="161">
        <v>16</v>
      </c>
      <c r="J54" s="161" t="s">
        <v>3</v>
      </c>
      <c r="K54" s="124">
        <f t="shared" si="7"/>
        <v>16</v>
      </c>
      <c r="L54" s="300">
        <v>29036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61" t="s">
        <v>21</v>
      </c>
      <c r="C55" s="43">
        <f>SUM(H50)</f>
        <v>306858</v>
      </c>
      <c r="D55" s="5">
        <f t="shared" ref="D55:D64" si="8">SUM(L50)</f>
        <v>293119</v>
      </c>
      <c r="E55" s="52">
        <f>SUM(N66/M66*100)</f>
        <v>102.34740844506705</v>
      </c>
      <c r="F55" s="52">
        <f t="shared" ref="F55:F65" si="9">SUM(C55/D55*100)</f>
        <v>104.68717483342942</v>
      </c>
      <c r="G55" s="62"/>
      <c r="H55" s="292">
        <v>23083</v>
      </c>
      <c r="I55" s="161">
        <v>24</v>
      </c>
      <c r="J55" s="161" t="s">
        <v>28</v>
      </c>
      <c r="K55" s="124">
        <f t="shared" si="7"/>
        <v>24</v>
      </c>
      <c r="L55" s="300">
        <v>20291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61" t="s">
        <v>5</v>
      </c>
      <c r="C56" s="43">
        <f t="shared" ref="C56:C64" si="10">SUM(H51)</f>
        <v>110811</v>
      </c>
      <c r="D56" s="5">
        <f t="shared" si="8"/>
        <v>98214</v>
      </c>
      <c r="E56" s="52">
        <f t="shared" ref="E56:E65" si="11">SUM(N67/M67*100)</f>
        <v>99.203230051655751</v>
      </c>
      <c r="F56" s="52">
        <f t="shared" si="9"/>
        <v>112.82607367585069</v>
      </c>
      <c r="G56" s="62"/>
      <c r="H56" s="88">
        <v>19049</v>
      </c>
      <c r="I56" s="161">
        <v>25</v>
      </c>
      <c r="J56" s="161" t="s">
        <v>29</v>
      </c>
      <c r="K56" s="124">
        <f t="shared" si="7"/>
        <v>25</v>
      </c>
      <c r="L56" s="300">
        <v>13204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61" t="s">
        <v>2</v>
      </c>
      <c r="C57" s="43">
        <f t="shared" si="10"/>
        <v>32593</v>
      </c>
      <c r="D57" s="5">
        <f t="shared" si="8"/>
        <v>30907</v>
      </c>
      <c r="E57" s="52">
        <f t="shared" si="11"/>
        <v>96.172912363529065</v>
      </c>
      <c r="F57" s="52">
        <f t="shared" si="9"/>
        <v>105.45507490212573</v>
      </c>
      <c r="G57" s="62"/>
      <c r="H57" s="88">
        <v>18039</v>
      </c>
      <c r="I57" s="161">
        <v>26</v>
      </c>
      <c r="J57" s="161" t="s">
        <v>30</v>
      </c>
      <c r="K57" s="124">
        <f t="shared" si="7"/>
        <v>26</v>
      </c>
      <c r="L57" s="300">
        <v>13867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61" t="s">
        <v>38</v>
      </c>
      <c r="C58" s="43">
        <f t="shared" si="10"/>
        <v>29055</v>
      </c>
      <c r="D58" s="5">
        <f t="shared" si="8"/>
        <v>23393</v>
      </c>
      <c r="E58" s="52">
        <f t="shared" si="11"/>
        <v>95.830997064546992</v>
      </c>
      <c r="F58" s="52">
        <f t="shared" si="9"/>
        <v>124.20382165605095</v>
      </c>
      <c r="G58" s="62"/>
      <c r="H58" s="379">
        <v>12922</v>
      </c>
      <c r="I58" s="163">
        <v>37</v>
      </c>
      <c r="J58" s="163" t="s">
        <v>37</v>
      </c>
      <c r="K58" s="124">
        <f t="shared" si="7"/>
        <v>37</v>
      </c>
      <c r="L58" s="298">
        <v>17557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61" t="s">
        <v>3</v>
      </c>
      <c r="C59" s="43">
        <f t="shared" si="10"/>
        <v>24751</v>
      </c>
      <c r="D59" s="5">
        <f t="shared" si="8"/>
        <v>29036</v>
      </c>
      <c r="E59" s="52">
        <f t="shared" si="11"/>
        <v>97.276371639679297</v>
      </c>
      <c r="F59" s="52">
        <f t="shared" si="9"/>
        <v>85.242457638793226</v>
      </c>
      <c r="G59" s="72"/>
      <c r="H59" s="379">
        <v>12811</v>
      </c>
      <c r="I59" s="163">
        <v>33</v>
      </c>
      <c r="J59" s="163" t="s">
        <v>0</v>
      </c>
      <c r="K59" s="124">
        <f t="shared" si="7"/>
        <v>33</v>
      </c>
      <c r="L59" s="298">
        <v>12746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61" t="s">
        <v>28</v>
      </c>
      <c r="C60" s="43">
        <f t="shared" si="10"/>
        <v>23083</v>
      </c>
      <c r="D60" s="5">
        <f t="shared" si="8"/>
        <v>20291</v>
      </c>
      <c r="E60" s="52">
        <f t="shared" si="11"/>
        <v>109.04667422524565</v>
      </c>
      <c r="F60" s="52">
        <f t="shared" si="9"/>
        <v>113.75979498299739</v>
      </c>
      <c r="G60" s="62"/>
      <c r="H60" s="386">
        <v>11064</v>
      </c>
      <c r="I60" s="223">
        <v>29</v>
      </c>
      <c r="J60" s="223" t="s">
        <v>54</v>
      </c>
      <c r="K60" s="81" t="s">
        <v>8</v>
      </c>
      <c r="L60" s="302">
        <v>598089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61" t="s">
        <v>29</v>
      </c>
      <c r="C61" s="43">
        <f t="shared" si="10"/>
        <v>19049</v>
      </c>
      <c r="D61" s="5">
        <f t="shared" si="8"/>
        <v>13204</v>
      </c>
      <c r="E61" s="52">
        <f t="shared" si="11"/>
        <v>111.593438781488</v>
      </c>
      <c r="F61" s="52">
        <f t="shared" si="9"/>
        <v>144.26688882156921</v>
      </c>
      <c r="G61" s="62"/>
      <c r="H61" s="88">
        <v>7306</v>
      </c>
      <c r="I61" s="161">
        <v>30</v>
      </c>
      <c r="J61" s="161" t="s">
        <v>97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61" t="s">
        <v>30</v>
      </c>
      <c r="C62" s="43">
        <f t="shared" si="10"/>
        <v>18039</v>
      </c>
      <c r="D62" s="5">
        <f t="shared" si="8"/>
        <v>13867</v>
      </c>
      <c r="E62" s="52">
        <f t="shared" si="11"/>
        <v>102.04785879957005</v>
      </c>
      <c r="F62" s="52">
        <f t="shared" si="9"/>
        <v>130.08581524482585</v>
      </c>
      <c r="G62" s="73"/>
      <c r="H62" s="88">
        <v>7291</v>
      </c>
      <c r="I62" s="161">
        <v>35</v>
      </c>
      <c r="J62" s="161" t="s">
        <v>36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3" t="s">
        <v>37</v>
      </c>
      <c r="C63" s="43">
        <f t="shared" si="10"/>
        <v>12922</v>
      </c>
      <c r="D63" s="5">
        <f t="shared" si="8"/>
        <v>17557</v>
      </c>
      <c r="E63" s="52">
        <f t="shared" si="11"/>
        <v>91.431401684001983</v>
      </c>
      <c r="F63" s="52">
        <f t="shared" si="9"/>
        <v>73.600273395226978</v>
      </c>
      <c r="G63" s="72"/>
      <c r="H63" s="88">
        <v>6987</v>
      </c>
      <c r="I63" s="161">
        <v>34</v>
      </c>
      <c r="J63" s="161" t="s">
        <v>1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3" t="s">
        <v>0</v>
      </c>
      <c r="C64" s="43">
        <f t="shared" si="10"/>
        <v>12811</v>
      </c>
      <c r="D64" s="5">
        <f t="shared" si="8"/>
        <v>12746</v>
      </c>
      <c r="E64" s="57">
        <f t="shared" si="11"/>
        <v>95.327033261403386</v>
      </c>
      <c r="F64" s="52">
        <f t="shared" si="9"/>
        <v>100.50996391024636</v>
      </c>
      <c r="G64" s="75"/>
      <c r="H64" s="123">
        <v>5589</v>
      </c>
      <c r="I64" s="161">
        <v>1</v>
      </c>
      <c r="J64" s="161" t="s">
        <v>4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57</v>
      </c>
      <c r="C65" s="67">
        <f>SUM(H90)</f>
        <v>644524</v>
      </c>
      <c r="D65" s="67">
        <f>SUM(L60)</f>
        <v>598089</v>
      </c>
      <c r="E65" s="70">
        <f t="shared" si="11"/>
        <v>101.23933060439749</v>
      </c>
      <c r="F65" s="70">
        <f t="shared" si="9"/>
        <v>107.76389467119442</v>
      </c>
      <c r="G65" s="83">
        <v>70.599999999999994</v>
      </c>
      <c r="H65" s="89">
        <v>4057</v>
      </c>
      <c r="I65" s="161">
        <v>14</v>
      </c>
      <c r="J65" s="161" t="s">
        <v>19</v>
      </c>
      <c r="L65" s="192" t="s">
        <v>103</v>
      </c>
      <c r="M65" s="142" t="s">
        <v>183</v>
      </c>
      <c r="N65" t="s">
        <v>74</v>
      </c>
      <c r="R65" s="48"/>
      <c r="S65" s="26"/>
      <c r="T65" s="26"/>
      <c r="U65" s="26"/>
      <c r="V65" s="26"/>
    </row>
    <row r="66" spans="1:22" ht="13.5" customHeight="1" x14ac:dyDescent="0.15">
      <c r="H66" s="88">
        <v>3897</v>
      </c>
      <c r="I66" s="161">
        <v>15</v>
      </c>
      <c r="J66" s="161" t="s">
        <v>20</v>
      </c>
      <c r="K66" s="117">
        <f>SUM(I50)</f>
        <v>17</v>
      </c>
      <c r="L66" s="161" t="s">
        <v>21</v>
      </c>
      <c r="M66" s="311">
        <v>299820</v>
      </c>
      <c r="N66" s="89">
        <f>SUM(H50)</f>
        <v>306858</v>
      </c>
      <c r="R66" s="48"/>
      <c r="S66" s="26"/>
      <c r="T66" s="26"/>
      <c r="U66" s="26"/>
      <c r="V66" s="26"/>
    </row>
    <row r="67" spans="1:22" ht="13.5" customHeight="1" x14ac:dyDescent="0.15">
      <c r="H67" s="88">
        <v>2837</v>
      </c>
      <c r="I67" s="161">
        <v>21</v>
      </c>
      <c r="J67" s="161" t="s">
        <v>25</v>
      </c>
      <c r="K67" s="117">
        <f t="shared" ref="K67:K75" si="12">SUM(I51)</f>
        <v>36</v>
      </c>
      <c r="L67" s="161" t="s">
        <v>5</v>
      </c>
      <c r="M67" s="309">
        <v>111701</v>
      </c>
      <c r="N67" s="89">
        <f t="shared" ref="N67:N75" si="13">SUM(H51)</f>
        <v>110811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292">
        <v>1661</v>
      </c>
      <c r="I68" s="161">
        <v>39</v>
      </c>
      <c r="J68" s="161" t="s">
        <v>39</v>
      </c>
      <c r="K68" s="117">
        <f t="shared" si="12"/>
        <v>40</v>
      </c>
      <c r="L68" s="161" t="s">
        <v>2</v>
      </c>
      <c r="M68" s="309">
        <v>33890</v>
      </c>
      <c r="N68" s="89">
        <f t="shared" si="13"/>
        <v>32593</v>
      </c>
      <c r="R68" s="48"/>
      <c r="S68" s="26"/>
      <c r="T68" s="26"/>
      <c r="U68" s="26"/>
      <c r="V68" s="26"/>
    </row>
    <row r="69" spans="1:22" ht="13.5" customHeight="1" x14ac:dyDescent="0.15">
      <c r="H69" s="88">
        <v>1091</v>
      </c>
      <c r="I69" s="161">
        <v>13</v>
      </c>
      <c r="J69" s="161" t="s">
        <v>7</v>
      </c>
      <c r="K69" s="117">
        <f t="shared" si="12"/>
        <v>38</v>
      </c>
      <c r="L69" s="161" t="s">
        <v>38</v>
      </c>
      <c r="M69" s="309">
        <v>30319</v>
      </c>
      <c r="N69" s="89">
        <f t="shared" si="13"/>
        <v>29055</v>
      </c>
      <c r="R69" s="48"/>
      <c r="S69" s="26"/>
      <c r="T69" s="26"/>
      <c r="U69" s="26"/>
      <c r="V69" s="26"/>
    </row>
    <row r="70" spans="1:22" ht="13.5" customHeight="1" x14ac:dyDescent="0.15">
      <c r="H70" s="195">
        <v>615</v>
      </c>
      <c r="I70" s="161">
        <v>9</v>
      </c>
      <c r="J70" s="3" t="s">
        <v>163</v>
      </c>
      <c r="K70" s="117">
        <f t="shared" si="12"/>
        <v>16</v>
      </c>
      <c r="L70" s="161" t="s">
        <v>3</v>
      </c>
      <c r="M70" s="309">
        <v>25444</v>
      </c>
      <c r="N70" s="89">
        <f t="shared" si="13"/>
        <v>24751</v>
      </c>
      <c r="R70" s="48"/>
      <c r="S70" s="26"/>
      <c r="T70" s="26"/>
      <c r="U70" s="26"/>
      <c r="V70" s="26"/>
    </row>
    <row r="71" spans="1:22" ht="13.5" customHeight="1" x14ac:dyDescent="0.15">
      <c r="H71" s="88">
        <v>443</v>
      </c>
      <c r="I71" s="161">
        <v>2</v>
      </c>
      <c r="J71" s="161" t="s">
        <v>6</v>
      </c>
      <c r="K71" s="117">
        <f t="shared" si="12"/>
        <v>24</v>
      </c>
      <c r="L71" s="161" t="s">
        <v>28</v>
      </c>
      <c r="M71" s="309">
        <v>21168</v>
      </c>
      <c r="N71" s="89">
        <f t="shared" si="13"/>
        <v>23083</v>
      </c>
      <c r="R71" s="48"/>
      <c r="S71" s="26"/>
      <c r="T71" s="26"/>
      <c r="U71" s="26"/>
      <c r="V71" s="26"/>
    </row>
    <row r="72" spans="1:22" ht="13.5" customHeight="1" x14ac:dyDescent="0.15">
      <c r="H72" s="292">
        <v>382</v>
      </c>
      <c r="I72" s="161">
        <v>27</v>
      </c>
      <c r="J72" s="161" t="s">
        <v>31</v>
      </c>
      <c r="K72" s="117">
        <f t="shared" si="12"/>
        <v>25</v>
      </c>
      <c r="L72" s="161" t="s">
        <v>29</v>
      </c>
      <c r="M72" s="309">
        <v>17070</v>
      </c>
      <c r="N72" s="89">
        <f t="shared" si="13"/>
        <v>19049</v>
      </c>
      <c r="R72" s="48"/>
      <c r="S72" s="26"/>
      <c r="T72" s="26"/>
      <c r="U72" s="26"/>
      <c r="V72" s="26"/>
    </row>
    <row r="73" spans="1:22" ht="13.5" customHeight="1" x14ac:dyDescent="0.15">
      <c r="H73" s="88">
        <v>365</v>
      </c>
      <c r="I73" s="161">
        <v>22</v>
      </c>
      <c r="J73" s="161" t="s">
        <v>26</v>
      </c>
      <c r="K73" s="117">
        <f t="shared" si="12"/>
        <v>26</v>
      </c>
      <c r="L73" s="161" t="s">
        <v>30</v>
      </c>
      <c r="M73" s="309">
        <v>17677</v>
      </c>
      <c r="N73" s="89">
        <f t="shared" si="13"/>
        <v>18039</v>
      </c>
      <c r="R73" s="48"/>
      <c r="S73" s="26"/>
      <c r="T73" s="26"/>
      <c r="U73" s="26"/>
      <c r="V73" s="26"/>
    </row>
    <row r="74" spans="1:22" ht="13.5" customHeight="1" x14ac:dyDescent="0.15">
      <c r="H74" s="88">
        <v>317</v>
      </c>
      <c r="I74" s="161">
        <v>11</v>
      </c>
      <c r="J74" s="161" t="s">
        <v>17</v>
      </c>
      <c r="K74" s="117">
        <f t="shared" si="12"/>
        <v>37</v>
      </c>
      <c r="L74" s="163" t="s">
        <v>37</v>
      </c>
      <c r="M74" s="310">
        <v>14133</v>
      </c>
      <c r="N74" s="89">
        <f t="shared" si="13"/>
        <v>12922</v>
      </c>
      <c r="R74" s="48"/>
      <c r="S74" s="26"/>
      <c r="T74" s="26"/>
      <c r="U74" s="26"/>
      <c r="V74" s="26"/>
    </row>
    <row r="75" spans="1:22" ht="13.5" customHeight="1" thickBot="1" x14ac:dyDescent="0.2">
      <c r="H75" s="292">
        <v>219</v>
      </c>
      <c r="I75" s="161">
        <v>28</v>
      </c>
      <c r="J75" s="161" t="s">
        <v>32</v>
      </c>
      <c r="K75" s="117">
        <f t="shared" si="12"/>
        <v>33</v>
      </c>
      <c r="L75" s="163" t="s">
        <v>0</v>
      </c>
      <c r="M75" s="310">
        <v>13439</v>
      </c>
      <c r="N75" s="167">
        <f t="shared" si="13"/>
        <v>12811</v>
      </c>
      <c r="R75" s="48"/>
      <c r="S75" s="26"/>
      <c r="T75" s="26"/>
      <c r="U75" s="26"/>
      <c r="V75" s="26"/>
    </row>
    <row r="76" spans="1:22" ht="13.5" customHeight="1" thickTop="1" x14ac:dyDescent="0.15">
      <c r="H76" s="88">
        <v>144</v>
      </c>
      <c r="I76" s="161">
        <v>23</v>
      </c>
      <c r="J76" s="161" t="s">
        <v>27</v>
      </c>
      <c r="K76" s="3"/>
      <c r="L76" s="335" t="s">
        <v>106</v>
      </c>
      <c r="M76" s="340">
        <v>636634</v>
      </c>
      <c r="N76" s="172">
        <f>SUM(H90)</f>
        <v>644524</v>
      </c>
      <c r="R76" s="48"/>
      <c r="S76" s="26"/>
      <c r="T76" s="26"/>
      <c r="U76" s="26"/>
      <c r="V76" s="26"/>
    </row>
    <row r="77" spans="1:22" ht="13.5" customHeight="1" x14ac:dyDescent="0.15">
      <c r="H77" s="88">
        <v>126</v>
      </c>
      <c r="I77" s="161">
        <v>4</v>
      </c>
      <c r="J77" s="161" t="s">
        <v>11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89">
        <v>125</v>
      </c>
      <c r="I78" s="161">
        <v>3</v>
      </c>
      <c r="J78" s="161" t="s">
        <v>10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88">
        <v>36</v>
      </c>
      <c r="I79" s="161">
        <v>18</v>
      </c>
      <c r="J79" s="161" t="s">
        <v>22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123">
        <v>0</v>
      </c>
      <c r="I80" s="161">
        <v>5</v>
      </c>
      <c r="J80" s="161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89">
        <v>0</v>
      </c>
      <c r="I81" s="161">
        <v>6</v>
      </c>
      <c r="J81" s="161" t="s">
        <v>13</v>
      </c>
      <c r="K81" s="45"/>
      <c r="L81" s="42"/>
      <c r="M81" s="26"/>
      <c r="R81" s="48"/>
      <c r="S81" s="26"/>
      <c r="T81" s="26"/>
      <c r="U81" s="26"/>
      <c r="V81" s="26"/>
    </row>
    <row r="82" spans="8:22" ht="13.5" customHeight="1" x14ac:dyDescent="0.15">
      <c r="H82" s="292">
        <v>0</v>
      </c>
      <c r="I82" s="161">
        <v>7</v>
      </c>
      <c r="J82" s="161" t="s">
        <v>14</v>
      </c>
      <c r="K82" s="45"/>
      <c r="L82" s="42"/>
      <c r="M82" s="26"/>
      <c r="R82" s="48"/>
      <c r="S82" s="26"/>
      <c r="T82" s="26"/>
      <c r="U82" s="26"/>
      <c r="V82" s="26"/>
    </row>
    <row r="83" spans="8:22" ht="13.5" customHeight="1" x14ac:dyDescent="0.15">
      <c r="H83" s="88">
        <v>0</v>
      </c>
      <c r="I83" s="161">
        <v>8</v>
      </c>
      <c r="J83" s="161" t="s">
        <v>15</v>
      </c>
      <c r="K83" s="45"/>
      <c r="L83" s="42"/>
      <c r="M83" s="26"/>
      <c r="R83" s="48"/>
      <c r="S83" s="26"/>
      <c r="T83" s="26"/>
      <c r="U83" s="26"/>
      <c r="V83" s="26"/>
    </row>
    <row r="84" spans="8:22" ht="13.5" customHeight="1" x14ac:dyDescent="0.15">
      <c r="H84" s="292">
        <v>0</v>
      </c>
      <c r="I84" s="161">
        <v>10</v>
      </c>
      <c r="J84" s="161" t="s">
        <v>16</v>
      </c>
      <c r="K84" s="45"/>
      <c r="L84" s="42"/>
      <c r="M84" s="26"/>
      <c r="R84" s="48"/>
      <c r="S84" s="26"/>
      <c r="T84" s="26"/>
      <c r="U84" s="26"/>
      <c r="V84" s="26"/>
    </row>
    <row r="85" spans="8:22" ht="13.5" customHeight="1" x14ac:dyDescent="0.15">
      <c r="H85" s="88">
        <v>0</v>
      </c>
      <c r="I85" s="161">
        <v>12</v>
      </c>
      <c r="J85" s="161" t="s">
        <v>18</v>
      </c>
      <c r="K85" s="45"/>
      <c r="R85" s="48"/>
      <c r="S85" s="26"/>
      <c r="T85" s="26"/>
      <c r="U85" s="26"/>
      <c r="V85" s="26"/>
    </row>
    <row r="86" spans="8:22" ht="13.5" customHeight="1" x14ac:dyDescent="0.15">
      <c r="H86" s="88">
        <v>0</v>
      </c>
      <c r="I86" s="161">
        <v>19</v>
      </c>
      <c r="J86" s="161" t="s">
        <v>23</v>
      </c>
      <c r="K86" s="45"/>
      <c r="L86" s="47"/>
      <c r="M86" s="390"/>
      <c r="R86" s="48"/>
      <c r="S86" s="26"/>
      <c r="T86" s="26"/>
      <c r="U86" s="26"/>
      <c r="V86" s="26"/>
    </row>
    <row r="87" spans="8:22" ht="13.5" customHeight="1" x14ac:dyDescent="0.15">
      <c r="H87" s="292">
        <v>0</v>
      </c>
      <c r="I87" s="161">
        <v>20</v>
      </c>
      <c r="J87" s="161" t="s">
        <v>24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88">
        <v>0</v>
      </c>
      <c r="I88" s="161">
        <v>31</v>
      </c>
      <c r="J88" s="161" t="s">
        <v>34</v>
      </c>
      <c r="K88" s="45"/>
      <c r="L88" s="26"/>
    </row>
    <row r="89" spans="8:22" ht="13.5" customHeight="1" x14ac:dyDescent="0.15">
      <c r="H89" s="88">
        <v>0</v>
      </c>
      <c r="I89" s="161">
        <v>32</v>
      </c>
      <c r="J89" s="161" t="s">
        <v>35</v>
      </c>
      <c r="K89" s="45"/>
      <c r="L89" s="26"/>
    </row>
    <row r="90" spans="8:22" ht="13.5" customHeight="1" x14ac:dyDescent="0.15">
      <c r="H90" s="118">
        <f>SUM(H50:H89)</f>
        <v>644524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U36" sqref="U36"/>
    </sheetView>
  </sheetViews>
  <sheetFormatPr defaultRowHeight="13.5" x14ac:dyDescent="0.1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50" customWidth="1"/>
    <col min="18" max="18" width="12.5" customWidth="1"/>
    <col min="19" max="26" width="7.625" customWidth="1"/>
  </cols>
  <sheetData>
    <row r="10" spans="1:15" x14ac:dyDescent="0.15">
      <c r="O10" s="18"/>
    </row>
    <row r="15" spans="1:15" ht="12.75" customHeight="1" x14ac:dyDescent="0.15"/>
    <row r="16" spans="1:15" ht="11.1" customHeight="1" x14ac:dyDescent="0.15">
      <c r="A16" s="12"/>
      <c r="B16" s="149" t="s">
        <v>87</v>
      </c>
      <c r="C16" s="149" t="s">
        <v>88</v>
      </c>
      <c r="D16" s="149" t="s">
        <v>89</v>
      </c>
      <c r="E16" s="149" t="s">
        <v>78</v>
      </c>
      <c r="F16" s="149" t="s">
        <v>79</v>
      </c>
      <c r="G16" s="149" t="s">
        <v>80</v>
      </c>
      <c r="H16" s="149" t="s">
        <v>81</v>
      </c>
      <c r="I16" s="149" t="s">
        <v>82</v>
      </c>
      <c r="J16" s="149" t="s">
        <v>83</v>
      </c>
      <c r="K16" s="149" t="s">
        <v>84</v>
      </c>
      <c r="L16" s="149" t="s">
        <v>85</v>
      </c>
      <c r="M16" s="204" t="s">
        <v>86</v>
      </c>
      <c r="N16" s="206" t="s">
        <v>120</v>
      </c>
      <c r="O16" s="149" t="s">
        <v>122</v>
      </c>
    </row>
    <row r="17" spans="1:25" ht="11.1" customHeight="1" x14ac:dyDescent="0.15">
      <c r="A17" s="6" t="s">
        <v>172</v>
      </c>
      <c r="B17" s="146">
        <v>67.599999999999994</v>
      </c>
      <c r="C17" s="146">
        <v>77.900000000000006</v>
      </c>
      <c r="D17" s="146">
        <v>84.6</v>
      </c>
      <c r="E17" s="146">
        <v>82.2</v>
      </c>
      <c r="F17" s="146">
        <v>73.400000000000006</v>
      </c>
      <c r="G17" s="146">
        <v>80.5</v>
      </c>
      <c r="H17" s="148">
        <v>83.7</v>
      </c>
      <c r="I17" s="146">
        <v>78.400000000000006</v>
      </c>
      <c r="J17" s="146">
        <v>74.3</v>
      </c>
      <c r="K17" s="146">
        <v>69.400000000000006</v>
      </c>
      <c r="L17" s="146">
        <v>69.599999999999994</v>
      </c>
      <c r="M17" s="147">
        <v>68.099999999999994</v>
      </c>
      <c r="N17" s="208">
        <f>SUM(B17:M17)</f>
        <v>909.7</v>
      </c>
      <c r="O17" s="207">
        <v>97.4</v>
      </c>
      <c r="P17" s="143"/>
      <c r="Q17" s="209"/>
      <c r="R17" s="210"/>
      <c r="S17" s="210"/>
      <c r="T17" s="143"/>
      <c r="U17" s="143"/>
      <c r="V17" s="143"/>
      <c r="W17" s="143"/>
      <c r="X17" s="143"/>
      <c r="Y17" s="143"/>
    </row>
    <row r="18" spans="1:25" ht="11.1" customHeight="1" x14ac:dyDescent="0.15">
      <c r="A18" s="6" t="s">
        <v>171</v>
      </c>
      <c r="B18" s="146">
        <v>60.4</v>
      </c>
      <c r="C18" s="146">
        <v>67.900000000000006</v>
      </c>
      <c r="D18" s="146">
        <v>64.7</v>
      </c>
      <c r="E18" s="146">
        <v>74.900000000000006</v>
      </c>
      <c r="F18" s="146">
        <v>58.4</v>
      </c>
      <c r="G18" s="146">
        <v>62.5</v>
      </c>
      <c r="H18" s="148">
        <v>65.5</v>
      </c>
      <c r="I18" s="146">
        <v>60</v>
      </c>
      <c r="J18" s="146">
        <v>66</v>
      </c>
      <c r="K18" s="146">
        <v>71.8</v>
      </c>
      <c r="L18" s="146">
        <v>82.7</v>
      </c>
      <c r="M18" s="147">
        <v>78.5</v>
      </c>
      <c r="N18" s="208">
        <f>SUM(B18:M18)</f>
        <v>813.3</v>
      </c>
      <c r="O18" s="207">
        <f t="shared" ref="O18:O20" si="0">ROUND(N18/N17*100,1)</f>
        <v>89.4</v>
      </c>
      <c r="P18" s="143"/>
      <c r="Q18" s="210"/>
      <c r="R18" s="210"/>
      <c r="S18" s="210"/>
      <c r="T18" s="143"/>
      <c r="U18" s="143"/>
      <c r="V18" s="143"/>
      <c r="W18" s="143"/>
      <c r="X18" s="143"/>
      <c r="Y18" s="143"/>
    </row>
    <row r="19" spans="1:25" ht="11.1" customHeight="1" x14ac:dyDescent="0.15">
      <c r="A19" s="6" t="s">
        <v>174</v>
      </c>
      <c r="B19" s="146">
        <v>73.8</v>
      </c>
      <c r="C19" s="146">
        <v>75.2</v>
      </c>
      <c r="D19" s="146">
        <v>80.7</v>
      </c>
      <c r="E19" s="146">
        <v>84</v>
      </c>
      <c r="F19" s="146">
        <v>76.400000000000006</v>
      </c>
      <c r="G19" s="146">
        <v>85.7</v>
      </c>
      <c r="H19" s="148">
        <v>93.5</v>
      </c>
      <c r="I19" s="146">
        <v>83.6</v>
      </c>
      <c r="J19" s="146">
        <v>90.4</v>
      </c>
      <c r="K19" s="146">
        <v>78.8</v>
      </c>
      <c r="L19" s="146">
        <v>76.900000000000006</v>
      </c>
      <c r="M19" s="147">
        <v>79.7</v>
      </c>
      <c r="N19" s="208">
        <f>SUM(B19:M19)</f>
        <v>978.69999999999993</v>
      </c>
      <c r="O19" s="207">
        <f t="shared" si="0"/>
        <v>120.3</v>
      </c>
      <c r="P19" s="143"/>
      <c r="Q19" s="159"/>
      <c r="R19" s="210"/>
      <c r="S19" s="210"/>
      <c r="T19" s="143"/>
      <c r="U19" s="143"/>
      <c r="V19" s="143"/>
      <c r="W19" s="143"/>
      <c r="X19" s="143"/>
      <c r="Y19" s="143"/>
    </row>
    <row r="20" spans="1:25" ht="11.1" customHeight="1" x14ac:dyDescent="0.15">
      <c r="A20" s="6" t="s">
        <v>186</v>
      </c>
      <c r="B20" s="146">
        <v>73</v>
      </c>
      <c r="C20" s="146">
        <v>75.900000000000006</v>
      </c>
      <c r="D20" s="146">
        <v>71.5</v>
      </c>
      <c r="E20" s="146">
        <v>77.5</v>
      </c>
      <c r="F20" s="146">
        <v>69.5</v>
      </c>
      <c r="G20" s="146">
        <v>72.900000000000006</v>
      </c>
      <c r="H20" s="148">
        <v>77.8</v>
      </c>
      <c r="I20" s="146">
        <v>69.599999999999994</v>
      </c>
      <c r="J20" s="146">
        <v>69.099999999999994</v>
      </c>
      <c r="K20" s="146">
        <v>65.3</v>
      </c>
      <c r="L20" s="146">
        <v>61.2</v>
      </c>
      <c r="M20" s="147">
        <v>67.400000000000006</v>
      </c>
      <c r="N20" s="208">
        <f>SUM(B20:M20)</f>
        <v>850.69999999999993</v>
      </c>
      <c r="O20" s="207">
        <f t="shared" si="0"/>
        <v>86.9</v>
      </c>
      <c r="P20" s="143"/>
      <c r="Q20" s="159"/>
      <c r="R20" s="210"/>
      <c r="S20" s="210"/>
      <c r="T20" s="143"/>
      <c r="U20" s="143"/>
      <c r="V20" s="143"/>
      <c r="W20" s="143"/>
      <c r="X20" s="143"/>
      <c r="Y20" s="143"/>
    </row>
    <row r="21" spans="1:25" ht="11.1" customHeight="1" x14ac:dyDescent="0.15">
      <c r="A21" s="6" t="s">
        <v>194</v>
      </c>
      <c r="B21" s="146">
        <v>54.8</v>
      </c>
      <c r="C21" s="146">
        <v>61.9</v>
      </c>
      <c r="D21" s="146">
        <v>55.5</v>
      </c>
      <c r="E21" s="146">
        <v>67.3</v>
      </c>
      <c r="F21" s="146"/>
      <c r="G21" s="146"/>
      <c r="H21" s="148"/>
      <c r="I21" s="146"/>
      <c r="J21" s="146"/>
      <c r="K21" s="146"/>
      <c r="L21" s="146"/>
      <c r="M21" s="147"/>
      <c r="N21" s="208"/>
      <c r="O21" s="207"/>
      <c r="P21" s="143"/>
      <c r="Q21" s="159"/>
      <c r="R21" s="143"/>
      <c r="S21" s="143"/>
      <c r="T21" s="143"/>
      <c r="U21" s="143"/>
      <c r="V21" s="143"/>
      <c r="W21" s="143"/>
      <c r="X21" s="143"/>
      <c r="Y21" s="143"/>
    </row>
    <row r="22" spans="1:25" ht="12.75" customHeight="1" x14ac:dyDescent="0.1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3"/>
      <c r="O22" s="143"/>
      <c r="P22" s="143"/>
      <c r="Q22" s="159"/>
      <c r="R22" s="143"/>
      <c r="S22" s="143"/>
      <c r="T22" s="143"/>
      <c r="U22" s="143"/>
      <c r="V22" s="143"/>
      <c r="W22" s="143"/>
      <c r="X22" s="143"/>
      <c r="Y22" s="143"/>
    </row>
    <row r="23" spans="1:25" ht="9.9499999999999993" customHeight="1" x14ac:dyDescent="0.15">
      <c r="N23" s="143"/>
      <c r="O23" s="143"/>
      <c r="P23" s="143"/>
      <c r="Q23" s="159"/>
      <c r="R23" s="143"/>
      <c r="S23" s="143"/>
      <c r="T23" s="143"/>
      <c r="U23" s="143"/>
      <c r="V23" s="143"/>
      <c r="W23" s="143"/>
      <c r="X23" s="143"/>
      <c r="Y23" s="143"/>
    </row>
    <row r="24" spans="1:25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 x14ac:dyDescent="0.15">
      <c r="O28" s="152"/>
    </row>
    <row r="33" spans="1:26" x14ac:dyDescent="0.15">
      <c r="M33" s="42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6"/>
      <c r="B41" s="149" t="s">
        <v>87</v>
      </c>
      <c r="C41" s="149" t="s">
        <v>88</v>
      </c>
      <c r="D41" s="149" t="s">
        <v>89</v>
      </c>
      <c r="E41" s="149" t="s">
        <v>78</v>
      </c>
      <c r="F41" s="149" t="s">
        <v>79</v>
      </c>
      <c r="G41" s="149" t="s">
        <v>80</v>
      </c>
      <c r="H41" s="149" t="s">
        <v>81</v>
      </c>
      <c r="I41" s="149" t="s">
        <v>82</v>
      </c>
      <c r="J41" s="149" t="s">
        <v>83</v>
      </c>
      <c r="K41" s="149" t="s">
        <v>84</v>
      </c>
      <c r="L41" s="149" t="s">
        <v>85</v>
      </c>
      <c r="M41" s="204" t="s">
        <v>86</v>
      </c>
      <c r="N41" s="206" t="s">
        <v>121</v>
      </c>
      <c r="O41" s="149" t="s">
        <v>122</v>
      </c>
    </row>
    <row r="42" spans="1:26" ht="11.1" customHeight="1" x14ac:dyDescent="0.15">
      <c r="A42" s="6" t="s">
        <v>172</v>
      </c>
      <c r="B42" s="153">
        <v>80.8</v>
      </c>
      <c r="C42" s="153">
        <v>86.3</v>
      </c>
      <c r="D42" s="153">
        <v>91.5</v>
      </c>
      <c r="E42" s="153">
        <v>87</v>
      </c>
      <c r="F42" s="153">
        <v>86.6</v>
      </c>
      <c r="G42" s="153">
        <v>91.7</v>
      </c>
      <c r="H42" s="153">
        <v>91.2</v>
      </c>
      <c r="I42" s="153">
        <v>93.3</v>
      </c>
      <c r="J42" s="153">
        <v>88.1</v>
      </c>
      <c r="K42" s="153">
        <v>94.4</v>
      </c>
      <c r="L42" s="153">
        <v>79.5</v>
      </c>
      <c r="M42" s="205">
        <v>80.2</v>
      </c>
      <c r="N42" s="212">
        <f>SUM(B42:M42)/12</f>
        <v>87.550000000000011</v>
      </c>
      <c r="O42" s="207">
        <v>101.6</v>
      </c>
      <c r="P42" s="143"/>
      <c r="Q42" s="284"/>
      <c r="R42" s="284"/>
      <c r="S42" s="143"/>
      <c r="T42" s="143"/>
      <c r="U42" s="143"/>
      <c r="V42" s="143"/>
      <c r="W42" s="143"/>
      <c r="X42" s="143"/>
      <c r="Y42" s="143"/>
      <c r="Z42" s="143"/>
    </row>
    <row r="43" spans="1:26" ht="11.1" customHeight="1" x14ac:dyDescent="0.15">
      <c r="A43" s="6" t="s">
        <v>171</v>
      </c>
      <c r="B43" s="153">
        <v>83.7</v>
      </c>
      <c r="C43" s="153">
        <v>85.3</v>
      </c>
      <c r="D43" s="153">
        <v>80</v>
      </c>
      <c r="E43" s="153">
        <v>85.9</v>
      </c>
      <c r="F43" s="153">
        <v>87.6</v>
      </c>
      <c r="G43" s="153">
        <v>86.2</v>
      </c>
      <c r="H43" s="153">
        <v>83.1</v>
      </c>
      <c r="I43" s="153">
        <v>74.900000000000006</v>
      </c>
      <c r="J43" s="153">
        <v>72.900000000000006</v>
      </c>
      <c r="K43" s="153">
        <v>81.5</v>
      </c>
      <c r="L43" s="153">
        <v>93.4</v>
      </c>
      <c r="M43" s="205">
        <v>92.9</v>
      </c>
      <c r="N43" s="212">
        <f>SUM(B43:M43)/12</f>
        <v>83.949999999999989</v>
      </c>
      <c r="O43" s="207">
        <f t="shared" ref="O43:O45" si="1">ROUND(N43/N42*100,1)</f>
        <v>95.9</v>
      </c>
      <c r="P43" s="143"/>
      <c r="Q43" s="284"/>
      <c r="R43" s="284"/>
      <c r="S43" s="143"/>
      <c r="T43" s="143"/>
      <c r="U43" s="143"/>
      <c r="V43" s="143"/>
      <c r="W43" s="143"/>
      <c r="X43" s="143"/>
      <c r="Y43" s="143"/>
      <c r="Z43" s="143"/>
    </row>
    <row r="44" spans="1:26" ht="11.1" customHeight="1" x14ac:dyDescent="0.15">
      <c r="A44" s="6" t="s">
        <v>174</v>
      </c>
      <c r="B44" s="153">
        <v>96.4</v>
      </c>
      <c r="C44" s="153">
        <v>97.8</v>
      </c>
      <c r="D44" s="153">
        <v>95.2</v>
      </c>
      <c r="E44" s="153">
        <v>99.2</v>
      </c>
      <c r="F44" s="153">
        <v>97.6</v>
      </c>
      <c r="G44" s="153">
        <v>99</v>
      </c>
      <c r="H44" s="153">
        <v>101.3</v>
      </c>
      <c r="I44" s="153">
        <v>107</v>
      </c>
      <c r="J44" s="153">
        <v>105.1</v>
      </c>
      <c r="K44" s="153">
        <v>105.3</v>
      </c>
      <c r="L44" s="153">
        <v>100.4</v>
      </c>
      <c r="M44" s="205">
        <v>100.3</v>
      </c>
      <c r="N44" s="212">
        <f>SUM(B44:M44)/12</f>
        <v>100.38333333333333</v>
      </c>
      <c r="O44" s="207">
        <f t="shared" si="1"/>
        <v>119.6</v>
      </c>
      <c r="P44" s="143"/>
      <c r="Q44" s="284"/>
      <c r="R44" s="284"/>
      <c r="S44" s="143"/>
      <c r="T44" s="143"/>
      <c r="U44" s="143"/>
      <c r="V44" s="143"/>
      <c r="W44" s="143"/>
      <c r="X44" s="143"/>
      <c r="Y44" s="143"/>
      <c r="Z44" s="143"/>
    </row>
    <row r="45" spans="1:26" ht="11.1" customHeight="1" x14ac:dyDescent="0.15">
      <c r="A45" s="6" t="s">
        <v>186</v>
      </c>
      <c r="B45" s="153">
        <v>105.8</v>
      </c>
      <c r="C45" s="153">
        <v>103.9</v>
      </c>
      <c r="D45" s="153">
        <v>96.7</v>
      </c>
      <c r="E45" s="153">
        <v>93.3</v>
      </c>
      <c r="F45" s="153">
        <v>100.2</v>
      </c>
      <c r="G45" s="153">
        <v>97.8</v>
      </c>
      <c r="H45" s="153">
        <v>101.8</v>
      </c>
      <c r="I45" s="153">
        <v>102.7</v>
      </c>
      <c r="J45" s="153">
        <v>99.6</v>
      </c>
      <c r="K45" s="153">
        <v>98.3</v>
      </c>
      <c r="L45" s="153">
        <v>92.6</v>
      </c>
      <c r="M45" s="205">
        <v>89</v>
      </c>
      <c r="N45" s="212">
        <f>SUM(B45:M45)/12</f>
        <v>98.47499999999998</v>
      </c>
      <c r="O45" s="207">
        <f t="shared" si="1"/>
        <v>98.1</v>
      </c>
      <c r="P45" s="143"/>
      <c r="Q45" s="284"/>
      <c r="R45" s="284"/>
      <c r="S45" s="143"/>
      <c r="T45" s="143"/>
      <c r="U45" s="143"/>
      <c r="V45" s="143"/>
      <c r="W45" s="143"/>
      <c r="X45" s="143"/>
      <c r="Y45" s="143"/>
      <c r="Z45" s="143"/>
    </row>
    <row r="46" spans="1:26" ht="11.1" customHeight="1" x14ac:dyDescent="0.15">
      <c r="A46" s="6" t="s">
        <v>194</v>
      </c>
      <c r="B46" s="153">
        <v>92.4</v>
      </c>
      <c r="C46" s="153">
        <v>95.3</v>
      </c>
      <c r="D46" s="153">
        <v>92.5</v>
      </c>
      <c r="E46" s="153">
        <v>93.4</v>
      </c>
      <c r="F46" s="153"/>
      <c r="G46" s="153"/>
      <c r="H46" s="153"/>
      <c r="I46" s="153"/>
      <c r="J46" s="153"/>
      <c r="K46" s="153"/>
      <c r="L46" s="153"/>
      <c r="M46" s="205"/>
      <c r="N46" s="212"/>
      <c r="O46" s="207"/>
      <c r="P46" s="143"/>
      <c r="Q46" s="284"/>
      <c r="R46" s="284"/>
      <c r="S46" s="143"/>
      <c r="T46" s="143"/>
      <c r="U46" s="143"/>
      <c r="V46" s="143"/>
      <c r="W46" s="143"/>
      <c r="X46" s="143"/>
      <c r="Y46" s="143"/>
      <c r="Z46" s="143"/>
    </row>
    <row r="47" spans="1:26" ht="11.1" customHeight="1" x14ac:dyDescent="0.15">
      <c r="N47" s="18"/>
      <c r="O47" s="143"/>
      <c r="P47" s="143"/>
      <c r="Q47" s="159"/>
      <c r="R47" s="143"/>
      <c r="S47" s="143"/>
      <c r="T47" s="143"/>
      <c r="U47" s="143"/>
      <c r="V47" s="143"/>
      <c r="W47" s="143"/>
      <c r="X47" s="143"/>
      <c r="Y47" s="143"/>
      <c r="Z47" s="143"/>
    </row>
    <row r="48" spans="1:26" ht="11.1" customHeight="1" x14ac:dyDescent="0.15">
      <c r="N48" s="18"/>
      <c r="O48" s="143"/>
      <c r="P48" s="143"/>
      <c r="Q48" s="159"/>
      <c r="R48" s="143"/>
      <c r="S48" s="143"/>
      <c r="T48" s="143"/>
      <c r="U48" s="143"/>
      <c r="V48" s="143"/>
      <c r="W48" s="143"/>
      <c r="X48" s="143"/>
      <c r="Y48" s="143"/>
      <c r="Z48" s="143"/>
    </row>
    <row r="64" ht="9.75" customHeight="1" x14ac:dyDescent="0.15"/>
    <row r="65" spans="1:26" ht="9.9499999999999993" customHeight="1" x14ac:dyDescent="0.15">
      <c r="A65" s="6"/>
      <c r="B65" s="149" t="s">
        <v>87</v>
      </c>
      <c r="C65" s="149" t="s">
        <v>88</v>
      </c>
      <c r="D65" s="149" t="s">
        <v>89</v>
      </c>
      <c r="E65" s="149" t="s">
        <v>78</v>
      </c>
      <c r="F65" s="149" t="s">
        <v>79</v>
      </c>
      <c r="G65" s="149" t="s">
        <v>80</v>
      </c>
      <c r="H65" s="149" t="s">
        <v>81</v>
      </c>
      <c r="I65" s="149" t="s">
        <v>82</v>
      </c>
      <c r="J65" s="149" t="s">
        <v>83</v>
      </c>
      <c r="K65" s="149" t="s">
        <v>84</v>
      </c>
      <c r="L65" s="149" t="s">
        <v>85</v>
      </c>
      <c r="M65" s="204" t="s">
        <v>86</v>
      </c>
      <c r="N65" s="206" t="s">
        <v>121</v>
      </c>
      <c r="O65" s="286" t="s">
        <v>122</v>
      </c>
    </row>
    <row r="66" spans="1:26" ht="11.1" customHeight="1" x14ac:dyDescent="0.15">
      <c r="A66" s="6" t="s">
        <v>172</v>
      </c>
      <c r="B66" s="146">
        <v>83.3</v>
      </c>
      <c r="C66" s="146">
        <v>89.9</v>
      </c>
      <c r="D66" s="146">
        <v>92.2</v>
      </c>
      <c r="E66" s="146">
        <v>94.6</v>
      </c>
      <c r="F66" s="146">
        <v>84.8</v>
      </c>
      <c r="G66" s="146">
        <v>87.4</v>
      </c>
      <c r="H66" s="146">
        <v>91.8</v>
      </c>
      <c r="I66" s="146">
        <v>83.9</v>
      </c>
      <c r="J66" s="146">
        <v>84.7</v>
      </c>
      <c r="K66" s="146">
        <v>72.599999999999994</v>
      </c>
      <c r="L66" s="146">
        <v>88.6</v>
      </c>
      <c r="M66" s="147">
        <v>84.9</v>
      </c>
      <c r="N66" s="211">
        <f>SUM(B66:M66)/12</f>
        <v>86.558333333333337</v>
      </c>
      <c r="O66" s="207">
        <v>95.9</v>
      </c>
      <c r="P66" s="18"/>
      <c r="Q66" s="214"/>
      <c r="R66" s="214"/>
      <c r="S66" s="18"/>
      <c r="T66" s="18"/>
      <c r="U66" s="18"/>
      <c r="V66" s="18"/>
      <c r="W66" s="18"/>
      <c r="X66" s="18"/>
      <c r="Y66" s="18"/>
      <c r="Z66" s="18"/>
    </row>
    <row r="67" spans="1:26" ht="11.1" customHeight="1" x14ac:dyDescent="0.15">
      <c r="A67" s="6" t="s">
        <v>171</v>
      </c>
      <c r="B67" s="146">
        <v>71.5</v>
      </c>
      <c r="C67" s="146">
        <v>79.400000000000006</v>
      </c>
      <c r="D67" s="146">
        <v>81.5</v>
      </c>
      <c r="E67" s="146">
        <v>86.7</v>
      </c>
      <c r="F67" s="146">
        <v>66.3</v>
      </c>
      <c r="G67" s="146">
        <v>72.8</v>
      </c>
      <c r="H67" s="146">
        <v>79.2</v>
      </c>
      <c r="I67" s="146">
        <v>81.2</v>
      </c>
      <c r="J67" s="146">
        <v>90.7</v>
      </c>
      <c r="K67" s="146">
        <v>87.4</v>
      </c>
      <c r="L67" s="146">
        <v>87.8</v>
      </c>
      <c r="M67" s="147">
        <v>84.6</v>
      </c>
      <c r="N67" s="211">
        <f>SUM(B67:M67)/12</f>
        <v>80.75833333333334</v>
      </c>
      <c r="O67" s="207">
        <f t="shared" ref="O67:O69" si="2">ROUND(N67/N66*100,1)</f>
        <v>93.3</v>
      </c>
      <c r="P67" s="18"/>
      <c r="Q67" s="351"/>
      <c r="R67" s="351"/>
      <c r="S67" s="18"/>
      <c r="T67" s="18"/>
      <c r="U67" s="18"/>
      <c r="V67" s="18"/>
      <c r="W67" s="18"/>
      <c r="X67" s="18"/>
      <c r="Y67" s="18"/>
      <c r="Z67" s="18"/>
    </row>
    <row r="68" spans="1:26" ht="11.1" customHeight="1" x14ac:dyDescent="0.15">
      <c r="A68" s="6" t="s">
        <v>174</v>
      </c>
      <c r="B68" s="146">
        <v>76.2</v>
      </c>
      <c r="C68" s="146">
        <v>76.7</v>
      </c>
      <c r="D68" s="146">
        <v>85</v>
      </c>
      <c r="E68" s="146">
        <v>84.4</v>
      </c>
      <c r="F68" s="146">
        <v>78.400000000000006</v>
      </c>
      <c r="G68" s="146">
        <v>86.5</v>
      </c>
      <c r="H68" s="146">
        <v>92.3</v>
      </c>
      <c r="I68" s="146">
        <v>77.5</v>
      </c>
      <c r="J68" s="146">
        <v>86.1</v>
      </c>
      <c r="K68" s="146">
        <v>74.8</v>
      </c>
      <c r="L68" s="146">
        <v>77.099999999999994</v>
      </c>
      <c r="M68" s="147">
        <v>79.400000000000006</v>
      </c>
      <c r="N68" s="211">
        <f>SUM(B68:M68)/12</f>
        <v>81.2</v>
      </c>
      <c r="O68" s="207">
        <f t="shared" si="2"/>
        <v>100.5</v>
      </c>
      <c r="P68" s="18"/>
      <c r="Q68" s="351"/>
      <c r="R68" s="351"/>
      <c r="S68" s="18"/>
      <c r="T68" s="18"/>
      <c r="U68" s="18"/>
      <c r="V68" s="18"/>
      <c r="W68" s="18"/>
      <c r="X68" s="18"/>
      <c r="Y68" s="18"/>
      <c r="Z68" s="18"/>
    </row>
    <row r="69" spans="1:26" ht="11.1" customHeight="1" x14ac:dyDescent="0.15">
      <c r="A69" s="6" t="s">
        <v>186</v>
      </c>
      <c r="B69" s="146">
        <v>68.099999999999994</v>
      </c>
      <c r="C69" s="146">
        <v>73.3</v>
      </c>
      <c r="D69" s="146">
        <v>74.900000000000006</v>
      </c>
      <c r="E69" s="146">
        <v>83.4</v>
      </c>
      <c r="F69" s="146">
        <v>68.3</v>
      </c>
      <c r="G69" s="146">
        <v>74.900000000000006</v>
      </c>
      <c r="H69" s="146">
        <v>76</v>
      </c>
      <c r="I69" s="146">
        <v>67.599999999999994</v>
      </c>
      <c r="J69" s="146">
        <v>69.8</v>
      </c>
      <c r="K69" s="146">
        <v>66.599999999999994</v>
      </c>
      <c r="L69" s="146">
        <v>67.099999999999994</v>
      </c>
      <c r="M69" s="147">
        <v>76.3</v>
      </c>
      <c r="N69" s="211">
        <f>SUM(B69:M69)/12</f>
        <v>72.191666666666663</v>
      </c>
      <c r="O69" s="207">
        <f t="shared" si="2"/>
        <v>88.9</v>
      </c>
      <c r="P69" s="18"/>
      <c r="Q69" s="351"/>
      <c r="R69" s="351"/>
      <c r="S69" s="18"/>
      <c r="T69" s="18"/>
      <c r="U69" s="18"/>
      <c r="V69" s="18"/>
      <c r="W69" s="18"/>
      <c r="X69" s="18"/>
      <c r="Y69" s="18"/>
      <c r="Z69" s="18"/>
    </row>
    <row r="70" spans="1:26" ht="11.1" customHeight="1" x14ac:dyDescent="0.15">
      <c r="A70" s="6" t="s">
        <v>194</v>
      </c>
      <c r="B70" s="146">
        <v>58.5</v>
      </c>
      <c r="C70" s="146">
        <v>64.400000000000006</v>
      </c>
      <c r="D70" s="146">
        <v>60.6</v>
      </c>
      <c r="E70" s="146">
        <v>71.900000000000006</v>
      </c>
      <c r="F70" s="146"/>
      <c r="G70" s="146"/>
      <c r="H70" s="146"/>
      <c r="I70" s="146"/>
      <c r="J70" s="146"/>
      <c r="K70" s="146"/>
      <c r="L70" s="146"/>
      <c r="M70" s="147"/>
      <c r="N70" s="211"/>
      <c r="O70" s="207"/>
      <c r="P70" s="18"/>
      <c r="Q70" s="158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 x14ac:dyDescent="0.15"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 x14ac:dyDescent="0.15">
      <c r="B72" s="150"/>
      <c r="C72" s="150"/>
      <c r="D72" s="150"/>
      <c r="E72" s="150"/>
      <c r="F72" s="150"/>
      <c r="G72" s="154"/>
      <c r="H72" s="150"/>
      <c r="I72" s="150"/>
      <c r="J72" s="150"/>
      <c r="K72" s="150"/>
      <c r="L72" s="150"/>
      <c r="M72" s="150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x14ac:dyDescent="0.15"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Z33" sqref="Z33"/>
    </sheetView>
  </sheetViews>
  <sheetFormatPr defaultRowHeight="13.5" x14ac:dyDescent="0.1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 x14ac:dyDescent="0.15">
      <c r="A1" s="18"/>
      <c r="B1" s="143"/>
      <c r="C1" s="143"/>
      <c r="D1" s="143"/>
      <c r="E1" s="143"/>
      <c r="F1" s="143"/>
      <c r="G1" s="143"/>
      <c r="H1" s="143"/>
      <c r="I1" s="143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x14ac:dyDescent="0.15">
      <c r="A2" s="18"/>
      <c r="B2" s="143"/>
      <c r="C2" s="143"/>
      <c r="D2" s="143"/>
      <c r="E2" s="143"/>
      <c r="F2" s="143"/>
      <c r="G2" s="143"/>
      <c r="H2" s="143"/>
      <c r="I2" s="143"/>
      <c r="L2" s="48"/>
      <c r="M2" s="155"/>
      <c r="N2" s="48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</row>
    <row r="3" spans="1:26" x14ac:dyDescent="0.15">
      <c r="A3" s="18"/>
      <c r="B3" s="143"/>
      <c r="C3" s="143"/>
      <c r="D3" s="143"/>
      <c r="E3" s="143"/>
      <c r="F3" s="143"/>
      <c r="G3" s="143"/>
      <c r="H3" s="143"/>
      <c r="I3" s="143"/>
      <c r="L3" s="48"/>
      <c r="M3" s="155"/>
      <c r="N3" s="48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</row>
    <row r="4" spans="1:26" x14ac:dyDescent="0.15">
      <c r="A4" s="18"/>
      <c r="B4" s="143"/>
      <c r="C4" s="143"/>
      <c r="D4" s="143"/>
      <c r="E4" s="143"/>
      <c r="F4" s="143"/>
      <c r="G4" s="143"/>
      <c r="H4" s="143"/>
      <c r="I4" s="143"/>
      <c r="L4" s="48"/>
      <c r="M4" s="155"/>
      <c r="N4" s="4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:26" x14ac:dyDescent="0.15">
      <c r="A5" s="18"/>
      <c r="B5" s="143"/>
      <c r="C5" s="143"/>
      <c r="D5" s="143"/>
      <c r="E5" s="143"/>
      <c r="F5" s="143"/>
      <c r="G5" s="143"/>
      <c r="H5" s="143"/>
      <c r="I5" s="143"/>
      <c r="L5" s="48"/>
      <c r="M5" s="155"/>
      <c r="N5" s="48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:26" x14ac:dyDescent="0.15">
      <c r="L6" s="48"/>
      <c r="M6" s="155"/>
      <c r="N6" s="48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:26" x14ac:dyDescent="0.15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 x14ac:dyDescent="0.15">
      <c r="A18" s="6"/>
      <c r="B18" s="7" t="s">
        <v>75</v>
      </c>
      <c r="C18" s="7" t="s">
        <v>76</v>
      </c>
      <c r="D18" s="7" t="s">
        <v>77</v>
      </c>
      <c r="E18" s="7" t="s">
        <v>78</v>
      </c>
      <c r="F18" s="7" t="s">
        <v>79</v>
      </c>
      <c r="G18" s="7" t="s">
        <v>80</v>
      </c>
      <c r="H18" s="7" t="s">
        <v>81</v>
      </c>
      <c r="I18" s="7" t="s">
        <v>82</v>
      </c>
      <c r="J18" s="7" t="s">
        <v>83</v>
      </c>
      <c r="K18" s="7" t="s">
        <v>84</v>
      </c>
      <c r="L18" s="7" t="s">
        <v>85</v>
      </c>
      <c r="M18" s="7" t="s">
        <v>86</v>
      </c>
      <c r="N18" s="206" t="s">
        <v>120</v>
      </c>
      <c r="O18" s="206" t="s">
        <v>122</v>
      </c>
    </row>
    <row r="19" spans="1:18" ht="11.1" customHeight="1" x14ac:dyDescent="0.15">
      <c r="A19" s="6" t="s">
        <v>172</v>
      </c>
      <c r="B19" s="153">
        <v>14.9</v>
      </c>
      <c r="C19" s="153">
        <v>13.1</v>
      </c>
      <c r="D19" s="153">
        <v>14.8</v>
      </c>
      <c r="E19" s="153">
        <v>13.9</v>
      </c>
      <c r="F19" s="153">
        <v>14.1</v>
      </c>
      <c r="G19" s="153">
        <v>13.1</v>
      </c>
      <c r="H19" s="153">
        <v>15.5</v>
      </c>
      <c r="I19" s="153">
        <v>12.9</v>
      </c>
      <c r="J19" s="153">
        <v>12.4</v>
      </c>
      <c r="K19" s="153">
        <v>15.2</v>
      </c>
      <c r="L19" s="153">
        <v>13.1</v>
      </c>
      <c r="M19" s="153">
        <v>14.2</v>
      </c>
      <c r="N19" s="212">
        <f>SUM(B19:M19)</f>
        <v>167.2</v>
      </c>
      <c r="O19" s="212">
        <v>97</v>
      </c>
      <c r="Q19" s="214"/>
      <c r="R19" s="214"/>
    </row>
    <row r="20" spans="1:18" ht="11.1" customHeight="1" x14ac:dyDescent="0.15">
      <c r="A20" s="6" t="s">
        <v>171</v>
      </c>
      <c r="B20" s="153">
        <v>11.4</v>
      </c>
      <c r="C20" s="153">
        <v>13.5</v>
      </c>
      <c r="D20" s="153">
        <v>13.7</v>
      </c>
      <c r="E20" s="153">
        <v>13.4</v>
      </c>
      <c r="F20" s="153">
        <v>13.1</v>
      </c>
      <c r="G20" s="153">
        <v>12.4</v>
      </c>
      <c r="H20" s="153">
        <v>11.1</v>
      </c>
      <c r="I20" s="153">
        <v>12</v>
      </c>
      <c r="J20" s="153">
        <v>12.5</v>
      </c>
      <c r="K20" s="153">
        <v>11.2</v>
      </c>
      <c r="L20" s="153">
        <v>11.7</v>
      </c>
      <c r="M20" s="153">
        <v>13.4</v>
      </c>
      <c r="N20" s="212">
        <f>SUM(B20:M20)</f>
        <v>149.4</v>
      </c>
      <c r="O20" s="212">
        <f t="shared" ref="O20:O22" si="0">ROUND(N20/N19*100,1)</f>
        <v>89.4</v>
      </c>
      <c r="Q20" s="214"/>
      <c r="R20" s="214"/>
    </row>
    <row r="21" spans="1:18" ht="11.1" customHeight="1" x14ac:dyDescent="0.15">
      <c r="A21" s="6" t="s">
        <v>174</v>
      </c>
      <c r="B21" s="153">
        <v>9.4</v>
      </c>
      <c r="C21" s="153">
        <v>10.3</v>
      </c>
      <c r="D21" s="153">
        <v>13.4</v>
      </c>
      <c r="E21" s="153">
        <v>13.5</v>
      </c>
      <c r="F21" s="153">
        <v>11.3</v>
      </c>
      <c r="G21" s="153">
        <v>12.2</v>
      </c>
      <c r="H21" s="153">
        <v>10.9</v>
      </c>
      <c r="I21" s="153">
        <v>11.2</v>
      </c>
      <c r="J21" s="153">
        <v>12.1</v>
      </c>
      <c r="K21" s="153">
        <v>10.7</v>
      </c>
      <c r="L21" s="153">
        <v>11.3</v>
      </c>
      <c r="M21" s="153">
        <v>11.8</v>
      </c>
      <c r="N21" s="212">
        <f>SUM(B21:M21)</f>
        <v>138.10000000000002</v>
      </c>
      <c r="O21" s="212">
        <f t="shared" si="0"/>
        <v>92.4</v>
      </c>
      <c r="Q21" s="214"/>
      <c r="R21" s="214"/>
    </row>
    <row r="22" spans="1:18" ht="11.1" customHeight="1" x14ac:dyDescent="0.15">
      <c r="A22" s="6" t="s">
        <v>186</v>
      </c>
      <c r="B22" s="153">
        <v>11.1</v>
      </c>
      <c r="C22" s="153">
        <v>11.5</v>
      </c>
      <c r="D22" s="153">
        <v>12.1</v>
      </c>
      <c r="E22" s="153">
        <v>12.3</v>
      </c>
      <c r="F22" s="153">
        <v>10.6</v>
      </c>
      <c r="G22" s="153">
        <v>11.7</v>
      </c>
      <c r="H22" s="153">
        <v>10.9</v>
      </c>
      <c r="I22" s="153">
        <v>12.4</v>
      </c>
      <c r="J22" s="153">
        <v>11.6</v>
      </c>
      <c r="K22" s="153">
        <v>11.3</v>
      </c>
      <c r="L22" s="153">
        <v>12.4</v>
      </c>
      <c r="M22" s="153">
        <v>11.7</v>
      </c>
      <c r="N22" s="212">
        <f>SUM(B22:M22)</f>
        <v>139.6</v>
      </c>
      <c r="O22" s="212">
        <f t="shared" si="0"/>
        <v>101.1</v>
      </c>
      <c r="Q22" s="214"/>
      <c r="R22" s="214"/>
    </row>
    <row r="23" spans="1:18" ht="11.1" customHeight="1" x14ac:dyDescent="0.15">
      <c r="A23" s="6" t="s">
        <v>194</v>
      </c>
      <c r="B23" s="153">
        <v>11.5</v>
      </c>
      <c r="C23" s="153">
        <v>11.2</v>
      </c>
      <c r="D23" s="153">
        <v>11.8</v>
      </c>
      <c r="E23" s="153">
        <v>12.5</v>
      </c>
      <c r="F23" s="153"/>
      <c r="G23" s="153"/>
      <c r="H23" s="153"/>
      <c r="I23" s="153"/>
      <c r="J23" s="153"/>
      <c r="K23" s="153"/>
      <c r="L23" s="153"/>
      <c r="M23" s="153"/>
      <c r="N23" s="212"/>
      <c r="O23" s="212"/>
    </row>
    <row r="24" spans="1:18" ht="9.75" customHeight="1" x14ac:dyDescent="0.15">
      <c r="J24" s="337"/>
    </row>
    <row r="35" spans="1:26" ht="9" customHeight="1" x14ac:dyDescent="0.15"/>
    <row r="36" spans="1:26" ht="9" customHeight="1" x14ac:dyDescent="0.15"/>
    <row r="37" spans="1:26" ht="9" customHeight="1" x14ac:dyDescent="0.15"/>
    <row r="38" spans="1:26" ht="9" customHeight="1" x14ac:dyDescent="0.15"/>
    <row r="39" spans="1:26" ht="9" customHeight="1" x14ac:dyDescent="0.15"/>
    <row r="40" spans="1:26" ht="9" customHeight="1" x14ac:dyDescent="0.15"/>
    <row r="41" spans="1:26" ht="20.25" customHeight="1" x14ac:dyDescent="0.15"/>
    <row r="42" spans="1:26" ht="11.1" customHeight="1" x14ac:dyDescent="0.15">
      <c r="A42" s="6"/>
      <c r="B42" s="7" t="s">
        <v>75</v>
      </c>
      <c r="C42" s="7" t="s">
        <v>76</v>
      </c>
      <c r="D42" s="7" t="s">
        <v>77</v>
      </c>
      <c r="E42" s="7" t="s">
        <v>78</v>
      </c>
      <c r="F42" s="7" t="s">
        <v>79</v>
      </c>
      <c r="G42" s="7" t="s">
        <v>80</v>
      </c>
      <c r="H42" s="7" t="s">
        <v>81</v>
      </c>
      <c r="I42" s="7" t="s">
        <v>82</v>
      </c>
      <c r="J42" s="7" t="s">
        <v>83</v>
      </c>
      <c r="K42" s="7" t="s">
        <v>84</v>
      </c>
      <c r="L42" s="7" t="s">
        <v>85</v>
      </c>
      <c r="M42" s="7" t="s">
        <v>86</v>
      </c>
      <c r="N42" s="206" t="s">
        <v>121</v>
      </c>
      <c r="O42" s="206" t="s">
        <v>122</v>
      </c>
    </row>
    <row r="43" spans="1:26" ht="11.1" customHeight="1" x14ac:dyDescent="0.15">
      <c r="A43" s="6" t="s">
        <v>172</v>
      </c>
      <c r="B43" s="153">
        <v>23.9</v>
      </c>
      <c r="C43" s="153">
        <v>23.5</v>
      </c>
      <c r="D43" s="153">
        <v>24.5</v>
      </c>
      <c r="E43" s="153">
        <v>24.1</v>
      </c>
      <c r="F43" s="153">
        <v>25.4</v>
      </c>
      <c r="G43" s="153">
        <v>25</v>
      </c>
      <c r="H43" s="153">
        <v>26.2</v>
      </c>
      <c r="I43" s="153">
        <v>25.1</v>
      </c>
      <c r="J43" s="153">
        <v>24.1</v>
      </c>
      <c r="K43" s="153">
        <v>24.5</v>
      </c>
      <c r="L43" s="153">
        <v>23.8</v>
      </c>
      <c r="M43" s="153">
        <v>23.8</v>
      </c>
      <c r="N43" s="212">
        <f>SUM(B43:M43)/12</f>
        <v>24.491666666666664</v>
      </c>
      <c r="O43" s="212">
        <v>103.4</v>
      </c>
      <c r="P43" s="155"/>
      <c r="Q43" s="215"/>
      <c r="R43" s="215"/>
      <c r="S43" s="155"/>
      <c r="T43" s="155"/>
      <c r="U43" s="155"/>
      <c r="V43" s="155"/>
      <c r="W43" s="155"/>
      <c r="X43" s="155"/>
      <c r="Y43" s="155"/>
      <c r="Z43" s="155"/>
    </row>
    <row r="44" spans="1:26" ht="11.1" customHeight="1" x14ac:dyDescent="0.15">
      <c r="A44" s="6" t="s">
        <v>171</v>
      </c>
      <c r="B44" s="153">
        <v>22.9</v>
      </c>
      <c r="C44" s="153">
        <v>22.7</v>
      </c>
      <c r="D44" s="153">
        <v>23</v>
      </c>
      <c r="E44" s="153">
        <v>23.1</v>
      </c>
      <c r="F44" s="153">
        <v>24.7</v>
      </c>
      <c r="G44" s="153">
        <v>24.6</v>
      </c>
      <c r="H44" s="153">
        <v>23.1</v>
      </c>
      <c r="I44" s="153">
        <v>23.2</v>
      </c>
      <c r="J44" s="153">
        <v>22.3</v>
      </c>
      <c r="K44" s="153">
        <v>20.8</v>
      </c>
      <c r="L44" s="153">
        <v>19.5</v>
      </c>
      <c r="M44" s="153">
        <v>20.100000000000001</v>
      </c>
      <c r="N44" s="212">
        <f>SUM(B44:M44)/12</f>
        <v>22.5</v>
      </c>
      <c r="O44" s="212">
        <f t="shared" ref="O44:O46" si="1">ROUND(N44/N43*100,1)</f>
        <v>91.9</v>
      </c>
      <c r="P44" s="155"/>
      <c r="Q44" s="215"/>
      <c r="R44" s="215"/>
      <c r="S44" s="155"/>
      <c r="T44" s="155"/>
      <c r="U44" s="155"/>
      <c r="V44" s="155"/>
      <c r="W44" s="155"/>
      <c r="X44" s="155"/>
      <c r="Y44" s="155"/>
      <c r="Z44" s="155"/>
    </row>
    <row r="45" spans="1:26" ht="11.1" customHeight="1" x14ac:dyDescent="0.15">
      <c r="A45" s="6" t="s">
        <v>174</v>
      </c>
      <c r="B45" s="153">
        <v>18.8</v>
      </c>
      <c r="C45" s="153">
        <v>18.100000000000001</v>
      </c>
      <c r="D45" s="153">
        <v>19.5</v>
      </c>
      <c r="E45" s="153">
        <v>19.100000000000001</v>
      </c>
      <c r="F45" s="153">
        <v>19.2</v>
      </c>
      <c r="G45" s="153">
        <v>18.7</v>
      </c>
      <c r="H45" s="153">
        <v>18.2</v>
      </c>
      <c r="I45" s="153">
        <v>19</v>
      </c>
      <c r="J45" s="153">
        <v>18.7</v>
      </c>
      <c r="K45" s="153">
        <v>18.399999999999999</v>
      </c>
      <c r="L45" s="153">
        <v>18.7</v>
      </c>
      <c r="M45" s="153">
        <v>19.7</v>
      </c>
      <c r="N45" s="212">
        <f>SUM(B45:M45)/12</f>
        <v>18.841666666666665</v>
      </c>
      <c r="O45" s="212">
        <f t="shared" si="1"/>
        <v>83.7</v>
      </c>
      <c r="P45" s="155"/>
      <c r="Q45" s="215"/>
      <c r="R45" s="215"/>
      <c r="S45" s="155"/>
      <c r="T45" s="155"/>
      <c r="U45" s="155"/>
      <c r="V45" s="155"/>
      <c r="W45" s="155"/>
      <c r="X45" s="155"/>
      <c r="Y45" s="155"/>
      <c r="Z45" s="155"/>
    </row>
    <row r="46" spans="1:26" ht="11.1" customHeight="1" x14ac:dyDescent="0.15">
      <c r="A46" s="6" t="s">
        <v>186</v>
      </c>
      <c r="B46" s="153">
        <v>19.8</v>
      </c>
      <c r="C46" s="153">
        <v>20.3</v>
      </c>
      <c r="D46" s="153">
        <v>19.8</v>
      </c>
      <c r="E46" s="153">
        <v>19.100000000000001</v>
      </c>
      <c r="F46" s="153">
        <v>18.600000000000001</v>
      </c>
      <c r="G46" s="153">
        <v>18.600000000000001</v>
      </c>
      <c r="H46" s="153">
        <v>17.899999999999999</v>
      </c>
      <c r="I46" s="153">
        <v>18.2</v>
      </c>
      <c r="J46" s="153">
        <v>18.2</v>
      </c>
      <c r="K46" s="153">
        <v>18.100000000000001</v>
      </c>
      <c r="L46" s="153">
        <v>18.100000000000001</v>
      </c>
      <c r="M46" s="153">
        <v>18.2</v>
      </c>
      <c r="N46" s="212">
        <f>SUM(B46:M46)/12</f>
        <v>18.741666666666664</v>
      </c>
      <c r="O46" s="212">
        <f t="shared" si="1"/>
        <v>99.5</v>
      </c>
      <c r="P46" s="155"/>
      <c r="Q46" s="215"/>
      <c r="R46" s="215"/>
      <c r="S46" s="155"/>
      <c r="T46" s="155"/>
      <c r="U46" s="155"/>
      <c r="V46" s="155"/>
      <c r="W46" s="155"/>
      <c r="X46" s="155"/>
      <c r="Y46" s="155"/>
      <c r="Z46" s="155"/>
    </row>
    <row r="47" spans="1:26" ht="11.1" customHeight="1" x14ac:dyDescent="0.15">
      <c r="A47" s="6" t="s">
        <v>194</v>
      </c>
      <c r="B47" s="153">
        <v>19.399999999999999</v>
      </c>
      <c r="C47" s="153">
        <v>19.3</v>
      </c>
      <c r="D47" s="153">
        <v>19</v>
      </c>
      <c r="E47" s="153">
        <v>19.100000000000001</v>
      </c>
      <c r="F47" s="153"/>
      <c r="G47" s="153"/>
      <c r="H47" s="153"/>
      <c r="I47" s="153"/>
      <c r="J47" s="153"/>
      <c r="K47" s="153"/>
      <c r="L47" s="153"/>
      <c r="M47" s="153"/>
      <c r="N47" s="212"/>
      <c r="O47" s="212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</row>
    <row r="48" spans="1:26" ht="6.75" customHeight="1" x14ac:dyDescent="0.15">
      <c r="N48" s="4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</row>
    <row r="49" spans="14:26" ht="9" hidden="1" customHeight="1" x14ac:dyDescent="0.15">
      <c r="N49" s="4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</row>
    <row r="61" spans="14:26" ht="9" customHeight="1" x14ac:dyDescent="0.15"/>
    <row r="62" spans="14:26" ht="9" customHeight="1" x14ac:dyDescent="0.15"/>
    <row r="63" spans="14:26" ht="9" customHeight="1" x14ac:dyDescent="0.15"/>
    <row r="64" spans="14:26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 x14ac:dyDescent="0.15">
      <c r="A70" s="6"/>
      <c r="B70" s="7" t="s">
        <v>75</v>
      </c>
      <c r="C70" s="7" t="s">
        <v>76</v>
      </c>
      <c r="D70" s="7" t="s">
        <v>77</v>
      </c>
      <c r="E70" s="7" t="s">
        <v>78</v>
      </c>
      <c r="F70" s="7" t="s">
        <v>79</v>
      </c>
      <c r="G70" s="7" t="s">
        <v>80</v>
      </c>
      <c r="H70" s="7" t="s">
        <v>81</v>
      </c>
      <c r="I70" s="7" t="s">
        <v>82</v>
      </c>
      <c r="J70" s="7" t="s">
        <v>83</v>
      </c>
      <c r="K70" s="7" t="s">
        <v>84</v>
      </c>
      <c r="L70" s="7" t="s">
        <v>85</v>
      </c>
      <c r="M70" s="7" t="s">
        <v>86</v>
      </c>
      <c r="N70" s="206" t="s">
        <v>121</v>
      </c>
      <c r="O70" s="206" t="s">
        <v>122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 x14ac:dyDescent="0.15">
      <c r="A71" s="6" t="s">
        <v>172</v>
      </c>
      <c r="B71" s="146">
        <v>63.7</v>
      </c>
      <c r="C71" s="146">
        <v>56.1</v>
      </c>
      <c r="D71" s="146">
        <v>59.3</v>
      </c>
      <c r="E71" s="146">
        <v>58.2</v>
      </c>
      <c r="F71" s="146">
        <v>54.4</v>
      </c>
      <c r="G71" s="146">
        <v>52.5</v>
      </c>
      <c r="H71" s="146">
        <v>58.1</v>
      </c>
      <c r="I71" s="146">
        <v>52.2</v>
      </c>
      <c r="J71" s="146">
        <v>52.7</v>
      </c>
      <c r="K71" s="146">
        <v>61.5</v>
      </c>
      <c r="L71" s="146">
        <v>55.5</v>
      </c>
      <c r="M71" s="146">
        <v>59.8</v>
      </c>
      <c r="N71" s="211">
        <f>SUM(B71:M71)/12</f>
        <v>57</v>
      </c>
      <c r="O71" s="212">
        <v>94.2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 x14ac:dyDescent="0.15">
      <c r="A72" s="6" t="s">
        <v>171</v>
      </c>
      <c r="B72" s="146">
        <v>50.6</v>
      </c>
      <c r="C72" s="146">
        <v>59.7</v>
      </c>
      <c r="D72" s="146">
        <v>59.2</v>
      </c>
      <c r="E72" s="146">
        <v>58</v>
      </c>
      <c r="F72" s="146">
        <v>51.7</v>
      </c>
      <c r="G72" s="146">
        <v>50.6</v>
      </c>
      <c r="H72" s="146">
        <v>49.6</v>
      </c>
      <c r="I72" s="146">
        <v>51.4</v>
      </c>
      <c r="J72" s="146">
        <v>56.8</v>
      </c>
      <c r="K72" s="146">
        <v>55.7</v>
      </c>
      <c r="L72" s="146">
        <v>61.1</v>
      </c>
      <c r="M72" s="146">
        <v>66.099999999999994</v>
      </c>
      <c r="N72" s="211">
        <f>SUM(B72:M72)/12</f>
        <v>55.875000000000007</v>
      </c>
      <c r="O72" s="212">
        <f t="shared" ref="O72:O74" si="2">ROUND(N72/N71*100,1)</f>
        <v>98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 x14ac:dyDescent="0.15">
      <c r="A73" s="6" t="s">
        <v>174</v>
      </c>
      <c r="B73" s="146">
        <v>51.9</v>
      </c>
      <c r="C73" s="146">
        <v>57.5</v>
      </c>
      <c r="D73" s="146">
        <v>67.900000000000006</v>
      </c>
      <c r="E73" s="146">
        <v>70.8</v>
      </c>
      <c r="F73" s="146">
        <v>59.1</v>
      </c>
      <c r="G73" s="146">
        <v>65.8</v>
      </c>
      <c r="H73" s="146">
        <v>60.1</v>
      </c>
      <c r="I73" s="146">
        <v>57.8</v>
      </c>
      <c r="J73" s="146">
        <v>64.7</v>
      </c>
      <c r="K73" s="146">
        <v>58.7</v>
      </c>
      <c r="L73" s="146">
        <v>59.8</v>
      </c>
      <c r="M73" s="146">
        <v>58.8</v>
      </c>
      <c r="N73" s="211">
        <f>SUM(B73:M73)/12</f>
        <v>61.07500000000001</v>
      </c>
      <c r="O73" s="212">
        <f t="shared" si="2"/>
        <v>109.3</v>
      </c>
      <c r="Q73" s="17"/>
      <c r="R73" s="17"/>
    </row>
    <row r="74" spans="1:26" ht="11.1" customHeight="1" x14ac:dyDescent="0.15">
      <c r="A74" s="6" t="s">
        <v>186</v>
      </c>
      <c r="B74" s="146">
        <v>56</v>
      </c>
      <c r="C74" s="146">
        <v>56.2</v>
      </c>
      <c r="D74" s="146">
        <v>61.6</v>
      </c>
      <c r="E74" s="146">
        <v>64.7</v>
      </c>
      <c r="F74" s="146">
        <v>57.9</v>
      </c>
      <c r="G74" s="146">
        <v>62.6</v>
      </c>
      <c r="H74" s="146">
        <v>61.9</v>
      </c>
      <c r="I74" s="146">
        <v>67.599999999999994</v>
      </c>
      <c r="J74" s="146">
        <v>63.8</v>
      </c>
      <c r="K74" s="146">
        <v>62.6</v>
      </c>
      <c r="L74" s="146">
        <v>68.7</v>
      </c>
      <c r="M74" s="146">
        <v>64.3</v>
      </c>
      <c r="N74" s="211">
        <f>SUM(B74:M74)/12</f>
        <v>62.324999999999996</v>
      </c>
      <c r="O74" s="212">
        <f t="shared" si="2"/>
        <v>102</v>
      </c>
      <c r="Q74" s="17"/>
      <c r="R74" s="17"/>
    </row>
    <row r="75" spans="1:26" ht="11.1" customHeight="1" x14ac:dyDescent="0.15">
      <c r="A75" s="6" t="s">
        <v>194</v>
      </c>
      <c r="B75" s="146">
        <v>58</v>
      </c>
      <c r="C75" s="146">
        <v>58.6</v>
      </c>
      <c r="D75" s="146">
        <v>62.1</v>
      </c>
      <c r="E75" s="146">
        <v>65.5</v>
      </c>
      <c r="F75" s="146"/>
      <c r="G75" s="146"/>
      <c r="H75" s="146"/>
      <c r="I75" s="146"/>
      <c r="J75" s="146"/>
      <c r="K75" s="146"/>
      <c r="L75" s="146"/>
      <c r="M75" s="146"/>
      <c r="N75" s="211"/>
      <c r="O75" s="212"/>
    </row>
    <row r="76" spans="1:26" ht="9.9499999999999993" customHeight="1" x14ac:dyDescent="0.15"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X76" sqref="X74:X76"/>
    </sheetView>
  </sheetViews>
  <sheetFormatPr defaultColWidth="7.625" defaultRowHeight="9.9499999999999993" customHeight="1" x14ac:dyDescent="0.15"/>
  <cols>
    <col min="1" max="1" width="7.625" customWidth="1"/>
    <col min="2" max="13" width="6.125" customWidth="1"/>
  </cols>
  <sheetData>
    <row r="3" spans="12:26" ht="9.9499999999999993" customHeight="1" x14ac:dyDescent="0.15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 x14ac:dyDescent="0.15">
      <c r="L4" s="48"/>
      <c r="M4" s="155"/>
      <c r="N4" s="4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2:26" ht="9.9499999999999993" customHeight="1" x14ac:dyDescent="0.15">
      <c r="L5" s="48"/>
      <c r="M5" s="155"/>
      <c r="N5" s="48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2:26" ht="9.9499999999999993" customHeight="1" x14ac:dyDescent="0.15">
      <c r="L6" s="48"/>
      <c r="M6" s="155"/>
      <c r="N6" s="48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2:26" ht="9.9499999999999993" customHeight="1" x14ac:dyDescent="0.15">
      <c r="L7" s="48"/>
      <c r="M7" s="155"/>
      <c r="N7" s="48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</row>
    <row r="8" spans="12:26" ht="9.9499999999999993" customHeight="1" x14ac:dyDescent="0.15">
      <c r="L8" s="48"/>
      <c r="M8" s="155"/>
      <c r="N8" s="48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</row>
    <row r="9" spans="12:26" ht="9.9499999999999993" customHeight="1" x14ac:dyDescent="0.15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 x14ac:dyDescent="0.15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 x14ac:dyDescent="0.15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 x14ac:dyDescent="0.15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 x14ac:dyDescent="0.15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 x14ac:dyDescent="0.15">
      <c r="L14" s="48"/>
      <c r="M14" s="47"/>
    </row>
    <row r="15" spans="12:26" ht="9.9499999999999993" customHeight="1" x14ac:dyDescent="0.15">
      <c r="L15" s="48"/>
      <c r="M15" s="155"/>
    </row>
    <row r="16" spans="12:26" ht="9.9499999999999993" customHeight="1" x14ac:dyDescent="0.15">
      <c r="L16" s="48"/>
      <c r="M16" s="155"/>
    </row>
    <row r="17" spans="1:24" ht="9.9499999999999993" customHeight="1" x14ac:dyDescent="0.15">
      <c r="L17" s="48"/>
      <c r="M17" s="155"/>
    </row>
    <row r="18" spans="1:24" ht="9.9499999999999993" customHeight="1" x14ac:dyDescent="0.15">
      <c r="L18" s="48"/>
      <c r="M18" s="155"/>
    </row>
    <row r="19" spans="1:24" ht="9.9499999999999993" customHeight="1" x14ac:dyDescent="0.15">
      <c r="L19" s="48"/>
      <c r="M19" s="155"/>
    </row>
    <row r="20" spans="1:24" ht="9.9499999999999993" customHeight="1" x14ac:dyDescent="0.15">
      <c r="L20" s="48"/>
      <c r="M20" s="48"/>
    </row>
    <row r="21" spans="1:24" ht="9.9499999999999993" customHeight="1" x14ac:dyDescent="0.15">
      <c r="L21" s="48"/>
      <c r="M21" s="48"/>
    </row>
    <row r="22" spans="1:24" ht="9.9499999999999993" customHeight="1" x14ac:dyDescent="0.15">
      <c r="L22" s="48"/>
      <c r="M22" s="48"/>
    </row>
    <row r="23" spans="1:24" ht="3" customHeight="1" x14ac:dyDescent="0.15"/>
    <row r="24" spans="1:24" ht="11.1" customHeight="1" x14ac:dyDescent="0.15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6" t="s">
        <v>120</v>
      </c>
      <c r="O24" s="12" t="s">
        <v>122</v>
      </c>
    </row>
    <row r="25" spans="1:24" ht="11.1" customHeight="1" x14ac:dyDescent="0.15">
      <c r="A25" s="6" t="s">
        <v>172</v>
      </c>
      <c r="B25" s="153">
        <v>18.600000000000001</v>
      </c>
      <c r="C25" s="153">
        <v>19.100000000000001</v>
      </c>
      <c r="D25" s="153">
        <v>19.899999999999999</v>
      </c>
      <c r="E25" s="153">
        <v>18.5</v>
      </c>
      <c r="F25" s="153">
        <v>19.8</v>
      </c>
      <c r="G25" s="153">
        <v>18</v>
      </c>
      <c r="H25" s="153">
        <v>20.6</v>
      </c>
      <c r="I25" s="153">
        <v>17.5</v>
      </c>
      <c r="J25" s="153">
        <v>17.100000000000001</v>
      </c>
      <c r="K25" s="153">
        <v>21.2</v>
      </c>
      <c r="L25" s="153">
        <v>19</v>
      </c>
      <c r="M25" s="153">
        <v>18.2</v>
      </c>
      <c r="N25" s="212">
        <f>SUM(B25:M25)</f>
        <v>227.49999999999997</v>
      </c>
      <c r="O25" s="148">
        <v>94.9</v>
      </c>
      <c r="Q25" s="17"/>
      <c r="R25" s="17"/>
    </row>
    <row r="26" spans="1:24" ht="11.1" customHeight="1" x14ac:dyDescent="0.15">
      <c r="A26" s="6" t="s">
        <v>171</v>
      </c>
      <c r="B26" s="153">
        <v>18</v>
      </c>
      <c r="C26" s="153">
        <v>21.8</v>
      </c>
      <c r="D26" s="153">
        <v>22.1</v>
      </c>
      <c r="E26" s="153">
        <v>19</v>
      </c>
      <c r="F26" s="153">
        <v>19.3</v>
      </c>
      <c r="G26" s="153">
        <v>17.8</v>
      </c>
      <c r="H26" s="153">
        <v>20.3</v>
      </c>
      <c r="I26" s="153">
        <v>18.899999999999999</v>
      </c>
      <c r="J26" s="153">
        <v>18.600000000000001</v>
      </c>
      <c r="K26" s="153">
        <v>20.100000000000001</v>
      </c>
      <c r="L26" s="153">
        <v>17.3</v>
      </c>
      <c r="M26" s="153">
        <v>19.2</v>
      </c>
      <c r="N26" s="212">
        <f>SUM(B26:M26)</f>
        <v>232.4</v>
      </c>
      <c r="O26" s="148">
        <f t="shared" ref="O26:O28" si="0">ROUND(N26/N25*100,1)</f>
        <v>102.2</v>
      </c>
      <c r="Q26" s="17"/>
      <c r="R26" s="17"/>
    </row>
    <row r="27" spans="1:24" ht="11.1" customHeight="1" x14ac:dyDescent="0.15">
      <c r="A27" s="6" t="s">
        <v>174</v>
      </c>
      <c r="B27" s="153">
        <v>16.7</v>
      </c>
      <c r="C27" s="153">
        <v>20</v>
      </c>
      <c r="D27" s="153">
        <v>21.5</v>
      </c>
      <c r="E27" s="153">
        <v>20.7</v>
      </c>
      <c r="F27" s="153">
        <v>21.3</v>
      </c>
      <c r="G27" s="153">
        <v>24.4</v>
      </c>
      <c r="H27" s="153">
        <v>20.2</v>
      </c>
      <c r="I27" s="153">
        <v>20.7</v>
      </c>
      <c r="J27" s="153">
        <v>19.7</v>
      </c>
      <c r="K27" s="153">
        <v>18.8</v>
      </c>
      <c r="L27" s="153">
        <v>19</v>
      </c>
      <c r="M27" s="153">
        <v>21.1</v>
      </c>
      <c r="N27" s="212">
        <f>SUM(B27:M27)</f>
        <v>244.09999999999997</v>
      </c>
      <c r="O27" s="148">
        <f t="shared" si="0"/>
        <v>105</v>
      </c>
      <c r="Q27" s="17"/>
      <c r="R27" s="17"/>
    </row>
    <row r="28" spans="1:24" ht="11.1" customHeight="1" x14ac:dyDescent="0.15">
      <c r="A28" s="6" t="s">
        <v>186</v>
      </c>
      <c r="B28" s="153">
        <v>19.399999999999999</v>
      </c>
      <c r="C28" s="153">
        <v>17.7</v>
      </c>
      <c r="D28" s="153">
        <v>21.9</v>
      </c>
      <c r="E28" s="153">
        <v>20</v>
      </c>
      <c r="F28" s="153">
        <v>18.100000000000001</v>
      </c>
      <c r="G28" s="153">
        <v>26.3</v>
      </c>
      <c r="H28" s="153">
        <v>22.3</v>
      </c>
      <c r="I28" s="153">
        <v>19.2</v>
      </c>
      <c r="J28" s="153">
        <v>19.7</v>
      </c>
      <c r="K28" s="153">
        <v>21.1</v>
      </c>
      <c r="L28" s="153">
        <v>20.5</v>
      </c>
      <c r="M28" s="153">
        <v>18.2</v>
      </c>
      <c r="N28" s="212">
        <f>SUM(B28:M28)</f>
        <v>244.39999999999995</v>
      </c>
      <c r="O28" s="148">
        <f t="shared" si="0"/>
        <v>100.1</v>
      </c>
      <c r="Q28" s="17"/>
      <c r="R28" s="17"/>
    </row>
    <row r="29" spans="1:24" ht="11.1" customHeight="1" x14ac:dyDescent="0.15">
      <c r="A29" s="6" t="s">
        <v>194</v>
      </c>
      <c r="B29" s="153">
        <v>17.100000000000001</v>
      </c>
      <c r="C29" s="153">
        <v>17.8</v>
      </c>
      <c r="D29" s="153">
        <v>19</v>
      </c>
      <c r="E29" s="153">
        <v>21.4</v>
      </c>
      <c r="F29" s="153"/>
      <c r="G29" s="153"/>
      <c r="H29" s="153"/>
      <c r="I29" s="153"/>
      <c r="J29" s="153"/>
      <c r="K29" s="153"/>
      <c r="L29" s="153"/>
      <c r="M29" s="153"/>
      <c r="N29" s="212"/>
      <c r="O29" s="148"/>
    </row>
    <row r="30" spans="1:24" ht="9.9499999999999993" customHeight="1" x14ac:dyDescent="0.15">
      <c r="N30" s="150"/>
      <c r="O30" s="150"/>
    </row>
    <row r="31" spans="1:24" ht="9.9499999999999993" customHeight="1" x14ac:dyDescent="0.15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 x14ac:dyDescent="0.15">
      <c r="O51" s="48"/>
    </row>
    <row r="52" spans="1:26" ht="7.5" customHeight="1" x14ac:dyDescent="0.15"/>
    <row r="53" spans="1:26" ht="11.1" customHeight="1" x14ac:dyDescent="0.15">
      <c r="A53" s="6"/>
      <c r="B53" s="7" t="s">
        <v>75</v>
      </c>
      <c r="C53" s="7" t="s">
        <v>76</v>
      </c>
      <c r="D53" s="7" t="s">
        <v>77</v>
      </c>
      <c r="E53" s="7" t="s">
        <v>78</v>
      </c>
      <c r="F53" s="7" t="s">
        <v>79</v>
      </c>
      <c r="G53" s="7" t="s">
        <v>80</v>
      </c>
      <c r="H53" s="7" t="s">
        <v>81</v>
      </c>
      <c r="I53" s="7" t="s">
        <v>82</v>
      </c>
      <c r="J53" s="7" t="s">
        <v>83</v>
      </c>
      <c r="K53" s="7" t="s">
        <v>84</v>
      </c>
      <c r="L53" s="7" t="s">
        <v>85</v>
      </c>
      <c r="M53" s="7" t="s">
        <v>86</v>
      </c>
      <c r="N53" s="206" t="s">
        <v>121</v>
      </c>
      <c r="O53" s="149" t="s">
        <v>123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172</v>
      </c>
      <c r="B54" s="153">
        <v>40.9</v>
      </c>
      <c r="C54" s="153">
        <v>42.3</v>
      </c>
      <c r="D54" s="153">
        <v>42.1</v>
      </c>
      <c r="E54" s="153">
        <v>37.9</v>
      </c>
      <c r="F54" s="153">
        <v>39.700000000000003</v>
      </c>
      <c r="G54" s="153">
        <v>38.4</v>
      </c>
      <c r="H54" s="153">
        <v>39.6</v>
      </c>
      <c r="I54" s="153">
        <v>39.299999999999997</v>
      </c>
      <c r="J54" s="153">
        <v>38.1</v>
      </c>
      <c r="K54" s="153">
        <v>40.4</v>
      </c>
      <c r="L54" s="153">
        <v>41.1</v>
      </c>
      <c r="M54" s="153">
        <v>39</v>
      </c>
      <c r="N54" s="212">
        <f t="shared" ref="N54" si="1">SUM(B54:M54)/12</f>
        <v>39.9</v>
      </c>
      <c r="O54" s="289">
        <v>101.9</v>
      </c>
      <c r="P54" s="155"/>
      <c r="Q54" s="287"/>
      <c r="R54" s="287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171</v>
      </c>
      <c r="B55" s="153">
        <v>40.5</v>
      </c>
      <c r="C55" s="153">
        <v>42.5</v>
      </c>
      <c r="D55" s="153">
        <v>41.8</v>
      </c>
      <c r="E55" s="153">
        <v>40.1</v>
      </c>
      <c r="F55" s="153">
        <v>43</v>
      </c>
      <c r="G55" s="153">
        <v>42.8</v>
      </c>
      <c r="H55" s="153">
        <v>42.7</v>
      </c>
      <c r="I55" s="153">
        <v>42.3</v>
      </c>
      <c r="J55" s="153">
        <v>41</v>
      </c>
      <c r="K55" s="153">
        <v>40.700000000000003</v>
      </c>
      <c r="L55" s="153">
        <v>38</v>
      </c>
      <c r="M55" s="153">
        <v>36.4</v>
      </c>
      <c r="N55" s="212">
        <f>SUM(B55:M55)/12</f>
        <v>40.983333333333327</v>
      </c>
      <c r="O55" s="289">
        <f t="shared" ref="O55:O57" si="2">ROUND(N55/N54*100,1)</f>
        <v>102.7</v>
      </c>
      <c r="P55" s="155"/>
      <c r="Q55" s="287"/>
      <c r="R55" s="287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174</v>
      </c>
      <c r="B56" s="153">
        <v>36.9</v>
      </c>
      <c r="C56" s="153">
        <v>38.200000000000003</v>
      </c>
      <c r="D56" s="153">
        <v>38.200000000000003</v>
      </c>
      <c r="E56" s="153">
        <v>36.4</v>
      </c>
      <c r="F56" s="153">
        <v>37.700000000000003</v>
      </c>
      <c r="G56" s="153">
        <v>38.799999999999997</v>
      </c>
      <c r="H56" s="153">
        <v>38.299999999999997</v>
      </c>
      <c r="I56" s="153">
        <v>40</v>
      </c>
      <c r="J56" s="153">
        <v>40.700000000000003</v>
      </c>
      <c r="K56" s="153">
        <v>40.200000000000003</v>
      </c>
      <c r="L56" s="153">
        <v>40.1</v>
      </c>
      <c r="M56" s="153">
        <v>39.200000000000003</v>
      </c>
      <c r="N56" s="212">
        <f>SUM(B56:M56)/12</f>
        <v>38.725000000000001</v>
      </c>
      <c r="O56" s="289">
        <f t="shared" si="2"/>
        <v>94.5</v>
      </c>
      <c r="P56" s="155"/>
      <c r="Q56" s="287"/>
      <c r="R56" s="287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186</v>
      </c>
      <c r="B57" s="153">
        <v>38.6</v>
      </c>
      <c r="C57" s="153">
        <v>36.700000000000003</v>
      </c>
      <c r="D57" s="153">
        <v>37.4</v>
      </c>
      <c r="E57" s="153">
        <v>36.6</v>
      </c>
      <c r="F57" s="153">
        <v>37.4</v>
      </c>
      <c r="G57" s="153">
        <v>40.700000000000003</v>
      </c>
      <c r="H57" s="153">
        <v>37</v>
      </c>
      <c r="I57" s="153">
        <v>35.700000000000003</v>
      </c>
      <c r="J57" s="153">
        <v>34.6</v>
      </c>
      <c r="K57" s="153">
        <v>35.299999999999997</v>
      </c>
      <c r="L57" s="153">
        <v>36.700000000000003</v>
      </c>
      <c r="M57" s="153">
        <v>36.1</v>
      </c>
      <c r="N57" s="212">
        <f>SUM(B57:M57)/12</f>
        <v>36.900000000000006</v>
      </c>
      <c r="O57" s="289">
        <f t="shared" si="2"/>
        <v>95.3</v>
      </c>
      <c r="P57" s="155"/>
      <c r="Q57" s="287"/>
      <c r="R57" s="287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194</v>
      </c>
      <c r="B58" s="153">
        <v>36</v>
      </c>
      <c r="C58" s="153">
        <v>35.9</v>
      </c>
      <c r="D58" s="153">
        <v>35.4</v>
      </c>
      <c r="E58" s="153">
        <v>35.6</v>
      </c>
      <c r="F58" s="153"/>
      <c r="G58" s="153"/>
      <c r="H58" s="153"/>
      <c r="I58" s="153"/>
      <c r="J58" s="153"/>
      <c r="K58" s="153"/>
      <c r="L58" s="153"/>
      <c r="M58" s="153"/>
      <c r="N58" s="212"/>
      <c r="O58" s="289"/>
      <c r="P58" s="155"/>
      <c r="Q58" s="215"/>
      <c r="R58" s="215"/>
      <c r="S58" s="155"/>
      <c r="T58" s="155"/>
      <c r="U58" s="155"/>
      <c r="V58" s="155"/>
      <c r="W58" s="155"/>
      <c r="X58" s="155"/>
      <c r="Y58" s="155"/>
      <c r="Z58" s="155"/>
    </row>
    <row r="59" spans="1:26" ht="6" customHeight="1" x14ac:dyDescent="0.15">
      <c r="N59" s="48"/>
      <c r="O59" s="213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 x14ac:dyDescent="0.15">
      <c r="O60" s="214"/>
    </row>
    <row r="65" spans="7:26" ht="9.9499999999999993" customHeight="1" x14ac:dyDescent="0.15">
      <c r="G65" s="156"/>
    </row>
    <row r="66" spans="7:26" ht="9.9499999999999993" customHeight="1" x14ac:dyDescent="0.15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 x14ac:dyDescent="0.15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 x14ac:dyDescent="0.15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 x14ac:dyDescent="0.15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 x14ac:dyDescent="0.15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 x14ac:dyDescent="0.15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 x14ac:dyDescent="0.15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 x14ac:dyDescent="0.15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 x14ac:dyDescent="0.15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 x14ac:dyDescent="0.15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 x14ac:dyDescent="0.15"/>
    <row r="83" spans="1:18" ht="11.1" customHeight="1" x14ac:dyDescent="0.15">
      <c r="A83" s="6"/>
      <c r="B83" s="7" t="s">
        <v>75</v>
      </c>
      <c r="C83" s="7" t="s">
        <v>76</v>
      </c>
      <c r="D83" s="7" t="s">
        <v>77</v>
      </c>
      <c r="E83" s="7" t="s">
        <v>78</v>
      </c>
      <c r="F83" s="7" t="s">
        <v>79</v>
      </c>
      <c r="G83" s="7" t="s">
        <v>80</v>
      </c>
      <c r="H83" s="7" t="s">
        <v>81</v>
      </c>
      <c r="I83" s="7" t="s">
        <v>82</v>
      </c>
      <c r="J83" s="7" t="s">
        <v>83</v>
      </c>
      <c r="K83" s="7" t="s">
        <v>84</v>
      </c>
      <c r="L83" s="7" t="s">
        <v>85</v>
      </c>
      <c r="M83" s="7" t="s">
        <v>86</v>
      </c>
      <c r="N83" s="206" t="s">
        <v>121</v>
      </c>
      <c r="O83" s="149" t="s">
        <v>123</v>
      </c>
    </row>
    <row r="84" spans="1:18" s="150" customFormat="1" ht="11.1" customHeight="1" x14ac:dyDescent="0.15">
      <c r="A84" s="6" t="s">
        <v>172</v>
      </c>
      <c r="B84" s="146">
        <v>44.7</v>
      </c>
      <c r="C84" s="146">
        <v>44.2</v>
      </c>
      <c r="D84" s="146">
        <v>47.2</v>
      </c>
      <c r="E84" s="146">
        <v>51.4</v>
      </c>
      <c r="F84" s="146">
        <v>48.7</v>
      </c>
      <c r="G84" s="146">
        <v>47.7</v>
      </c>
      <c r="H84" s="148">
        <v>51.2</v>
      </c>
      <c r="I84" s="146">
        <v>44.5</v>
      </c>
      <c r="J84" s="146">
        <v>45.6</v>
      </c>
      <c r="K84" s="146">
        <v>51.2</v>
      </c>
      <c r="L84" s="146">
        <v>45.8</v>
      </c>
      <c r="M84" s="146">
        <v>48.1</v>
      </c>
      <c r="N84" s="211">
        <f t="shared" ref="N84:N87" si="3">SUM(B84:M84)/12</f>
        <v>47.525000000000006</v>
      </c>
      <c r="O84" s="289">
        <v>93.4</v>
      </c>
      <c r="Q84" s="288"/>
      <c r="R84" s="288"/>
    </row>
    <row r="85" spans="1:18" s="150" customFormat="1" ht="11.1" customHeight="1" x14ac:dyDescent="0.15">
      <c r="A85" s="6" t="s">
        <v>171</v>
      </c>
      <c r="B85" s="146">
        <v>43.5</v>
      </c>
      <c r="C85" s="148">
        <v>50</v>
      </c>
      <c r="D85" s="146">
        <v>53.2</v>
      </c>
      <c r="E85" s="146">
        <v>48.5</v>
      </c>
      <c r="F85" s="146">
        <v>42.9</v>
      </c>
      <c r="G85" s="146">
        <v>41.7</v>
      </c>
      <c r="H85" s="148">
        <v>47.4</v>
      </c>
      <c r="I85" s="146">
        <v>45</v>
      </c>
      <c r="J85" s="146">
        <v>46.3</v>
      </c>
      <c r="K85" s="146">
        <v>49.6</v>
      </c>
      <c r="L85" s="146">
        <v>47.6</v>
      </c>
      <c r="M85" s="146">
        <v>53.7</v>
      </c>
      <c r="N85" s="211">
        <f t="shared" si="3"/>
        <v>47.45000000000001</v>
      </c>
      <c r="O85" s="289">
        <v>100</v>
      </c>
      <c r="Q85" s="288"/>
      <c r="R85" s="288"/>
    </row>
    <row r="86" spans="1:18" s="150" customFormat="1" ht="11.1" customHeight="1" x14ac:dyDescent="0.15">
      <c r="A86" s="6" t="s">
        <v>174</v>
      </c>
      <c r="B86" s="146">
        <v>44.8</v>
      </c>
      <c r="C86" s="148">
        <v>51.5</v>
      </c>
      <c r="D86" s="146">
        <v>56.2</v>
      </c>
      <c r="E86" s="146">
        <v>57.8</v>
      </c>
      <c r="F86" s="146">
        <v>55.6</v>
      </c>
      <c r="G86" s="146">
        <v>62.4</v>
      </c>
      <c r="H86" s="148">
        <v>53</v>
      </c>
      <c r="I86" s="146">
        <v>50.6</v>
      </c>
      <c r="J86" s="146">
        <v>48</v>
      </c>
      <c r="K86" s="146">
        <v>47.1</v>
      </c>
      <c r="L86" s="146">
        <v>47.3</v>
      </c>
      <c r="M86" s="146">
        <v>54.3</v>
      </c>
      <c r="N86" s="211">
        <f t="shared" si="3"/>
        <v>52.383333333333326</v>
      </c>
      <c r="O86" s="289">
        <f t="shared" ref="O86:O87" si="4">ROUND(N86/N85*100,1)</f>
        <v>110.4</v>
      </c>
      <c r="Q86" s="288"/>
      <c r="R86" s="288"/>
    </row>
    <row r="87" spans="1:18" s="150" customFormat="1" ht="11.1" customHeight="1" x14ac:dyDescent="0.15">
      <c r="A87" s="6" t="s">
        <v>186</v>
      </c>
      <c r="B87" s="146">
        <v>50.7</v>
      </c>
      <c r="C87" s="148">
        <v>49.7</v>
      </c>
      <c r="D87" s="146">
        <v>58.3</v>
      </c>
      <c r="E87" s="146">
        <v>55.1</v>
      </c>
      <c r="F87" s="146">
        <v>47.9</v>
      </c>
      <c r="G87" s="146">
        <v>63.1</v>
      </c>
      <c r="H87" s="148">
        <v>62.3</v>
      </c>
      <c r="I87" s="146">
        <v>54.5</v>
      </c>
      <c r="J87" s="146">
        <v>57.7</v>
      </c>
      <c r="K87" s="146">
        <v>59.4</v>
      </c>
      <c r="L87" s="146">
        <v>55.1</v>
      </c>
      <c r="M87" s="146">
        <v>50.9</v>
      </c>
      <c r="N87" s="211">
        <f t="shared" si="3"/>
        <v>55.391666666666673</v>
      </c>
      <c r="O87" s="289">
        <f t="shared" si="4"/>
        <v>105.7</v>
      </c>
      <c r="Q87" s="288"/>
      <c r="R87" s="288"/>
    </row>
    <row r="88" spans="1:18" ht="11.1" customHeight="1" x14ac:dyDescent="0.15">
      <c r="A88" s="6" t="s">
        <v>194</v>
      </c>
      <c r="B88" s="146">
        <v>47.5</v>
      </c>
      <c r="C88" s="148">
        <v>49.6</v>
      </c>
      <c r="D88" s="146">
        <v>53.9</v>
      </c>
      <c r="E88" s="146">
        <v>60.2</v>
      </c>
      <c r="F88" s="146"/>
      <c r="G88" s="146"/>
      <c r="H88" s="148"/>
      <c r="I88" s="146"/>
      <c r="J88" s="146"/>
      <c r="K88" s="146"/>
      <c r="L88" s="146"/>
      <c r="M88" s="146"/>
      <c r="N88" s="211"/>
      <c r="O88" s="289"/>
      <c r="Q88" s="17"/>
    </row>
    <row r="89" spans="1:18" ht="9.9499999999999993" customHeight="1" x14ac:dyDescent="0.15">
      <c r="F89" s="381"/>
      <c r="O89" s="158"/>
    </row>
    <row r="90" spans="1:18" ht="9.9499999999999993" customHeight="1" x14ac:dyDescent="0.15">
      <c r="G90" s="158"/>
    </row>
    <row r="93" spans="1:18" ht="30" customHeight="1" x14ac:dyDescent="0.15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E89" sqref="E89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 x14ac:dyDescent="0.15"/>
    <row r="24" spans="1:26" ht="11.1" customHeight="1" x14ac:dyDescent="0.15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6" t="s">
        <v>120</v>
      </c>
      <c r="O24" s="149" t="s">
        <v>123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172</v>
      </c>
      <c r="B25" s="157">
        <v>46.8</v>
      </c>
      <c r="C25" s="157">
        <v>51.9</v>
      </c>
      <c r="D25" s="157">
        <v>48.4</v>
      </c>
      <c r="E25" s="157">
        <v>60.2</v>
      </c>
      <c r="F25" s="157">
        <v>52.3</v>
      </c>
      <c r="G25" s="157">
        <v>59.3</v>
      </c>
      <c r="H25" s="157">
        <v>66.7</v>
      </c>
      <c r="I25" s="157">
        <v>43.7</v>
      </c>
      <c r="J25" s="157">
        <v>73.5</v>
      </c>
      <c r="K25" s="157">
        <v>62.6</v>
      </c>
      <c r="L25" s="157">
        <v>59.5</v>
      </c>
      <c r="M25" s="157">
        <v>53.9</v>
      </c>
      <c r="N25" s="304">
        <f>SUM(B25:M25)</f>
        <v>678.8</v>
      </c>
      <c r="O25" s="207">
        <v>122.6</v>
      </c>
      <c r="P25" s="155"/>
      <c r="Q25" s="287"/>
      <c r="R25" s="287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171</v>
      </c>
      <c r="B26" s="157">
        <v>47.8</v>
      </c>
      <c r="C26" s="157">
        <v>44.8</v>
      </c>
      <c r="D26" s="157">
        <v>52.1</v>
      </c>
      <c r="E26" s="157">
        <v>55.6</v>
      </c>
      <c r="F26" s="157">
        <v>47.6</v>
      </c>
      <c r="G26" s="157">
        <v>72.400000000000006</v>
      </c>
      <c r="H26" s="157">
        <v>64.7</v>
      </c>
      <c r="I26" s="157">
        <v>42.3</v>
      </c>
      <c r="J26" s="157">
        <v>49.9</v>
      </c>
      <c r="K26" s="157">
        <v>47.9</v>
      </c>
      <c r="L26" s="157">
        <v>46.1</v>
      </c>
      <c r="M26" s="157">
        <v>44.3</v>
      </c>
      <c r="N26" s="304">
        <f>SUM(B26:M26)</f>
        <v>615.49999999999989</v>
      </c>
      <c r="O26" s="207">
        <f t="shared" ref="O26:O28" si="0">ROUND(N26/N25*100,1)</f>
        <v>90.7</v>
      </c>
      <c r="P26" s="155"/>
      <c r="Q26" s="287"/>
      <c r="R26" s="287"/>
      <c r="S26" s="155"/>
      <c r="T26" s="155"/>
      <c r="U26" s="155"/>
      <c r="V26" s="155"/>
      <c r="W26" s="155"/>
      <c r="X26" s="155"/>
      <c r="Y26" s="155"/>
      <c r="Z26" s="155"/>
    </row>
    <row r="27" spans="1:26" ht="11.1" customHeight="1" x14ac:dyDescent="0.15">
      <c r="A27" s="6" t="s">
        <v>174</v>
      </c>
      <c r="B27" s="157">
        <v>44.4</v>
      </c>
      <c r="C27" s="157">
        <v>43.2</v>
      </c>
      <c r="D27" s="157">
        <v>58.3</v>
      </c>
      <c r="E27" s="157">
        <v>82.3</v>
      </c>
      <c r="F27" s="157">
        <v>75.599999999999994</v>
      </c>
      <c r="G27" s="157">
        <v>80.5</v>
      </c>
      <c r="H27" s="157">
        <v>62.3</v>
      </c>
      <c r="I27" s="157">
        <v>50.4</v>
      </c>
      <c r="J27" s="157">
        <v>48.5</v>
      </c>
      <c r="K27" s="157">
        <v>53.2</v>
      </c>
      <c r="L27" s="157">
        <v>47.2</v>
      </c>
      <c r="M27" s="157">
        <v>49</v>
      </c>
      <c r="N27" s="304">
        <f>SUM(B27:M27)</f>
        <v>694.90000000000009</v>
      </c>
      <c r="O27" s="207">
        <f t="shared" si="0"/>
        <v>112.9</v>
      </c>
      <c r="P27" s="155"/>
      <c r="Q27" s="287"/>
      <c r="R27" s="287"/>
      <c r="S27" s="155"/>
      <c r="T27" s="155"/>
      <c r="U27" s="155"/>
      <c r="V27" s="155"/>
      <c r="W27" s="155"/>
      <c r="X27" s="155"/>
      <c r="Y27" s="155"/>
      <c r="Z27" s="155"/>
    </row>
    <row r="28" spans="1:26" ht="11.1" customHeight="1" x14ac:dyDescent="0.15">
      <c r="A28" s="6" t="s">
        <v>186</v>
      </c>
      <c r="B28" s="157">
        <v>55.9</v>
      </c>
      <c r="C28" s="157">
        <v>45.3</v>
      </c>
      <c r="D28" s="157">
        <v>66.8</v>
      </c>
      <c r="E28" s="157">
        <v>60.7</v>
      </c>
      <c r="F28" s="157">
        <v>50.5</v>
      </c>
      <c r="G28" s="157">
        <v>71.599999999999994</v>
      </c>
      <c r="H28" s="157">
        <v>77</v>
      </c>
      <c r="I28" s="157">
        <v>59.3</v>
      </c>
      <c r="J28" s="157">
        <v>70.2</v>
      </c>
      <c r="K28" s="157">
        <v>61.2</v>
      </c>
      <c r="L28" s="157">
        <v>59</v>
      </c>
      <c r="M28" s="157">
        <v>56.5</v>
      </c>
      <c r="N28" s="304">
        <f>SUM(B28:M28)</f>
        <v>734</v>
      </c>
      <c r="O28" s="207">
        <f t="shared" si="0"/>
        <v>105.6</v>
      </c>
      <c r="P28" s="155"/>
      <c r="Q28" s="287"/>
      <c r="R28" s="287"/>
      <c r="S28" s="155"/>
      <c r="T28" s="155"/>
      <c r="U28" s="155"/>
      <c r="V28" s="155"/>
      <c r="W28" s="155"/>
      <c r="X28" s="155"/>
      <c r="Y28" s="155"/>
      <c r="Z28" s="155"/>
    </row>
    <row r="29" spans="1:26" ht="11.1" customHeight="1" x14ac:dyDescent="0.15">
      <c r="A29" s="6" t="s">
        <v>194</v>
      </c>
      <c r="B29" s="157">
        <v>51.7</v>
      </c>
      <c r="C29" s="157">
        <v>54.7</v>
      </c>
      <c r="D29" s="157">
        <v>64.900000000000006</v>
      </c>
      <c r="E29" s="157">
        <v>78.400000000000006</v>
      </c>
      <c r="F29" s="157"/>
      <c r="G29" s="157"/>
      <c r="H29" s="157"/>
      <c r="I29" s="157"/>
      <c r="J29" s="157"/>
      <c r="K29" s="157"/>
      <c r="L29" s="157"/>
      <c r="M29" s="157"/>
      <c r="N29" s="304"/>
      <c r="O29" s="207"/>
      <c r="P29" s="155"/>
      <c r="S29" s="155"/>
      <c r="T29" s="155"/>
      <c r="U29" s="155"/>
      <c r="V29" s="155"/>
      <c r="W29" s="155"/>
      <c r="X29" s="155"/>
      <c r="Y29" s="155"/>
      <c r="Z29" s="155"/>
    </row>
    <row r="30" spans="1:26" ht="9.75" customHeight="1" x14ac:dyDescent="0.15"/>
    <row r="51" spans="1:26" ht="9.9499999999999993" customHeight="1" x14ac:dyDescent="0.15">
      <c r="D51" s="17"/>
    </row>
    <row r="53" spans="1:26" ht="11.1" customHeight="1" x14ac:dyDescent="0.15">
      <c r="A53" s="6"/>
      <c r="B53" s="7" t="s">
        <v>75</v>
      </c>
      <c r="C53" s="7" t="s">
        <v>76</v>
      </c>
      <c r="D53" s="7" t="s">
        <v>77</v>
      </c>
      <c r="E53" s="7" t="s">
        <v>78</v>
      </c>
      <c r="F53" s="7" t="s">
        <v>79</v>
      </c>
      <c r="G53" s="7" t="s">
        <v>80</v>
      </c>
      <c r="H53" s="7" t="s">
        <v>81</v>
      </c>
      <c r="I53" s="7" t="s">
        <v>82</v>
      </c>
      <c r="J53" s="7" t="s">
        <v>83</v>
      </c>
      <c r="K53" s="7" t="s">
        <v>84</v>
      </c>
      <c r="L53" s="7" t="s">
        <v>85</v>
      </c>
      <c r="M53" s="7" t="s">
        <v>86</v>
      </c>
      <c r="N53" s="206" t="s">
        <v>121</v>
      </c>
      <c r="O53" s="149" t="s">
        <v>123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172</v>
      </c>
      <c r="B54" s="157">
        <v>54.8</v>
      </c>
      <c r="C54" s="157">
        <v>59.3</v>
      </c>
      <c r="D54" s="157">
        <v>58.7</v>
      </c>
      <c r="E54" s="157">
        <v>64.3</v>
      </c>
      <c r="F54" s="157">
        <v>57.2</v>
      </c>
      <c r="G54" s="157">
        <v>59.5</v>
      </c>
      <c r="H54" s="157">
        <v>57.8</v>
      </c>
      <c r="I54" s="157">
        <v>57.5</v>
      </c>
      <c r="J54" s="157">
        <v>57.6</v>
      </c>
      <c r="K54" s="157">
        <v>61</v>
      </c>
      <c r="L54" s="157">
        <v>58.2</v>
      </c>
      <c r="M54" s="157">
        <v>62.9</v>
      </c>
      <c r="N54" s="212">
        <f>SUM(B54:M54)/12</f>
        <v>59.06666666666667</v>
      </c>
      <c r="O54" s="207">
        <v>122.6</v>
      </c>
      <c r="P54" s="155"/>
      <c r="Q54" s="290"/>
      <c r="R54" s="290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171</v>
      </c>
      <c r="B55" s="157">
        <v>65.900000000000006</v>
      </c>
      <c r="C55" s="157">
        <v>65.900000000000006</v>
      </c>
      <c r="D55" s="157">
        <v>60.8</v>
      </c>
      <c r="E55" s="157">
        <v>61</v>
      </c>
      <c r="F55" s="157">
        <v>64.599999999999994</v>
      </c>
      <c r="G55" s="157">
        <v>55.6</v>
      </c>
      <c r="H55" s="157">
        <v>43</v>
      </c>
      <c r="I55" s="157">
        <v>47.8</v>
      </c>
      <c r="J55" s="157">
        <v>53.1</v>
      </c>
      <c r="K55" s="157">
        <v>53.4</v>
      </c>
      <c r="L55" s="157">
        <v>34</v>
      </c>
      <c r="M55" s="157">
        <v>32.1</v>
      </c>
      <c r="N55" s="212">
        <f>SUM(B55:M55)/12</f>
        <v>53.1</v>
      </c>
      <c r="O55" s="207">
        <f t="shared" ref="O55:O57" si="1">ROUND(N55/N54*100,1)</f>
        <v>89.9</v>
      </c>
      <c r="P55" s="155"/>
      <c r="Q55" s="290"/>
      <c r="R55" s="290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174</v>
      </c>
      <c r="B56" s="157">
        <v>32.1</v>
      </c>
      <c r="C56" s="157">
        <v>30.1</v>
      </c>
      <c r="D56" s="157">
        <v>28.9</v>
      </c>
      <c r="E56" s="157">
        <v>38</v>
      </c>
      <c r="F56" s="157">
        <v>43.4</v>
      </c>
      <c r="G56" s="157">
        <v>45.9</v>
      </c>
      <c r="H56" s="157">
        <v>40.200000000000003</v>
      </c>
      <c r="I56" s="157">
        <v>40.5</v>
      </c>
      <c r="J56" s="157">
        <v>41.7</v>
      </c>
      <c r="K56" s="157">
        <v>40.799999999999997</v>
      </c>
      <c r="L56" s="157">
        <v>40.1</v>
      </c>
      <c r="M56" s="157">
        <v>39.6</v>
      </c>
      <c r="N56" s="212">
        <f>SUM(B56:M56)/12</f>
        <v>38.44166666666667</v>
      </c>
      <c r="O56" s="207">
        <f t="shared" si="1"/>
        <v>72.400000000000006</v>
      </c>
      <c r="P56" s="155"/>
      <c r="Q56" s="290"/>
      <c r="R56" s="290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186</v>
      </c>
      <c r="B57" s="157">
        <v>40.9</v>
      </c>
      <c r="C57" s="157">
        <v>41</v>
      </c>
      <c r="D57" s="157">
        <v>39.5</v>
      </c>
      <c r="E57" s="157">
        <v>39.4</v>
      </c>
      <c r="F57" s="157">
        <v>37.9</v>
      </c>
      <c r="G57" s="157">
        <v>41.3</v>
      </c>
      <c r="H57" s="157">
        <v>37.5</v>
      </c>
      <c r="I57" s="157">
        <v>38.6</v>
      </c>
      <c r="J57" s="157">
        <v>37.9</v>
      </c>
      <c r="K57" s="157">
        <v>39.700000000000003</v>
      </c>
      <c r="L57" s="157">
        <v>43.1</v>
      </c>
      <c r="M57" s="157">
        <v>40.299999999999997</v>
      </c>
      <c r="N57" s="212">
        <f>SUM(B57:M57)/12</f>
        <v>39.758333333333333</v>
      </c>
      <c r="O57" s="207">
        <f t="shared" si="1"/>
        <v>103.4</v>
      </c>
      <c r="P57" s="155"/>
      <c r="Q57" s="290"/>
      <c r="R57" s="290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194</v>
      </c>
      <c r="B58" s="157">
        <v>43.2</v>
      </c>
      <c r="C58" s="157">
        <v>43.6</v>
      </c>
      <c r="D58" s="157">
        <v>42.1</v>
      </c>
      <c r="E58" s="157">
        <v>42.7</v>
      </c>
      <c r="F58" s="157"/>
      <c r="G58" s="157"/>
      <c r="H58" s="157"/>
      <c r="I58" s="157"/>
      <c r="J58" s="157"/>
      <c r="K58" s="157"/>
      <c r="L58" s="157"/>
      <c r="M58" s="157"/>
      <c r="N58" s="212"/>
      <c r="O58" s="207"/>
      <c r="P58" s="155"/>
      <c r="Q58" s="215"/>
      <c r="R58" s="215"/>
      <c r="S58" s="155"/>
      <c r="T58" s="155"/>
      <c r="U58" s="155"/>
      <c r="V58" s="155"/>
      <c r="W58" s="155"/>
      <c r="X58" s="155"/>
      <c r="Y58" s="155"/>
      <c r="Z58" s="155"/>
    </row>
    <row r="59" spans="1:26" ht="9.9499999999999993" customHeight="1" x14ac:dyDescent="0.15">
      <c r="Q59" s="219"/>
    </row>
    <row r="82" spans="1:26" ht="6" customHeight="1" x14ac:dyDescent="0.15"/>
    <row r="83" spans="1:26" ht="11.1" customHeight="1" x14ac:dyDescent="0.15">
      <c r="A83" s="6"/>
      <c r="B83" s="7" t="s">
        <v>75</v>
      </c>
      <c r="C83" s="7" t="s">
        <v>76</v>
      </c>
      <c r="D83" s="7" t="s">
        <v>77</v>
      </c>
      <c r="E83" s="7" t="s">
        <v>78</v>
      </c>
      <c r="F83" s="7" t="s">
        <v>79</v>
      </c>
      <c r="G83" s="7" t="s">
        <v>80</v>
      </c>
      <c r="H83" s="7" t="s">
        <v>81</v>
      </c>
      <c r="I83" s="7" t="s">
        <v>82</v>
      </c>
      <c r="J83" s="7" t="s">
        <v>83</v>
      </c>
      <c r="K83" s="7" t="s">
        <v>84</v>
      </c>
      <c r="L83" s="7" t="s">
        <v>85</v>
      </c>
      <c r="M83" s="7" t="s">
        <v>86</v>
      </c>
      <c r="N83" s="206" t="s">
        <v>121</v>
      </c>
      <c r="O83" s="149" t="s">
        <v>123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172</v>
      </c>
      <c r="B84" s="11">
        <v>85.7</v>
      </c>
      <c r="C84" s="11">
        <v>87</v>
      </c>
      <c r="D84" s="11">
        <v>82.4</v>
      </c>
      <c r="E84" s="11">
        <v>93.3</v>
      </c>
      <c r="F84" s="11">
        <v>92</v>
      </c>
      <c r="G84" s="11">
        <v>99.6</v>
      </c>
      <c r="H84" s="11">
        <v>115.3</v>
      </c>
      <c r="I84" s="11">
        <v>76.099999999999994</v>
      </c>
      <c r="J84" s="11">
        <v>127.5</v>
      </c>
      <c r="K84" s="11">
        <v>102.6</v>
      </c>
      <c r="L84" s="11">
        <v>102.2</v>
      </c>
      <c r="M84" s="11">
        <v>85.1</v>
      </c>
      <c r="N84" s="211">
        <f>SUM(B84:M84)/12</f>
        <v>95.733333333333334</v>
      </c>
      <c r="O84" s="148">
        <v>99.7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171</v>
      </c>
      <c r="B85" s="11">
        <v>71.8</v>
      </c>
      <c r="C85" s="11">
        <v>67.900000000000006</v>
      </c>
      <c r="D85" s="11">
        <v>86.3</v>
      </c>
      <c r="E85" s="11">
        <v>91.1</v>
      </c>
      <c r="F85" s="11">
        <v>72.900000000000006</v>
      </c>
      <c r="G85" s="11">
        <v>127.8</v>
      </c>
      <c r="H85" s="11">
        <v>144</v>
      </c>
      <c r="I85" s="11">
        <v>88.1</v>
      </c>
      <c r="J85" s="11">
        <v>93.5</v>
      </c>
      <c r="K85" s="11">
        <v>89.7</v>
      </c>
      <c r="L85" s="11">
        <v>127.8</v>
      </c>
      <c r="M85" s="11">
        <v>136.69999999999999</v>
      </c>
      <c r="N85" s="211">
        <f>SUM(B85:M85)/12</f>
        <v>99.800000000000011</v>
      </c>
      <c r="O85" s="148">
        <f t="shared" ref="O85:O87" si="2">ROUND(N85/N84*100,1)</f>
        <v>104.2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174</v>
      </c>
      <c r="B86" s="11">
        <v>138.19999999999999</v>
      </c>
      <c r="C86" s="11">
        <v>142.4</v>
      </c>
      <c r="D86" s="11">
        <v>199.9</v>
      </c>
      <c r="E86" s="11">
        <v>232.5</v>
      </c>
      <c r="F86" s="11">
        <v>179</v>
      </c>
      <c r="G86" s="11">
        <v>177.6</v>
      </c>
      <c r="H86" s="11">
        <v>151.19999999999999</v>
      </c>
      <c r="I86" s="11">
        <v>124.5</v>
      </c>
      <c r="J86" s="11">
        <v>116.7</v>
      </c>
      <c r="K86" s="11">
        <v>129.9</v>
      </c>
      <c r="L86" s="11">
        <v>117.4</v>
      </c>
      <c r="M86" s="11">
        <v>123.6</v>
      </c>
      <c r="N86" s="211">
        <f>SUM(B86:M86)/12</f>
        <v>152.74166666666667</v>
      </c>
      <c r="O86" s="148">
        <f t="shared" si="2"/>
        <v>153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186</v>
      </c>
      <c r="B87" s="11">
        <v>137.30000000000001</v>
      </c>
      <c r="C87" s="11">
        <v>110.5</v>
      </c>
      <c r="D87" s="11">
        <v>167.7</v>
      </c>
      <c r="E87" s="11">
        <v>153.9</v>
      </c>
      <c r="F87" s="11">
        <v>132.6</v>
      </c>
      <c r="G87" s="11">
        <v>176.4</v>
      </c>
      <c r="H87" s="11">
        <v>200.3</v>
      </c>
      <c r="I87" s="11">
        <v>154.69999999999999</v>
      </c>
      <c r="J87" s="11">
        <v>184.4</v>
      </c>
      <c r="K87" s="11">
        <v>155.5</v>
      </c>
      <c r="L87" s="11">
        <v>138.4</v>
      </c>
      <c r="M87" s="11">
        <v>138.80000000000001</v>
      </c>
      <c r="N87" s="211">
        <f>SUM(B87:M87)/12</f>
        <v>154.20833333333334</v>
      </c>
      <c r="O87" s="148">
        <f t="shared" si="2"/>
        <v>101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194</v>
      </c>
      <c r="B88" s="11">
        <v>120.5</v>
      </c>
      <c r="C88" s="11">
        <v>125.7</v>
      </c>
      <c r="D88" s="11">
        <v>153</v>
      </c>
      <c r="E88" s="11">
        <v>184.3</v>
      </c>
      <c r="F88" s="11"/>
      <c r="G88" s="11"/>
      <c r="H88" s="11"/>
      <c r="I88" s="11"/>
      <c r="J88" s="11"/>
      <c r="K88" s="11"/>
      <c r="L88" s="11"/>
      <c r="M88" s="11"/>
      <c r="N88" s="211"/>
      <c r="O88" s="148"/>
      <c r="P88" s="48"/>
      <c r="Q88" s="352"/>
      <c r="R88" s="352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C89" s="368"/>
      <c r="D89" s="150"/>
    </row>
    <row r="90" spans="1:26" ht="9.9499999999999993" customHeight="1" x14ac:dyDescent="0.15">
      <c r="D90" s="15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T71" sqref="T71"/>
    </sheetView>
  </sheetViews>
  <sheetFormatPr defaultRowHeight="9.9499999999999993" customHeight="1" x14ac:dyDescent="0.15"/>
  <cols>
    <col min="1" max="1" width="8" customWidth="1"/>
    <col min="2" max="13" width="6.125" customWidth="1"/>
    <col min="14" max="26" width="7.625" customWidth="1"/>
  </cols>
  <sheetData>
    <row r="8" spans="1:26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 x14ac:dyDescent="0.1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 x14ac:dyDescent="0.1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 x14ac:dyDescent="0.15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6" t="s">
        <v>120</v>
      </c>
      <c r="O24" s="149" t="s">
        <v>123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172</v>
      </c>
      <c r="B25" s="355">
        <v>96.4</v>
      </c>
      <c r="C25" s="355">
        <v>100.8</v>
      </c>
      <c r="D25" s="355">
        <v>119.9</v>
      </c>
      <c r="E25" s="355">
        <v>122</v>
      </c>
      <c r="F25" s="355">
        <v>123.5</v>
      </c>
      <c r="G25" s="355">
        <v>126.2</v>
      </c>
      <c r="H25" s="355">
        <v>126.9</v>
      </c>
      <c r="I25" s="355">
        <v>97.5</v>
      </c>
      <c r="J25" s="355">
        <v>114.1</v>
      </c>
      <c r="K25" s="355">
        <v>104.1</v>
      </c>
      <c r="L25" s="355">
        <v>95.1</v>
      </c>
      <c r="M25" s="355">
        <v>110</v>
      </c>
      <c r="N25" s="212">
        <f>SUM(B25:M25)</f>
        <v>1336.4999999999998</v>
      </c>
      <c r="O25" s="356">
        <v>94</v>
      </c>
      <c r="P25" s="155"/>
      <c r="Q25" s="287"/>
      <c r="R25" s="287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171</v>
      </c>
      <c r="B26" s="355">
        <v>84.4</v>
      </c>
      <c r="C26" s="355">
        <v>90.2</v>
      </c>
      <c r="D26" s="355">
        <v>113.2</v>
      </c>
      <c r="E26" s="355">
        <v>112.9</v>
      </c>
      <c r="F26" s="355">
        <v>92.8</v>
      </c>
      <c r="G26" s="355">
        <v>100.2</v>
      </c>
      <c r="H26" s="355">
        <v>103</v>
      </c>
      <c r="I26" s="355">
        <v>90.2</v>
      </c>
      <c r="J26" s="355">
        <v>95.8</v>
      </c>
      <c r="K26" s="355">
        <v>131.9</v>
      </c>
      <c r="L26" s="355">
        <v>84.5</v>
      </c>
      <c r="M26" s="355">
        <v>78.599999999999994</v>
      </c>
      <c r="N26" s="212">
        <f>SUM(B26:M26)</f>
        <v>1177.6999999999998</v>
      </c>
      <c r="O26" s="356">
        <f t="shared" ref="O26:O28" si="0">ROUND(N26/N25*100,1)</f>
        <v>88.1</v>
      </c>
      <c r="P26" s="359"/>
      <c r="Q26" s="360"/>
      <c r="R26" s="360"/>
      <c r="S26" s="359"/>
      <c r="T26" s="359"/>
      <c r="U26" s="359"/>
      <c r="V26" s="359"/>
      <c r="W26" s="359"/>
      <c r="X26" s="359"/>
      <c r="Y26" s="359"/>
      <c r="Z26" s="359"/>
    </row>
    <row r="27" spans="1:26" ht="11.1" customHeight="1" x14ac:dyDescent="0.15">
      <c r="A27" s="6" t="s">
        <v>174</v>
      </c>
      <c r="B27" s="355">
        <v>75.7</v>
      </c>
      <c r="C27" s="355">
        <v>92.3</v>
      </c>
      <c r="D27" s="355">
        <v>105</v>
      </c>
      <c r="E27" s="355">
        <v>103.6</v>
      </c>
      <c r="F27" s="355">
        <v>94.9</v>
      </c>
      <c r="G27" s="355">
        <v>106.3</v>
      </c>
      <c r="H27" s="355">
        <v>100.1</v>
      </c>
      <c r="I27" s="355">
        <v>100.9</v>
      </c>
      <c r="J27" s="355">
        <v>91.8</v>
      </c>
      <c r="K27" s="355">
        <v>87.4</v>
      </c>
      <c r="L27" s="355">
        <v>90</v>
      </c>
      <c r="M27" s="355">
        <v>78.099999999999994</v>
      </c>
      <c r="N27" s="212">
        <f>SUM(B27:M27)</f>
        <v>1126.0999999999999</v>
      </c>
      <c r="O27" s="356">
        <f t="shared" si="0"/>
        <v>95.6</v>
      </c>
      <c r="P27" s="359"/>
      <c r="Q27" s="360"/>
      <c r="R27" s="360"/>
      <c r="S27" s="359"/>
      <c r="T27" s="359"/>
      <c r="U27" s="359"/>
      <c r="V27" s="359"/>
      <c r="W27" s="359"/>
      <c r="X27" s="359"/>
      <c r="Y27" s="359"/>
      <c r="Z27" s="359"/>
    </row>
    <row r="28" spans="1:26" ht="11.1" customHeight="1" x14ac:dyDescent="0.15">
      <c r="A28" s="6" t="s">
        <v>186</v>
      </c>
      <c r="B28" s="355">
        <v>68.900000000000006</v>
      </c>
      <c r="C28" s="355">
        <v>75.7</v>
      </c>
      <c r="D28" s="355">
        <v>96.3</v>
      </c>
      <c r="E28" s="355">
        <v>98.9</v>
      </c>
      <c r="F28" s="355">
        <v>89.3</v>
      </c>
      <c r="G28" s="355">
        <v>96</v>
      </c>
      <c r="H28" s="355">
        <v>90.2</v>
      </c>
      <c r="I28" s="355">
        <v>87.2</v>
      </c>
      <c r="J28" s="355">
        <v>85.7</v>
      </c>
      <c r="K28" s="355">
        <v>93.5</v>
      </c>
      <c r="L28" s="355">
        <v>82.1</v>
      </c>
      <c r="M28" s="355">
        <v>87</v>
      </c>
      <c r="N28" s="212">
        <f>SUM(B28:M28)</f>
        <v>1050.8000000000002</v>
      </c>
      <c r="O28" s="356">
        <f t="shared" si="0"/>
        <v>93.3</v>
      </c>
      <c r="P28" s="359"/>
      <c r="Q28" s="360"/>
      <c r="R28" s="360"/>
      <c r="S28" s="359"/>
      <c r="T28" s="359"/>
      <c r="U28" s="359"/>
      <c r="V28" s="359"/>
      <c r="W28" s="359"/>
      <c r="X28" s="359"/>
      <c r="Y28" s="359"/>
      <c r="Z28" s="359"/>
    </row>
    <row r="29" spans="1:26" ht="11.1" customHeight="1" x14ac:dyDescent="0.15">
      <c r="A29" s="6" t="s">
        <v>194</v>
      </c>
      <c r="B29" s="355">
        <v>72.7</v>
      </c>
      <c r="C29" s="355">
        <v>83.2</v>
      </c>
      <c r="D29" s="355">
        <v>89.9</v>
      </c>
      <c r="E29" s="355">
        <v>103.8</v>
      </c>
      <c r="F29" s="355"/>
      <c r="G29" s="355"/>
      <c r="H29" s="355"/>
      <c r="I29" s="355"/>
      <c r="J29" s="355"/>
      <c r="K29" s="355"/>
      <c r="L29" s="355"/>
      <c r="M29" s="355"/>
      <c r="N29" s="212"/>
      <c r="O29" s="356"/>
      <c r="P29" s="359"/>
      <c r="Q29" s="361"/>
      <c r="R29" s="361"/>
      <c r="S29" s="359"/>
      <c r="T29" s="359"/>
      <c r="U29" s="359"/>
      <c r="V29" s="359"/>
      <c r="W29" s="359"/>
      <c r="X29" s="359"/>
      <c r="Y29" s="359"/>
      <c r="Z29" s="359"/>
    </row>
    <row r="30" spans="1:26" ht="9.9499999999999993" customHeight="1" x14ac:dyDescent="0.15">
      <c r="H30" s="194"/>
    </row>
    <row r="53" spans="1:26" s="150" customFormat="1" ht="11.1" customHeight="1" x14ac:dyDescent="0.15">
      <c r="A53" s="11"/>
      <c r="B53" s="146" t="s">
        <v>75</v>
      </c>
      <c r="C53" s="146" t="s">
        <v>76</v>
      </c>
      <c r="D53" s="146" t="s">
        <v>77</v>
      </c>
      <c r="E53" s="146" t="s">
        <v>78</v>
      </c>
      <c r="F53" s="146" t="s">
        <v>79</v>
      </c>
      <c r="G53" s="146" t="s">
        <v>80</v>
      </c>
      <c r="H53" s="146" t="s">
        <v>81</v>
      </c>
      <c r="I53" s="146" t="s">
        <v>82</v>
      </c>
      <c r="J53" s="146" t="s">
        <v>83</v>
      </c>
      <c r="K53" s="146" t="s">
        <v>84</v>
      </c>
      <c r="L53" s="146" t="s">
        <v>85</v>
      </c>
      <c r="M53" s="146" t="s">
        <v>86</v>
      </c>
      <c r="N53" s="206" t="s">
        <v>121</v>
      </c>
      <c r="O53" s="149" t="s">
        <v>123</v>
      </c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</row>
    <row r="54" spans="1:26" s="150" customFormat="1" ht="11.1" customHeight="1" x14ac:dyDescent="0.15">
      <c r="A54" s="6" t="s">
        <v>172</v>
      </c>
      <c r="B54" s="153">
        <v>114.1</v>
      </c>
      <c r="C54" s="153">
        <v>119.1</v>
      </c>
      <c r="D54" s="153">
        <v>126.2</v>
      </c>
      <c r="E54" s="153">
        <v>117.7</v>
      </c>
      <c r="F54" s="153">
        <v>126</v>
      </c>
      <c r="G54" s="153">
        <v>138.9</v>
      </c>
      <c r="H54" s="153">
        <v>146.19999999999999</v>
      </c>
      <c r="I54" s="153">
        <v>134.4</v>
      </c>
      <c r="J54" s="153">
        <v>134.19999999999999</v>
      </c>
      <c r="K54" s="153">
        <v>122.9</v>
      </c>
      <c r="L54" s="153">
        <v>124.3</v>
      </c>
      <c r="M54" s="153">
        <v>122.1</v>
      </c>
      <c r="N54" s="212">
        <f>SUM(B54:M54)/12</f>
        <v>127.17499999999997</v>
      </c>
      <c r="O54" s="356">
        <v>99.4</v>
      </c>
      <c r="P54" s="357"/>
      <c r="Q54" s="358"/>
      <c r="R54" s="358"/>
      <c r="S54" s="357"/>
      <c r="T54" s="357"/>
      <c r="U54" s="357"/>
      <c r="V54" s="357"/>
      <c r="W54" s="357"/>
      <c r="X54" s="357"/>
      <c r="Y54" s="357"/>
      <c r="Z54" s="357"/>
    </row>
    <row r="55" spans="1:26" s="150" customFormat="1" ht="11.1" customHeight="1" x14ac:dyDescent="0.15">
      <c r="A55" s="6" t="s">
        <v>171</v>
      </c>
      <c r="B55" s="153">
        <v>119.6</v>
      </c>
      <c r="C55" s="153">
        <v>116.2</v>
      </c>
      <c r="D55" s="153">
        <v>120.4</v>
      </c>
      <c r="E55" s="153">
        <v>120.3</v>
      </c>
      <c r="F55" s="153">
        <v>123.1</v>
      </c>
      <c r="G55" s="153">
        <v>116.5</v>
      </c>
      <c r="H55" s="153">
        <v>114.8</v>
      </c>
      <c r="I55" s="153">
        <v>111.8</v>
      </c>
      <c r="J55" s="153">
        <v>114</v>
      </c>
      <c r="K55" s="153">
        <v>141.30000000000001</v>
      </c>
      <c r="L55" s="153">
        <v>114</v>
      </c>
      <c r="M55" s="153">
        <v>101.3</v>
      </c>
      <c r="N55" s="212">
        <f>SUM(B55:M55)/12</f>
        <v>117.77499999999998</v>
      </c>
      <c r="O55" s="356">
        <f t="shared" ref="O55:O57" si="1">ROUND(N55/N54*100,1)</f>
        <v>92.6</v>
      </c>
      <c r="P55" s="357"/>
      <c r="Q55" s="358"/>
      <c r="R55" s="358"/>
      <c r="S55" s="357"/>
      <c r="T55" s="357"/>
      <c r="U55" s="357"/>
      <c r="V55" s="357"/>
      <c r="W55" s="357"/>
      <c r="X55" s="357"/>
      <c r="Y55" s="357"/>
      <c r="Z55" s="357"/>
    </row>
    <row r="56" spans="1:26" s="150" customFormat="1" ht="11.1" customHeight="1" x14ac:dyDescent="0.15">
      <c r="A56" s="6" t="s">
        <v>174</v>
      </c>
      <c r="B56" s="153">
        <v>99.7</v>
      </c>
      <c r="C56" s="153">
        <v>109.5</v>
      </c>
      <c r="D56" s="153">
        <v>111.4</v>
      </c>
      <c r="E56" s="153">
        <v>102.9</v>
      </c>
      <c r="F56" s="153">
        <v>113.3</v>
      </c>
      <c r="G56" s="153">
        <v>123.3</v>
      </c>
      <c r="H56" s="153">
        <v>120.8</v>
      </c>
      <c r="I56" s="153">
        <v>138.19999999999999</v>
      </c>
      <c r="J56" s="153">
        <v>132.1</v>
      </c>
      <c r="K56" s="153">
        <v>128.30000000000001</v>
      </c>
      <c r="L56" s="153">
        <v>125.1</v>
      </c>
      <c r="M56" s="153">
        <v>109.6</v>
      </c>
      <c r="N56" s="212">
        <f>SUM(B56:M56)/12</f>
        <v>117.84999999999997</v>
      </c>
      <c r="O56" s="356">
        <f t="shared" si="1"/>
        <v>100.1</v>
      </c>
      <c r="P56" s="357"/>
      <c r="Q56" s="358"/>
      <c r="R56" s="358"/>
      <c r="S56" s="357"/>
      <c r="T56" s="357"/>
      <c r="U56" s="357"/>
      <c r="V56" s="357"/>
      <c r="W56" s="357"/>
      <c r="X56" s="357"/>
      <c r="Y56" s="357"/>
      <c r="Z56" s="357"/>
    </row>
    <row r="57" spans="1:26" s="150" customFormat="1" ht="11.1" customHeight="1" x14ac:dyDescent="0.15">
      <c r="A57" s="6" t="s">
        <v>186</v>
      </c>
      <c r="B57" s="153">
        <v>110.3</v>
      </c>
      <c r="C57" s="153">
        <v>109</v>
      </c>
      <c r="D57" s="153">
        <v>108.2</v>
      </c>
      <c r="E57" s="153">
        <v>113.1</v>
      </c>
      <c r="F57" s="153">
        <v>122.4</v>
      </c>
      <c r="G57" s="153">
        <v>116.8</v>
      </c>
      <c r="H57" s="153">
        <v>108.9</v>
      </c>
      <c r="I57" s="153">
        <v>107</v>
      </c>
      <c r="J57" s="153">
        <v>101.1</v>
      </c>
      <c r="K57" s="153">
        <v>109.4</v>
      </c>
      <c r="L57" s="153">
        <v>99.1</v>
      </c>
      <c r="M57" s="153">
        <v>97.9</v>
      </c>
      <c r="N57" s="212">
        <f>SUM(B57:M57)/12</f>
        <v>108.60000000000001</v>
      </c>
      <c r="O57" s="356">
        <f t="shared" si="1"/>
        <v>92.2</v>
      </c>
      <c r="P57" s="357"/>
      <c r="Q57" s="358"/>
      <c r="R57" s="358"/>
      <c r="S57" s="357"/>
      <c r="T57" s="357"/>
      <c r="U57" s="357"/>
      <c r="V57" s="357"/>
      <c r="W57" s="357"/>
      <c r="X57" s="357"/>
      <c r="Y57" s="357"/>
      <c r="Z57" s="357"/>
    </row>
    <row r="58" spans="1:26" s="150" customFormat="1" ht="11.1" customHeight="1" x14ac:dyDescent="0.15">
      <c r="A58" s="6" t="s">
        <v>194</v>
      </c>
      <c r="B58" s="153">
        <v>97.3</v>
      </c>
      <c r="C58" s="153">
        <v>99.8</v>
      </c>
      <c r="D58" s="153">
        <v>97.4</v>
      </c>
      <c r="E58" s="153">
        <v>100.8</v>
      </c>
      <c r="F58" s="153"/>
      <c r="G58" s="153"/>
      <c r="H58" s="153"/>
      <c r="I58" s="153"/>
      <c r="J58" s="153"/>
      <c r="K58" s="153"/>
      <c r="L58" s="153"/>
      <c r="M58" s="153"/>
      <c r="N58" s="212"/>
      <c r="O58" s="356"/>
      <c r="P58" s="159"/>
      <c r="Q58" s="353"/>
      <c r="R58" s="353"/>
      <c r="S58" s="159"/>
      <c r="T58" s="159"/>
      <c r="U58" s="159"/>
      <c r="V58" s="159"/>
      <c r="W58" s="159"/>
      <c r="X58" s="159"/>
      <c r="Y58" s="159"/>
      <c r="Z58" s="159"/>
    </row>
    <row r="59" spans="1:26" ht="9.9499999999999993" customHeight="1" x14ac:dyDescent="0.15">
      <c r="A59" s="48"/>
    </row>
    <row r="60" spans="1:26" ht="9.9499999999999993" customHeight="1" x14ac:dyDescent="0.15">
      <c r="A60" s="48"/>
    </row>
    <row r="68" spans="18:18" ht="9.9499999999999993" customHeight="1" x14ac:dyDescent="0.15">
      <c r="R68" s="354"/>
    </row>
    <row r="82" spans="1:26" ht="5.25" customHeight="1" x14ac:dyDescent="0.15"/>
    <row r="83" spans="1:26" s="150" customFormat="1" ht="11.1" customHeight="1" x14ac:dyDescent="0.15">
      <c r="A83" s="11"/>
      <c r="B83" s="146" t="s">
        <v>75</v>
      </c>
      <c r="C83" s="146" t="s">
        <v>76</v>
      </c>
      <c r="D83" s="146" t="s">
        <v>77</v>
      </c>
      <c r="E83" s="146" t="s">
        <v>78</v>
      </c>
      <c r="F83" s="146" t="s">
        <v>79</v>
      </c>
      <c r="G83" s="146" t="s">
        <v>80</v>
      </c>
      <c r="H83" s="146" t="s">
        <v>81</v>
      </c>
      <c r="I83" s="146" t="s">
        <v>82</v>
      </c>
      <c r="J83" s="146" t="s">
        <v>83</v>
      </c>
      <c r="K83" s="146" t="s">
        <v>84</v>
      </c>
      <c r="L83" s="146" t="s">
        <v>85</v>
      </c>
      <c r="M83" s="146" t="s">
        <v>86</v>
      </c>
      <c r="N83" s="206" t="s">
        <v>121</v>
      </c>
      <c r="O83" s="149" t="s">
        <v>123</v>
      </c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</row>
    <row r="84" spans="1:26" s="150" customFormat="1" ht="11.1" customHeight="1" x14ac:dyDescent="0.15">
      <c r="A84" s="6" t="s">
        <v>172</v>
      </c>
      <c r="B84" s="148">
        <v>85.5</v>
      </c>
      <c r="C84" s="148">
        <v>84.2</v>
      </c>
      <c r="D84" s="148">
        <v>94.9</v>
      </c>
      <c r="E84" s="148">
        <v>103.5</v>
      </c>
      <c r="F84" s="148">
        <v>98</v>
      </c>
      <c r="G84" s="148">
        <v>90.4</v>
      </c>
      <c r="H84" s="148">
        <v>86.4</v>
      </c>
      <c r="I84" s="148">
        <v>73.7</v>
      </c>
      <c r="J84" s="148">
        <v>85</v>
      </c>
      <c r="K84" s="148">
        <v>85.4</v>
      </c>
      <c r="L84" s="148">
        <v>76.400000000000006</v>
      </c>
      <c r="M84" s="148">
        <v>90.2</v>
      </c>
      <c r="N84" s="211">
        <f t="shared" ref="N84:N87" si="2">SUM(B84:M84)/12</f>
        <v>87.8</v>
      </c>
      <c r="O84" s="216">
        <v>94.7</v>
      </c>
      <c r="Q84" s="288"/>
      <c r="R84" s="288"/>
    </row>
    <row r="85" spans="1:26" s="150" customFormat="1" ht="11.1" customHeight="1" x14ac:dyDescent="0.15">
      <c r="A85" s="6" t="s">
        <v>171</v>
      </c>
      <c r="B85" s="148">
        <v>70.900000000000006</v>
      </c>
      <c r="C85" s="148">
        <v>78</v>
      </c>
      <c r="D85" s="148">
        <v>93.9</v>
      </c>
      <c r="E85" s="148">
        <v>93.9</v>
      </c>
      <c r="F85" s="148">
        <v>75.099999999999994</v>
      </c>
      <c r="G85" s="148">
        <v>86.4</v>
      </c>
      <c r="H85" s="148">
        <v>89.8</v>
      </c>
      <c r="I85" s="148">
        <v>81</v>
      </c>
      <c r="J85" s="148">
        <v>83.9</v>
      </c>
      <c r="K85" s="148">
        <v>92.6</v>
      </c>
      <c r="L85" s="148">
        <v>76.900000000000006</v>
      </c>
      <c r="M85" s="148">
        <v>79</v>
      </c>
      <c r="N85" s="211">
        <f t="shared" si="2"/>
        <v>83.45</v>
      </c>
      <c r="O85" s="216">
        <f t="shared" ref="O85:O87" si="3">ROUND(N85/N84*100,1)</f>
        <v>95</v>
      </c>
      <c r="Q85" s="288"/>
      <c r="R85" s="288"/>
    </row>
    <row r="86" spans="1:26" s="150" customFormat="1" ht="11.1" customHeight="1" x14ac:dyDescent="0.15">
      <c r="A86" s="6" t="s">
        <v>174</v>
      </c>
      <c r="B86" s="148">
        <v>76.099999999999994</v>
      </c>
      <c r="C86" s="148">
        <v>83.6</v>
      </c>
      <c r="D86" s="148">
        <v>94.2</v>
      </c>
      <c r="E86" s="148">
        <v>100.7</v>
      </c>
      <c r="F86" s="148">
        <v>83</v>
      </c>
      <c r="G86" s="148">
        <v>85.6</v>
      </c>
      <c r="H86" s="148">
        <v>83.1</v>
      </c>
      <c r="I86" s="148">
        <v>71.099999999999994</v>
      </c>
      <c r="J86" s="148">
        <v>70.099999999999994</v>
      </c>
      <c r="K86" s="148">
        <v>68.599999999999994</v>
      </c>
      <c r="L86" s="148">
        <v>72.099999999999994</v>
      </c>
      <c r="M86" s="148">
        <v>73.099999999999994</v>
      </c>
      <c r="N86" s="211">
        <f t="shared" si="2"/>
        <v>80.108333333333334</v>
      </c>
      <c r="O86" s="216">
        <f t="shared" si="3"/>
        <v>96</v>
      </c>
      <c r="Q86" s="288"/>
      <c r="R86" s="288"/>
    </row>
    <row r="87" spans="1:26" s="150" customFormat="1" ht="11.1" customHeight="1" x14ac:dyDescent="0.15">
      <c r="A87" s="6" t="s">
        <v>186</v>
      </c>
      <c r="B87" s="148">
        <v>62.3</v>
      </c>
      <c r="C87" s="148">
        <v>69.599999999999994</v>
      </c>
      <c r="D87" s="148">
        <v>89</v>
      </c>
      <c r="E87" s="148">
        <v>87.2</v>
      </c>
      <c r="F87" s="148">
        <v>71.900000000000006</v>
      </c>
      <c r="G87" s="148">
        <v>82.6</v>
      </c>
      <c r="H87" s="148">
        <v>83.4</v>
      </c>
      <c r="I87" s="148">
        <v>81.599999999999994</v>
      </c>
      <c r="J87" s="148">
        <v>85.1</v>
      </c>
      <c r="K87" s="148">
        <v>84.9</v>
      </c>
      <c r="L87" s="148">
        <v>83.6</v>
      </c>
      <c r="M87" s="148">
        <v>88.9</v>
      </c>
      <c r="N87" s="211">
        <f t="shared" si="2"/>
        <v>80.841666666666669</v>
      </c>
      <c r="O87" s="216">
        <f t="shared" si="3"/>
        <v>100.9</v>
      </c>
      <c r="Q87" s="288"/>
      <c r="R87" s="288"/>
    </row>
    <row r="88" spans="1:26" s="150" customFormat="1" ht="11.1" customHeight="1" x14ac:dyDescent="0.15">
      <c r="A88" s="6" t="s">
        <v>194</v>
      </c>
      <c r="B88" s="148">
        <v>74.8</v>
      </c>
      <c r="C88" s="148">
        <v>83.1</v>
      </c>
      <c r="D88" s="148">
        <v>92.4</v>
      </c>
      <c r="E88" s="148">
        <v>103</v>
      </c>
      <c r="F88" s="148"/>
      <c r="G88" s="148"/>
      <c r="H88" s="148"/>
      <c r="I88" s="148"/>
      <c r="J88" s="148"/>
      <c r="K88" s="148"/>
      <c r="L88" s="148"/>
      <c r="M88" s="148"/>
      <c r="N88" s="211"/>
      <c r="O88" s="216"/>
    </row>
    <row r="89" spans="1:26" ht="9.9499999999999993" customHeight="1" x14ac:dyDescent="0.15">
      <c r="E89" s="369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E89" sqref="E89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7" width="7.625" customWidth="1"/>
  </cols>
  <sheetData>
    <row r="7" spans="1:15" ht="9.9499999999999993" customHeight="1" x14ac:dyDescent="0.1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 x14ac:dyDescent="0.15">
      <c r="N14" s="225"/>
      <c r="O14" s="225"/>
    </row>
    <row r="17" spans="1:26" ht="9.9499999999999993" customHeight="1" x14ac:dyDescent="0.15">
      <c r="O17" s="225"/>
    </row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5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5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 x14ac:dyDescent="0.15"/>
    <row r="24" spans="1:26" ht="11.1" customHeight="1" x14ac:dyDescent="0.15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6" t="s">
        <v>120</v>
      </c>
      <c r="O24" s="149" t="s">
        <v>123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172</v>
      </c>
      <c r="B25" s="153">
        <v>20</v>
      </c>
      <c r="C25" s="153">
        <v>20.100000000000001</v>
      </c>
      <c r="D25" s="153">
        <v>21.2</v>
      </c>
      <c r="E25" s="153">
        <v>22.7</v>
      </c>
      <c r="F25" s="153">
        <v>21.8</v>
      </c>
      <c r="G25" s="153">
        <v>21.8</v>
      </c>
      <c r="H25" s="153">
        <v>23.4</v>
      </c>
      <c r="I25" s="153">
        <v>20.3</v>
      </c>
      <c r="J25" s="153">
        <v>23.3</v>
      </c>
      <c r="K25" s="153">
        <v>22.7</v>
      </c>
      <c r="L25" s="153">
        <v>21.9</v>
      </c>
      <c r="M25" s="334">
        <v>20.8</v>
      </c>
      <c r="N25" s="285">
        <f>SUM(B25:M25)</f>
        <v>260</v>
      </c>
      <c r="O25" s="207">
        <v>128.30000000000001</v>
      </c>
      <c r="P25" s="155"/>
      <c r="Q25" s="284"/>
      <c r="R25" s="284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171</v>
      </c>
      <c r="B26" s="153">
        <v>20.3</v>
      </c>
      <c r="C26" s="153">
        <v>21.9</v>
      </c>
      <c r="D26" s="153">
        <v>25.5</v>
      </c>
      <c r="E26" s="153">
        <v>26.2</v>
      </c>
      <c r="F26" s="153">
        <v>20.399999999999999</v>
      </c>
      <c r="G26" s="153">
        <v>21.6</v>
      </c>
      <c r="H26" s="153">
        <v>23.6</v>
      </c>
      <c r="I26" s="153">
        <v>19.3</v>
      </c>
      <c r="J26" s="153">
        <v>23.5</v>
      </c>
      <c r="K26" s="153">
        <v>23.4</v>
      </c>
      <c r="L26" s="153">
        <v>16.899999999999999</v>
      </c>
      <c r="M26" s="334">
        <v>19</v>
      </c>
      <c r="N26" s="285">
        <f>SUM(B26:M26)</f>
        <v>261.60000000000002</v>
      </c>
      <c r="O26" s="207">
        <f>SUM(N26/N25)*100</f>
        <v>100.61538461538461</v>
      </c>
      <c r="P26" s="155"/>
      <c r="Q26" s="284"/>
      <c r="R26" s="284"/>
      <c r="S26" s="155"/>
      <c r="T26" s="155"/>
      <c r="U26" s="155"/>
      <c r="V26" s="155"/>
      <c r="W26" s="155"/>
      <c r="X26" s="155"/>
      <c r="Y26" s="155"/>
      <c r="Z26" s="155"/>
    </row>
    <row r="27" spans="1:26" ht="11.1" customHeight="1" x14ac:dyDescent="0.15">
      <c r="A27" s="6" t="s">
        <v>174</v>
      </c>
      <c r="B27" s="153">
        <v>16.5</v>
      </c>
      <c r="C27" s="153">
        <v>20.6</v>
      </c>
      <c r="D27" s="153">
        <v>23</v>
      </c>
      <c r="E27" s="153">
        <v>25.7</v>
      </c>
      <c r="F27" s="153">
        <v>22.2</v>
      </c>
      <c r="G27" s="153">
        <v>20.9</v>
      </c>
      <c r="H27" s="153">
        <v>21.1</v>
      </c>
      <c r="I27" s="153">
        <v>47.8</v>
      </c>
      <c r="J27" s="153">
        <v>50.3</v>
      </c>
      <c r="K27" s="153">
        <v>43.9</v>
      </c>
      <c r="L27" s="153">
        <v>48.7</v>
      </c>
      <c r="M27" s="334">
        <v>53</v>
      </c>
      <c r="N27" s="285">
        <f>SUM(B27:M27)</f>
        <v>393.7</v>
      </c>
      <c r="O27" s="207">
        <f>SUM(N27/N26)*100</f>
        <v>150.49694189602445</v>
      </c>
      <c r="P27" s="155"/>
      <c r="Q27" s="284"/>
      <c r="R27" s="284"/>
      <c r="S27" s="155"/>
      <c r="T27" s="155"/>
      <c r="U27" s="155"/>
      <c r="V27" s="155"/>
      <c r="W27" s="155"/>
      <c r="X27" s="155"/>
      <c r="Y27" s="155"/>
      <c r="Z27" s="155"/>
    </row>
    <row r="28" spans="1:26" ht="11.1" customHeight="1" x14ac:dyDescent="0.15">
      <c r="A28" s="6" t="s">
        <v>186</v>
      </c>
      <c r="B28" s="153">
        <v>43</v>
      </c>
      <c r="C28" s="153">
        <v>42.4</v>
      </c>
      <c r="D28" s="153">
        <v>49.1</v>
      </c>
      <c r="E28" s="153">
        <v>50.7</v>
      </c>
      <c r="F28" s="153">
        <v>52.2</v>
      </c>
      <c r="G28" s="153">
        <v>51</v>
      </c>
      <c r="H28" s="153">
        <v>52.7</v>
      </c>
      <c r="I28" s="153">
        <v>47.1</v>
      </c>
      <c r="J28" s="153">
        <v>50.4</v>
      </c>
      <c r="K28" s="153">
        <v>48.7</v>
      </c>
      <c r="L28" s="153">
        <v>50.5</v>
      </c>
      <c r="M28" s="334">
        <v>52.5</v>
      </c>
      <c r="N28" s="285">
        <f>SUM(B28:M28)</f>
        <v>590.29999999999995</v>
      </c>
      <c r="O28" s="207">
        <f>SUM(N28/N27)*100</f>
        <v>149.93649987299972</v>
      </c>
      <c r="P28" s="155"/>
      <c r="Q28" s="284"/>
      <c r="R28" s="284"/>
      <c r="S28" s="155"/>
      <c r="T28" s="155"/>
      <c r="U28" s="155"/>
      <c r="V28" s="155"/>
      <c r="W28" s="155"/>
      <c r="X28" s="155"/>
      <c r="Y28" s="155"/>
      <c r="Z28" s="155"/>
    </row>
    <row r="29" spans="1:26" ht="11.1" customHeight="1" x14ac:dyDescent="0.15">
      <c r="A29" s="6" t="s">
        <v>194</v>
      </c>
      <c r="B29" s="153">
        <v>45.1</v>
      </c>
      <c r="C29" s="153">
        <v>47.2</v>
      </c>
      <c r="D29" s="153">
        <v>51.8</v>
      </c>
      <c r="E29" s="153">
        <v>45.6</v>
      </c>
      <c r="F29" s="153"/>
      <c r="G29" s="153"/>
      <c r="H29" s="153"/>
      <c r="I29" s="153"/>
      <c r="J29" s="153"/>
      <c r="K29" s="153"/>
      <c r="L29" s="153"/>
      <c r="M29" s="334"/>
      <c r="N29" s="285"/>
      <c r="O29" s="207"/>
      <c r="P29" s="155"/>
      <c r="Q29" s="215"/>
      <c r="R29" s="215"/>
      <c r="S29" s="155"/>
      <c r="T29" s="155"/>
      <c r="U29" s="155"/>
      <c r="V29" s="155"/>
      <c r="W29" s="155"/>
      <c r="X29" s="155"/>
      <c r="Y29" s="155"/>
      <c r="Z29" s="155"/>
    </row>
    <row r="35" spans="8:14" ht="9.9499999999999993" customHeight="1" x14ac:dyDescent="0.15">
      <c r="H35" s="17"/>
    </row>
    <row r="46" spans="8:14" ht="9.9499999999999993" customHeight="1" x14ac:dyDescent="0.15">
      <c r="H46" s="17"/>
    </row>
    <row r="48" spans="8:14" ht="9.9499999999999993" customHeight="1" x14ac:dyDescent="0.15">
      <c r="N48" s="225"/>
    </row>
    <row r="52" spans="1:26" ht="4.5" customHeight="1" x14ac:dyDescent="0.15"/>
    <row r="53" spans="1:26" ht="11.1" customHeight="1" x14ac:dyDescent="0.15">
      <c r="A53" s="6"/>
      <c r="B53" s="7" t="s">
        <v>75</v>
      </c>
      <c r="C53" s="7" t="s">
        <v>76</v>
      </c>
      <c r="D53" s="7" t="s">
        <v>77</v>
      </c>
      <c r="E53" s="7" t="s">
        <v>78</v>
      </c>
      <c r="F53" s="7" t="s">
        <v>79</v>
      </c>
      <c r="G53" s="7" t="s">
        <v>80</v>
      </c>
      <c r="H53" s="7" t="s">
        <v>81</v>
      </c>
      <c r="I53" s="7" t="s">
        <v>82</v>
      </c>
      <c r="J53" s="7" t="s">
        <v>83</v>
      </c>
      <c r="K53" s="7" t="s">
        <v>84</v>
      </c>
      <c r="L53" s="7" t="s">
        <v>85</v>
      </c>
      <c r="M53" s="7" t="s">
        <v>86</v>
      </c>
      <c r="N53" s="206" t="s">
        <v>121</v>
      </c>
      <c r="O53" s="149" t="s">
        <v>123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172</v>
      </c>
      <c r="B54" s="153">
        <v>29.9</v>
      </c>
      <c r="C54" s="153">
        <v>30.7</v>
      </c>
      <c r="D54" s="153">
        <v>30.6</v>
      </c>
      <c r="E54" s="153">
        <v>31.5</v>
      </c>
      <c r="F54" s="153">
        <v>30.7</v>
      </c>
      <c r="G54" s="153">
        <v>30.4</v>
      </c>
      <c r="H54" s="153">
        <v>31.2</v>
      </c>
      <c r="I54" s="153">
        <v>31.6</v>
      </c>
      <c r="J54" s="153">
        <v>30.1</v>
      </c>
      <c r="K54" s="153">
        <v>31.2</v>
      </c>
      <c r="L54" s="153">
        <v>32.200000000000003</v>
      </c>
      <c r="M54" s="153">
        <v>30.2</v>
      </c>
      <c r="N54" s="212">
        <f t="shared" ref="N54:N57" si="0">SUM(B54:M54)/12</f>
        <v>30.858333333333331</v>
      </c>
      <c r="O54" s="207">
        <v>120</v>
      </c>
      <c r="P54" s="155"/>
      <c r="Q54" s="291"/>
      <c r="R54" s="291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171</v>
      </c>
      <c r="B55" s="153">
        <v>31.5</v>
      </c>
      <c r="C55" s="153">
        <v>32.5</v>
      </c>
      <c r="D55" s="153">
        <v>33.299999999999997</v>
      </c>
      <c r="E55" s="153">
        <v>34</v>
      </c>
      <c r="F55" s="153">
        <v>33.9</v>
      </c>
      <c r="G55" s="153">
        <v>32.9</v>
      </c>
      <c r="H55" s="153">
        <v>31</v>
      </c>
      <c r="I55" s="153">
        <v>30.4</v>
      </c>
      <c r="J55" s="153">
        <v>31.4</v>
      </c>
      <c r="K55" s="153">
        <v>28.8</v>
      </c>
      <c r="L55" s="153">
        <v>30</v>
      </c>
      <c r="M55" s="153">
        <v>28.8</v>
      </c>
      <c r="N55" s="212">
        <f t="shared" si="0"/>
        <v>31.541666666666668</v>
      </c>
      <c r="O55" s="207">
        <f t="shared" ref="O55:O57" si="1">SUM(N55/N54)*100</f>
        <v>102.21442073994061</v>
      </c>
      <c r="P55" s="155"/>
      <c r="Q55" s="291"/>
      <c r="R55" s="291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174</v>
      </c>
      <c r="B56" s="153">
        <v>29.4</v>
      </c>
      <c r="C56" s="153">
        <v>31.6</v>
      </c>
      <c r="D56" s="153">
        <v>30.7</v>
      </c>
      <c r="E56" s="153">
        <v>30.6</v>
      </c>
      <c r="F56" s="153">
        <v>30.2</v>
      </c>
      <c r="G56" s="153">
        <v>28.7</v>
      </c>
      <c r="H56" s="153">
        <v>28.73</v>
      </c>
      <c r="I56" s="153">
        <v>56.4</v>
      </c>
      <c r="J56" s="153">
        <v>57.8</v>
      </c>
      <c r="K56" s="153">
        <v>58.5</v>
      </c>
      <c r="L56" s="153">
        <v>62</v>
      </c>
      <c r="M56" s="153">
        <v>64.5</v>
      </c>
      <c r="N56" s="212">
        <f t="shared" si="0"/>
        <v>42.427500000000002</v>
      </c>
      <c r="O56" s="207">
        <f t="shared" si="1"/>
        <v>134.51254953764862</v>
      </c>
      <c r="P56" s="155"/>
      <c r="Q56" s="291"/>
      <c r="R56" s="291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186</v>
      </c>
      <c r="B57" s="153">
        <v>57.2</v>
      </c>
      <c r="C57" s="153">
        <v>59.9</v>
      </c>
      <c r="D57" s="153">
        <v>59.5</v>
      </c>
      <c r="E57" s="153">
        <v>59.8</v>
      </c>
      <c r="F57" s="153">
        <v>63.2</v>
      </c>
      <c r="G57" s="153">
        <v>61.4</v>
      </c>
      <c r="H57" s="153">
        <v>61.2</v>
      </c>
      <c r="I57" s="153">
        <v>62</v>
      </c>
      <c r="J57" s="153">
        <v>61.4</v>
      </c>
      <c r="K57" s="153">
        <v>60.1</v>
      </c>
      <c r="L57" s="153">
        <v>62.7</v>
      </c>
      <c r="M57" s="153">
        <v>64</v>
      </c>
      <c r="N57" s="212">
        <f t="shared" si="0"/>
        <v>61.033333333333331</v>
      </c>
      <c r="O57" s="207">
        <f t="shared" si="1"/>
        <v>143.85323984051223</v>
      </c>
      <c r="P57" s="155"/>
      <c r="Q57" s="291"/>
      <c r="R57" s="291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194</v>
      </c>
      <c r="B58" s="153">
        <v>62.7</v>
      </c>
      <c r="C58" s="153">
        <v>63</v>
      </c>
      <c r="D58" s="153">
        <v>63.7</v>
      </c>
      <c r="E58" s="153">
        <v>64.5</v>
      </c>
      <c r="F58" s="153"/>
      <c r="G58" s="153"/>
      <c r="H58" s="153"/>
      <c r="I58" s="153"/>
      <c r="J58" s="153"/>
      <c r="K58" s="153"/>
      <c r="L58" s="153"/>
      <c r="M58" s="153"/>
      <c r="N58" s="212"/>
      <c r="O58" s="207"/>
      <c r="P58" s="155"/>
      <c r="Q58" s="291"/>
      <c r="R58" s="291"/>
      <c r="S58" s="155"/>
      <c r="T58" s="155"/>
      <c r="U58" s="155"/>
      <c r="V58" s="155"/>
      <c r="W58" s="155"/>
      <c r="X58" s="155"/>
      <c r="Y58" s="155"/>
      <c r="Z58" s="155"/>
    </row>
    <row r="82" spans="1:26" ht="7.5" customHeight="1" x14ac:dyDescent="0.15"/>
    <row r="83" spans="1:26" ht="11.1" customHeight="1" x14ac:dyDescent="0.15">
      <c r="A83" s="6"/>
      <c r="B83" s="7" t="s">
        <v>75</v>
      </c>
      <c r="C83" s="7" t="s">
        <v>76</v>
      </c>
      <c r="D83" s="7" t="s">
        <v>77</v>
      </c>
      <c r="E83" s="7" t="s">
        <v>78</v>
      </c>
      <c r="F83" s="7" t="s">
        <v>79</v>
      </c>
      <c r="G83" s="7" t="s">
        <v>80</v>
      </c>
      <c r="H83" s="7" t="s">
        <v>81</v>
      </c>
      <c r="I83" s="7" t="s">
        <v>82</v>
      </c>
      <c r="J83" s="7" t="s">
        <v>83</v>
      </c>
      <c r="K83" s="7" t="s">
        <v>84</v>
      </c>
      <c r="L83" s="7" t="s">
        <v>85</v>
      </c>
      <c r="M83" s="7" t="s">
        <v>86</v>
      </c>
      <c r="N83" s="206" t="s">
        <v>121</v>
      </c>
      <c r="O83" s="149" t="s">
        <v>123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172</v>
      </c>
      <c r="B84" s="146">
        <v>67.099999999999994</v>
      </c>
      <c r="C84" s="146">
        <v>65</v>
      </c>
      <c r="D84" s="146">
        <v>69.599999999999994</v>
      </c>
      <c r="E84" s="146">
        <v>71.8</v>
      </c>
      <c r="F84" s="146">
        <v>71.3</v>
      </c>
      <c r="G84" s="146">
        <v>71.900000000000006</v>
      </c>
      <c r="H84" s="146">
        <v>74.599999999999994</v>
      </c>
      <c r="I84" s="146">
        <v>64.2</v>
      </c>
      <c r="J84" s="146">
        <v>77.900000000000006</v>
      </c>
      <c r="K84" s="146">
        <v>72.5</v>
      </c>
      <c r="L84" s="146">
        <v>67.5</v>
      </c>
      <c r="M84" s="146">
        <v>70</v>
      </c>
      <c r="N84" s="211">
        <f t="shared" ref="N84:N87" si="2">SUM(B84:M84)/12</f>
        <v>70.283333333333346</v>
      </c>
      <c r="O84" s="148">
        <v>107.4</v>
      </c>
      <c r="P84" s="48"/>
      <c r="Q84" s="214"/>
      <c r="R84" s="214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171</v>
      </c>
      <c r="B85" s="146">
        <v>63.7</v>
      </c>
      <c r="C85" s="146">
        <v>66.900000000000006</v>
      </c>
      <c r="D85" s="146">
        <v>76.400000000000006</v>
      </c>
      <c r="E85" s="146">
        <v>76.900000000000006</v>
      </c>
      <c r="F85" s="146">
        <v>60.2</v>
      </c>
      <c r="G85" s="146">
        <v>66.400000000000006</v>
      </c>
      <c r="H85" s="146">
        <v>77</v>
      </c>
      <c r="I85" s="146">
        <v>64</v>
      </c>
      <c r="J85" s="146">
        <v>74.5</v>
      </c>
      <c r="K85" s="146">
        <v>82</v>
      </c>
      <c r="L85" s="146">
        <v>55.6</v>
      </c>
      <c r="M85" s="146">
        <v>66.8</v>
      </c>
      <c r="N85" s="211">
        <f t="shared" si="2"/>
        <v>69.2</v>
      </c>
      <c r="O85" s="148">
        <f t="shared" ref="O85:O87" si="3">ROUND(N85/N84*100,1)</f>
        <v>98.5</v>
      </c>
      <c r="P85" s="48"/>
      <c r="Q85" s="214"/>
      <c r="R85" s="214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174</v>
      </c>
      <c r="B86" s="146">
        <v>55.6</v>
      </c>
      <c r="C86" s="146">
        <v>63.7</v>
      </c>
      <c r="D86" s="146">
        <v>75.3</v>
      </c>
      <c r="E86" s="146">
        <v>79</v>
      </c>
      <c r="F86" s="146">
        <v>73.599999999999994</v>
      </c>
      <c r="G86" s="146">
        <v>73.3</v>
      </c>
      <c r="H86" s="146">
        <v>73.599999999999994</v>
      </c>
      <c r="I86" s="146">
        <v>79.8</v>
      </c>
      <c r="J86" s="146">
        <v>87</v>
      </c>
      <c r="K86" s="146">
        <v>74.900000000000006</v>
      </c>
      <c r="L86" s="146">
        <v>77.900000000000006</v>
      </c>
      <c r="M86" s="146">
        <v>81.7</v>
      </c>
      <c r="N86" s="211">
        <f t="shared" si="2"/>
        <v>74.61666666666666</v>
      </c>
      <c r="O86" s="148">
        <f t="shared" si="3"/>
        <v>107.8</v>
      </c>
      <c r="P86" s="48"/>
      <c r="Q86" s="214"/>
      <c r="R86" s="214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186</v>
      </c>
      <c r="B87" s="146">
        <v>76.7</v>
      </c>
      <c r="C87" s="146">
        <v>70.099999999999994</v>
      </c>
      <c r="D87" s="146">
        <v>82.6</v>
      </c>
      <c r="E87" s="146">
        <v>84.7</v>
      </c>
      <c r="F87" s="146">
        <v>82.1</v>
      </c>
      <c r="G87" s="146">
        <v>83.4</v>
      </c>
      <c r="H87" s="146">
        <v>86.1</v>
      </c>
      <c r="I87" s="146">
        <v>75.900000000000006</v>
      </c>
      <c r="J87" s="146">
        <v>82.2</v>
      </c>
      <c r="K87" s="146">
        <v>81.2</v>
      </c>
      <c r="L87" s="146">
        <v>80.2</v>
      </c>
      <c r="M87" s="146">
        <v>81.900000000000006</v>
      </c>
      <c r="N87" s="211">
        <f t="shared" si="2"/>
        <v>80.591666666666683</v>
      </c>
      <c r="O87" s="148">
        <f t="shared" si="3"/>
        <v>108</v>
      </c>
      <c r="P87" s="48"/>
      <c r="Q87" s="214"/>
      <c r="R87" s="214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194</v>
      </c>
      <c r="B88" s="146">
        <v>72.3</v>
      </c>
      <c r="C88" s="146">
        <v>74.900000000000006</v>
      </c>
      <c r="D88" s="146">
        <v>81.3</v>
      </c>
      <c r="E88" s="146">
        <v>70.599999999999994</v>
      </c>
      <c r="F88" s="146"/>
      <c r="G88" s="146"/>
      <c r="H88" s="146"/>
      <c r="I88" s="146"/>
      <c r="J88" s="146"/>
      <c r="K88" s="146"/>
      <c r="L88" s="146"/>
      <c r="M88" s="146"/>
      <c r="N88" s="211"/>
      <c r="O88" s="148"/>
      <c r="P88" s="48"/>
      <c r="Q88" s="352"/>
      <c r="R88" s="352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N89" s="48"/>
      <c r="O89" s="217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 x14ac:dyDescent="0.15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topLeftCell="A10" workbookViewId="0">
      <selection activeCell="N34" sqref="N34"/>
    </sheetView>
  </sheetViews>
  <sheetFormatPr defaultColWidth="10.625" defaultRowHeight="13.5" x14ac:dyDescent="0.15"/>
  <cols>
    <col min="1" max="1" width="8.5" customWidth="1"/>
    <col min="2" max="2" width="13.375" customWidth="1"/>
  </cols>
  <sheetData>
    <row r="1" spans="1:13" ht="17.25" customHeight="1" x14ac:dyDescent="0.2">
      <c r="A1" s="450" t="s">
        <v>126</v>
      </c>
      <c r="F1" s="144"/>
      <c r="G1" s="144"/>
      <c r="H1" s="144"/>
    </row>
    <row r="2" spans="1:13" x14ac:dyDescent="0.15">
      <c r="A2" s="444"/>
    </row>
    <row r="3" spans="1:13" ht="17.25" x14ac:dyDescent="0.2">
      <c r="A3" s="444"/>
      <c r="C3" s="144"/>
    </row>
    <row r="4" spans="1:13" ht="17.25" x14ac:dyDescent="0.2">
      <c r="A4" s="444"/>
      <c r="J4" s="144"/>
      <c r="K4" s="144"/>
      <c r="L4" s="144"/>
      <c r="M4" s="144"/>
    </row>
    <row r="5" spans="1:13" x14ac:dyDescent="0.15">
      <c r="A5" s="444"/>
    </row>
    <row r="6" spans="1:13" x14ac:dyDescent="0.15">
      <c r="A6" s="444"/>
    </row>
    <row r="7" spans="1:13" x14ac:dyDescent="0.15">
      <c r="A7" s="444"/>
    </row>
    <row r="8" spans="1:13" x14ac:dyDescent="0.15">
      <c r="A8" s="444"/>
    </row>
    <row r="9" spans="1:13" x14ac:dyDescent="0.15">
      <c r="A9" s="444"/>
    </row>
    <row r="10" spans="1:13" x14ac:dyDescent="0.15">
      <c r="A10" s="444"/>
    </row>
    <row r="11" spans="1:13" x14ac:dyDescent="0.15">
      <c r="A11" s="444"/>
    </row>
    <row r="12" spans="1:13" x14ac:dyDescent="0.15">
      <c r="A12" s="444"/>
    </row>
    <row r="13" spans="1:13" x14ac:dyDescent="0.15">
      <c r="A13" s="444"/>
    </row>
    <row r="14" spans="1:13" x14ac:dyDescent="0.15">
      <c r="A14" s="444"/>
    </row>
    <row r="15" spans="1:13" x14ac:dyDescent="0.15">
      <c r="A15" s="444"/>
    </row>
    <row r="16" spans="1:13" x14ac:dyDescent="0.15">
      <c r="A16" s="444"/>
    </row>
    <row r="17" spans="1:15" x14ac:dyDescent="0.15">
      <c r="A17" s="444"/>
    </row>
    <row r="18" spans="1:15" x14ac:dyDescent="0.15">
      <c r="A18" s="444"/>
    </row>
    <row r="19" spans="1:15" x14ac:dyDescent="0.15">
      <c r="A19" s="444"/>
    </row>
    <row r="20" spans="1:15" x14ac:dyDescent="0.15">
      <c r="A20" s="444"/>
    </row>
    <row r="21" spans="1:15" x14ac:dyDescent="0.15">
      <c r="A21" s="444"/>
    </row>
    <row r="22" spans="1:15" x14ac:dyDescent="0.15">
      <c r="A22" s="444"/>
    </row>
    <row r="23" spans="1:15" x14ac:dyDescent="0.15">
      <c r="A23" s="444"/>
    </row>
    <row r="24" spans="1:15" x14ac:dyDescent="0.15">
      <c r="A24" s="444"/>
    </row>
    <row r="25" spans="1:15" x14ac:dyDescent="0.15">
      <c r="A25" s="444"/>
    </row>
    <row r="26" spans="1:15" x14ac:dyDescent="0.15">
      <c r="A26" s="444"/>
    </row>
    <row r="27" spans="1:15" x14ac:dyDescent="0.15">
      <c r="A27" s="444"/>
    </row>
    <row r="28" spans="1:15" x14ac:dyDescent="0.15">
      <c r="A28" s="444"/>
    </row>
    <row r="29" spans="1:15" x14ac:dyDescent="0.15">
      <c r="A29" s="444"/>
      <c r="O29" s="349"/>
    </row>
    <row r="30" spans="1:15" x14ac:dyDescent="0.15">
      <c r="A30" s="444"/>
    </row>
    <row r="31" spans="1:15" x14ac:dyDescent="0.15">
      <c r="A31" s="444"/>
    </row>
    <row r="32" spans="1:15" x14ac:dyDescent="0.15">
      <c r="A32" s="444"/>
    </row>
    <row r="33" spans="1:14" x14ac:dyDescent="0.15">
      <c r="A33" s="444"/>
    </row>
    <row r="34" spans="1:14" x14ac:dyDescent="0.15">
      <c r="A34" s="444"/>
    </row>
    <row r="35" spans="1:14" s="42" customFormat="1" ht="20.100000000000001" customHeight="1" x14ac:dyDescent="0.15">
      <c r="A35" s="444"/>
      <c r="B35" s="363" t="s">
        <v>167</v>
      </c>
      <c r="C35" s="363" t="s">
        <v>153</v>
      </c>
      <c r="D35" s="364" t="s">
        <v>155</v>
      </c>
      <c r="E35" s="363" t="s">
        <v>157</v>
      </c>
      <c r="F35" s="363" t="s">
        <v>160</v>
      </c>
      <c r="G35" s="363" t="s">
        <v>166</v>
      </c>
      <c r="H35" s="363" t="s">
        <v>169</v>
      </c>
      <c r="I35" s="363" t="s">
        <v>170</v>
      </c>
      <c r="J35" s="363" t="s">
        <v>171</v>
      </c>
      <c r="K35" s="363" t="s">
        <v>191</v>
      </c>
      <c r="L35" s="363" t="s">
        <v>207</v>
      </c>
      <c r="M35" s="365" t="s">
        <v>210</v>
      </c>
      <c r="N35" s="47"/>
    </row>
    <row r="36" spans="1:14" ht="25.5" customHeight="1" x14ac:dyDescent="0.15">
      <c r="A36" s="444"/>
      <c r="B36" s="425" t="s">
        <v>107</v>
      </c>
      <c r="C36" s="8">
        <v>95.8</v>
      </c>
      <c r="D36" s="8">
        <v>99.5</v>
      </c>
      <c r="E36" s="8">
        <v>100.7</v>
      </c>
      <c r="F36" s="8">
        <v>106.9</v>
      </c>
      <c r="G36" s="8">
        <v>108.5</v>
      </c>
      <c r="H36" s="8">
        <v>114.8</v>
      </c>
      <c r="I36" s="8">
        <v>122.6</v>
      </c>
      <c r="J36" s="8">
        <v>120.5</v>
      </c>
      <c r="K36" s="8">
        <v>125.7</v>
      </c>
      <c r="L36" s="8">
        <v>141.4</v>
      </c>
      <c r="M36" s="8">
        <v>141.9</v>
      </c>
    </row>
    <row r="37" spans="1:14" ht="25.5" customHeight="1" x14ac:dyDescent="0.15">
      <c r="A37" s="444"/>
      <c r="B37" s="196" t="s">
        <v>208</v>
      </c>
      <c r="C37" s="8">
        <v>220.5</v>
      </c>
      <c r="D37" s="8">
        <v>225.3</v>
      </c>
      <c r="E37" s="8">
        <v>226.3</v>
      </c>
      <c r="F37" s="8">
        <v>228.9</v>
      </c>
      <c r="G37" s="8">
        <v>231.8</v>
      </c>
      <c r="H37" s="8">
        <v>234.9</v>
      </c>
      <c r="I37" s="8">
        <v>240.8</v>
      </c>
      <c r="J37" s="8">
        <v>233.6</v>
      </c>
      <c r="K37" s="8">
        <v>240.2</v>
      </c>
      <c r="L37" s="8">
        <v>239.9</v>
      </c>
      <c r="M37" s="8">
        <v>242.8</v>
      </c>
    </row>
    <row r="38" spans="1:14" ht="24.75" customHeight="1" x14ac:dyDescent="0.15">
      <c r="A38" s="444"/>
      <c r="B38" s="173" t="s">
        <v>129</v>
      </c>
      <c r="C38" s="8">
        <v>173</v>
      </c>
      <c r="D38" s="8">
        <v>171</v>
      </c>
      <c r="E38" s="8">
        <v>171</v>
      </c>
      <c r="F38" s="8">
        <v>171</v>
      </c>
      <c r="G38" s="8">
        <v>171</v>
      </c>
      <c r="H38" s="8">
        <v>170</v>
      </c>
      <c r="I38" s="8">
        <v>171</v>
      </c>
      <c r="J38" s="8">
        <v>169</v>
      </c>
      <c r="K38" s="8">
        <v>171</v>
      </c>
      <c r="L38" s="8">
        <v>169</v>
      </c>
      <c r="M38" s="8">
        <v>169</v>
      </c>
    </row>
    <row r="40" spans="1:14" ht="14.25" x14ac:dyDescent="0.15">
      <c r="C40" s="2"/>
      <c r="D40" s="165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U20" sqref="U20"/>
    </sheetView>
  </sheetViews>
  <sheetFormatPr defaultRowHeight="13.5" x14ac:dyDescent="0.15"/>
  <cols>
    <col min="1" max="1" width="11.875" customWidth="1"/>
    <col min="10" max="10" width="9.25" bestFit="1" customWidth="1"/>
    <col min="13" max="13" width="9.25" bestFit="1" customWidth="1"/>
  </cols>
  <sheetData>
    <row r="1" spans="2:15" x14ac:dyDescent="0.15">
      <c r="B1" s="456" t="s">
        <v>214</v>
      </c>
      <c r="C1" s="456"/>
      <c r="D1" s="456"/>
      <c r="E1" s="456"/>
      <c r="F1" s="456"/>
      <c r="G1" s="457" t="s">
        <v>127</v>
      </c>
      <c r="H1" s="457"/>
      <c r="I1" s="457"/>
      <c r="J1" s="224" t="s">
        <v>108</v>
      </c>
      <c r="K1" s="3"/>
      <c r="M1" s="3" t="s">
        <v>185</v>
      </c>
    </row>
    <row r="2" spans="2:15" x14ac:dyDescent="0.15">
      <c r="B2" s="456"/>
      <c r="C2" s="456"/>
      <c r="D2" s="456"/>
      <c r="E2" s="456"/>
      <c r="F2" s="456"/>
      <c r="G2" s="457"/>
      <c r="H2" s="457"/>
      <c r="I2" s="457"/>
      <c r="J2" s="375">
        <v>220340</v>
      </c>
      <c r="K2" s="4" t="s">
        <v>110</v>
      </c>
      <c r="L2" s="341">
        <f t="shared" ref="L2:L7" si="0">SUM(J2)</f>
        <v>220340</v>
      </c>
      <c r="M2" s="375">
        <v>153271</v>
      </c>
    </row>
    <row r="3" spans="2:15" x14ac:dyDescent="0.15">
      <c r="J3" s="375">
        <v>392277</v>
      </c>
      <c r="K3" s="3" t="s">
        <v>111</v>
      </c>
      <c r="L3" s="341">
        <f t="shared" si="0"/>
        <v>392277</v>
      </c>
      <c r="M3" s="375">
        <v>250144</v>
      </c>
    </row>
    <row r="4" spans="2:15" x14ac:dyDescent="0.15">
      <c r="J4" s="375">
        <v>513843</v>
      </c>
      <c r="K4" s="3" t="s">
        <v>102</v>
      </c>
      <c r="L4" s="341">
        <f t="shared" si="0"/>
        <v>513843</v>
      </c>
      <c r="M4" s="375">
        <v>332702</v>
      </c>
    </row>
    <row r="5" spans="2:15" x14ac:dyDescent="0.15">
      <c r="J5" s="375">
        <v>153912</v>
      </c>
      <c r="K5" s="3" t="s">
        <v>90</v>
      </c>
      <c r="L5" s="341">
        <f t="shared" si="0"/>
        <v>153912</v>
      </c>
      <c r="M5" s="375">
        <v>128035</v>
      </c>
    </row>
    <row r="6" spans="2:15" x14ac:dyDescent="0.15">
      <c r="J6" s="375">
        <v>274743</v>
      </c>
      <c r="K6" s="3" t="s">
        <v>100</v>
      </c>
      <c r="L6" s="341">
        <f t="shared" si="0"/>
        <v>274743</v>
      </c>
      <c r="M6" s="375">
        <v>168368</v>
      </c>
    </row>
    <row r="7" spans="2:15" x14ac:dyDescent="0.15">
      <c r="J7" s="375">
        <v>872418</v>
      </c>
      <c r="K7" s="3" t="s">
        <v>103</v>
      </c>
      <c r="L7" s="341">
        <f t="shared" si="0"/>
        <v>872418</v>
      </c>
      <c r="M7" s="375">
        <v>628754</v>
      </c>
    </row>
    <row r="8" spans="2:15" x14ac:dyDescent="0.15">
      <c r="J8" s="341">
        <f>SUM(J2:J7)</f>
        <v>2427533</v>
      </c>
      <c r="K8" s="3" t="s">
        <v>92</v>
      </c>
      <c r="L8" s="412">
        <f>SUM(L2:L7)</f>
        <v>2427533</v>
      </c>
      <c r="M8" s="341">
        <f>SUM(M2:M7)</f>
        <v>1661274</v>
      </c>
    </row>
    <row r="10" spans="2:15" x14ac:dyDescent="0.15">
      <c r="K10" s="3"/>
      <c r="L10" s="3" t="s">
        <v>162</v>
      </c>
      <c r="M10" s="3" t="s">
        <v>112</v>
      </c>
      <c r="N10" s="3"/>
      <c r="O10" s="3" t="s">
        <v>128</v>
      </c>
    </row>
    <row r="11" spans="2:15" x14ac:dyDescent="0.15">
      <c r="K11" s="4" t="s">
        <v>110</v>
      </c>
      <c r="L11" s="341">
        <f>SUM(M2)</f>
        <v>153271</v>
      </c>
      <c r="M11" s="341">
        <f t="shared" ref="M11:M17" si="1">SUM(N11-L11)</f>
        <v>67069</v>
      </c>
      <c r="N11" s="341">
        <f t="shared" ref="N11:N17" si="2">SUM(L2)</f>
        <v>220340</v>
      </c>
      <c r="O11" s="342">
        <f>SUM(L11/N11)</f>
        <v>0.69561132794771718</v>
      </c>
    </row>
    <row r="12" spans="2:15" x14ac:dyDescent="0.15">
      <c r="K12" s="3" t="s">
        <v>111</v>
      </c>
      <c r="L12" s="341">
        <f t="shared" ref="L12:L17" si="3">SUM(M3)</f>
        <v>250144</v>
      </c>
      <c r="M12" s="341">
        <f t="shared" si="1"/>
        <v>142133</v>
      </c>
      <c r="N12" s="341">
        <f t="shared" si="2"/>
        <v>392277</v>
      </c>
      <c r="O12" s="342">
        <f t="shared" ref="O12:O17" si="4">SUM(L12/N12)</f>
        <v>0.63767184922898867</v>
      </c>
    </row>
    <row r="13" spans="2:15" x14ac:dyDescent="0.15">
      <c r="K13" s="3" t="s">
        <v>102</v>
      </c>
      <c r="L13" s="341">
        <f t="shared" si="3"/>
        <v>332702</v>
      </c>
      <c r="M13" s="341">
        <f t="shared" si="1"/>
        <v>181141</v>
      </c>
      <c r="N13" s="341">
        <f t="shared" si="2"/>
        <v>513843</v>
      </c>
      <c r="O13" s="342">
        <f t="shared" si="4"/>
        <v>0.64747792613697175</v>
      </c>
    </row>
    <row r="14" spans="2:15" x14ac:dyDescent="0.15">
      <c r="K14" s="3" t="s">
        <v>90</v>
      </c>
      <c r="L14" s="341">
        <f t="shared" si="3"/>
        <v>128035</v>
      </c>
      <c r="M14" s="341">
        <f t="shared" si="1"/>
        <v>25877</v>
      </c>
      <c r="N14" s="341">
        <f t="shared" si="2"/>
        <v>153912</v>
      </c>
      <c r="O14" s="342">
        <f t="shared" si="4"/>
        <v>0.83187145901554138</v>
      </c>
    </row>
    <row r="15" spans="2:15" x14ac:dyDescent="0.15">
      <c r="K15" s="3" t="s">
        <v>100</v>
      </c>
      <c r="L15" s="341">
        <f t="shared" si="3"/>
        <v>168368</v>
      </c>
      <c r="M15" s="341">
        <f t="shared" si="1"/>
        <v>106375</v>
      </c>
      <c r="N15" s="341">
        <f t="shared" si="2"/>
        <v>274743</v>
      </c>
      <c r="O15" s="342">
        <f t="shared" si="4"/>
        <v>0.61281998085483524</v>
      </c>
    </row>
    <row r="16" spans="2:15" x14ac:dyDescent="0.15">
      <c r="K16" s="3" t="s">
        <v>103</v>
      </c>
      <c r="L16" s="341">
        <f t="shared" si="3"/>
        <v>628754</v>
      </c>
      <c r="M16" s="341">
        <f t="shared" si="1"/>
        <v>243664</v>
      </c>
      <c r="N16" s="341">
        <f t="shared" si="2"/>
        <v>872418</v>
      </c>
      <c r="O16" s="342">
        <f t="shared" si="4"/>
        <v>0.72070269068267734</v>
      </c>
    </row>
    <row r="17" spans="11:15" x14ac:dyDescent="0.15">
      <c r="K17" s="3" t="s">
        <v>92</v>
      </c>
      <c r="L17" s="341">
        <f t="shared" si="3"/>
        <v>1661274</v>
      </c>
      <c r="M17" s="341">
        <f t="shared" si="1"/>
        <v>766259</v>
      </c>
      <c r="N17" s="341">
        <f t="shared" si="2"/>
        <v>2427533</v>
      </c>
      <c r="O17" s="342">
        <f t="shared" si="4"/>
        <v>0.68434661856296086</v>
      </c>
    </row>
    <row r="53" spans="1:9" ht="20.100000000000001" customHeight="1" x14ac:dyDescent="0.15"/>
    <row r="54" spans="1:9" ht="20.100000000000001" customHeight="1" thickBot="1" x14ac:dyDescent="0.2"/>
    <row r="55" spans="1:9" ht="16.5" customHeight="1" x14ac:dyDescent="0.15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 x14ac:dyDescent="0.15">
      <c r="A56" s="35" t="s">
        <v>113</v>
      </c>
      <c r="B56" s="36"/>
      <c r="C56" s="458" t="s">
        <v>108</v>
      </c>
      <c r="D56" s="459"/>
      <c r="E56" s="458" t="s">
        <v>109</v>
      </c>
      <c r="F56" s="459"/>
      <c r="G56" s="462" t="s">
        <v>114</v>
      </c>
      <c r="H56" s="458" t="s">
        <v>115</v>
      </c>
      <c r="I56" s="459"/>
    </row>
    <row r="57" spans="1:9" ht="14.25" x14ac:dyDescent="0.15">
      <c r="A57" s="37" t="s">
        <v>116</v>
      </c>
      <c r="B57" s="38"/>
      <c r="C57" s="460"/>
      <c r="D57" s="461"/>
      <c r="E57" s="460"/>
      <c r="F57" s="461"/>
      <c r="G57" s="463"/>
      <c r="H57" s="460"/>
      <c r="I57" s="461"/>
    </row>
    <row r="58" spans="1:9" ht="19.5" customHeight="1" x14ac:dyDescent="0.15">
      <c r="A58" s="41" t="s">
        <v>117</v>
      </c>
      <c r="B58" s="39"/>
      <c r="C58" s="453" t="s">
        <v>209</v>
      </c>
      <c r="D58" s="454"/>
      <c r="E58" s="451" t="s">
        <v>212</v>
      </c>
      <c r="F58" s="452"/>
      <c r="G58" s="80">
        <v>13.7</v>
      </c>
      <c r="H58" s="40"/>
      <c r="I58" s="39"/>
    </row>
    <row r="59" spans="1:9" ht="19.5" customHeight="1" x14ac:dyDescent="0.15">
      <c r="A59" s="41" t="s">
        <v>118</v>
      </c>
      <c r="B59" s="39"/>
      <c r="C59" s="455" t="s">
        <v>154</v>
      </c>
      <c r="D59" s="454"/>
      <c r="E59" s="451" t="s">
        <v>213</v>
      </c>
      <c r="F59" s="452"/>
      <c r="G59" s="84">
        <v>26.4</v>
      </c>
      <c r="H59" s="40"/>
      <c r="I59" s="39"/>
    </row>
    <row r="60" spans="1:9" ht="20.100000000000001" customHeight="1" x14ac:dyDescent="0.15">
      <c r="A60" s="41" t="s">
        <v>119</v>
      </c>
      <c r="B60" s="39"/>
      <c r="C60" s="451" t="s">
        <v>211</v>
      </c>
      <c r="D60" s="452"/>
      <c r="E60" s="451" t="s">
        <v>217</v>
      </c>
      <c r="F60" s="452"/>
      <c r="G60" s="80">
        <v>78.599999999999994</v>
      </c>
      <c r="H60" s="40"/>
      <c r="I60" s="39"/>
    </row>
    <row r="61" spans="1:9" ht="20.100000000000001" customHeight="1" x14ac:dyDescent="0.15"/>
    <row r="62" spans="1:9" ht="20.100000000000001" customHeight="1" x14ac:dyDescent="0.15"/>
    <row r="63" spans="1:9" x14ac:dyDescent="0.15">
      <c r="E63" s="34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E91" sqref="E91"/>
    </sheetView>
  </sheetViews>
  <sheetFormatPr defaultColWidth="4.75" defaultRowHeight="9.9499999999999993" customHeight="1" x14ac:dyDescent="0.15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 x14ac:dyDescent="0.15">
      <c r="E1" s="2"/>
      <c r="F1" s="2"/>
      <c r="G1" s="2"/>
      <c r="H1" s="2"/>
      <c r="K1" s="16"/>
    </row>
    <row r="3" spans="1:19" ht="9.9499999999999993" customHeight="1" x14ac:dyDescent="0.15">
      <c r="A3" s="29"/>
      <c r="B3" s="29"/>
    </row>
    <row r="4" spans="1:19" ht="9.9499999999999993" customHeight="1" x14ac:dyDescent="0.2">
      <c r="J4" s="144"/>
      <c r="K4" s="2"/>
      <c r="L4" s="2"/>
      <c r="M4" s="2"/>
    </row>
    <row r="13" spans="1:19" ht="9.9499999999999993" customHeight="1" x14ac:dyDescent="0.15">
      <c r="R13" s="158"/>
      <c r="S13" s="281"/>
    </row>
    <row r="14" spans="1:19" ht="9.9499999999999993" customHeight="1" x14ac:dyDescent="0.15">
      <c r="R14" s="158"/>
      <c r="S14" s="281"/>
    </row>
    <row r="15" spans="1:19" ht="9.9499999999999993" customHeight="1" x14ac:dyDescent="0.15">
      <c r="R15" s="158"/>
      <c r="S15" s="281"/>
    </row>
    <row r="16" spans="1:19" ht="9.9499999999999993" customHeight="1" x14ac:dyDescent="0.15">
      <c r="R16" s="158"/>
      <c r="S16" s="281"/>
    </row>
    <row r="17" spans="1:35" ht="9.9499999999999993" customHeight="1" x14ac:dyDescent="0.15">
      <c r="R17" s="158"/>
      <c r="S17" s="281"/>
    </row>
    <row r="20" spans="1:35" ht="9.9499999999999993" customHeight="1" x14ac:dyDescent="0.15">
      <c r="AI20" s="47"/>
    </row>
    <row r="25" spans="1:35" s="47" customFormat="1" ht="9.9499999999999993" customHeight="1" x14ac:dyDescent="0.15">
      <c r="A25" s="146"/>
      <c r="B25" s="146" t="s">
        <v>75</v>
      </c>
      <c r="C25" s="146" t="s">
        <v>76</v>
      </c>
      <c r="D25" s="146" t="s">
        <v>77</v>
      </c>
      <c r="E25" s="146" t="s">
        <v>78</v>
      </c>
      <c r="F25" s="146" t="s">
        <v>79</v>
      </c>
      <c r="G25" s="146" t="s">
        <v>80</v>
      </c>
      <c r="H25" s="146" t="s">
        <v>81</v>
      </c>
      <c r="I25" s="146" t="s">
        <v>82</v>
      </c>
      <c r="J25" s="146" t="s">
        <v>83</v>
      </c>
      <c r="K25" s="146" t="s">
        <v>84</v>
      </c>
      <c r="L25" s="146" t="s">
        <v>85</v>
      </c>
      <c r="M25" s="147" t="s">
        <v>86</v>
      </c>
      <c r="N25" s="206" t="s">
        <v>124</v>
      </c>
      <c r="O25" s="149" t="s">
        <v>123</v>
      </c>
      <c r="AI25"/>
    </row>
    <row r="26" spans="1:35" ht="9.9499999999999993" customHeight="1" x14ac:dyDescent="0.15">
      <c r="A26" s="6" t="s">
        <v>172</v>
      </c>
      <c r="B26" s="146">
        <v>74.599999999999994</v>
      </c>
      <c r="C26" s="146">
        <v>75.400000000000006</v>
      </c>
      <c r="D26" s="148">
        <v>81.099999999999994</v>
      </c>
      <c r="E26" s="146">
        <v>81.599999999999994</v>
      </c>
      <c r="F26" s="146">
        <v>80.7</v>
      </c>
      <c r="G26" s="146">
        <v>79.400000000000006</v>
      </c>
      <c r="H26" s="148">
        <v>87.2</v>
      </c>
      <c r="I26" s="146">
        <v>72.599999999999994</v>
      </c>
      <c r="J26" s="146">
        <v>79</v>
      </c>
      <c r="K26" s="146">
        <v>82.8</v>
      </c>
      <c r="L26" s="146">
        <v>76.400000000000006</v>
      </c>
      <c r="M26" s="303">
        <v>76.5</v>
      </c>
      <c r="N26" s="304">
        <f t="shared" ref="N26:N29" si="0">SUM(B26:M26)</f>
        <v>947.3</v>
      </c>
      <c r="O26" s="148">
        <v>104.6</v>
      </c>
    </row>
    <row r="27" spans="1:35" ht="9.9499999999999993" customHeight="1" x14ac:dyDescent="0.15">
      <c r="A27" s="6" t="s">
        <v>171</v>
      </c>
      <c r="B27" s="146">
        <v>69</v>
      </c>
      <c r="C27" s="146">
        <v>77.5</v>
      </c>
      <c r="D27" s="148">
        <v>84.3</v>
      </c>
      <c r="E27" s="146">
        <v>83</v>
      </c>
      <c r="F27" s="146">
        <v>72.7</v>
      </c>
      <c r="G27" s="146">
        <v>75.400000000000006</v>
      </c>
      <c r="H27" s="148">
        <v>78.3</v>
      </c>
      <c r="I27" s="146">
        <v>69.5</v>
      </c>
      <c r="J27" s="146">
        <v>75.900000000000006</v>
      </c>
      <c r="K27" s="146">
        <v>79.900000000000006</v>
      </c>
      <c r="L27" s="146">
        <v>67.3</v>
      </c>
      <c r="M27" s="303">
        <v>71.8</v>
      </c>
      <c r="N27" s="304">
        <f t="shared" si="0"/>
        <v>904.5999999999998</v>
      </c>
      <c r="O27" s="148">
        <f>SUM(N27/N26)*100</f>
        <v>95.492452232661236</v>
      </c>
    </row>
    <row r="28" spans="1:35" ht="9.9499999999999993" customHeight="1" x14ac:dyDescent="0.15">
      <c r="A28" s="6" t="s">
        <v>174</v>
      </c>
      <c r="B28" s="146">
        <v>62</v>
      </c>
      <c r="C28" s="146">
        <v>71.900000000000006</v>
      </c>
      <c r="D28" s="148">
        <v>82.3</v>
      </c>
      <c r="E28" s="146">
        <v>86.9</v>
      </c>
      <c r="F28" s="146">
        <v>79.5</v>
      </c>
      <c r="G28" s="146">
        <v>84.7</v>
      </c>
      <c r="H28" s="148">
        <v>77.8</v>
      </c>
      <c r="I28" s="146">
        <v>103.2</v>
      </c>
      <c r="J28" s="146">
        <v>105.2</v>
      </c>
      <c r="K28" s="146">
        <v>95.4</v>
      </c>
      <c r="L28" s="146">
        <v>100.3</v>
      </c>
      <c r="M28" s="303">
        <v>106.6</v>
      </c>
      <c r="N28" s="304">
        <f t="shared" si="0"/>
        <v>1055.8</v>
      </c>
      <c r="O28" s="148">
        <f>SUM(N28/N27)*100</f>
        <v>116.71456997567988</v>
      </c>
    </row>
    <row r="29" spans="1:35" ht="9.9499999999999993" customHeight="1" x14ac:dyDescent="0.15">
      <c r="A29" s="6" t="s">
        <v>186</v>
      </c>
      <c r="B29" s="146">
        <v>93.3</v>
      </c>
      <c r="C29" s="146">
        <v>91.3</v>
      </c>
      <c r="D29" s="148">
        <v>106.6</v>
      </c>
      <c r="E29" s="146">
        <v>106.6</v>
      </c>
      <c r="F29" s="146">
        <v>101.9</v>
      </c>
      <c r="G29" s="146">
        <v>113</v>
      </c>
      <c r="H29" s="148">
        <v>110.5</v>
      </c>
      <c r="I29" s="146">
        <v>100.3</v>
      </c>
      <c r="J29" s="146">
        <v>104.2</v>
      </c>
      <c r="K29" s="146">
        <v>103.1</v>
      </c>
      <c r="L29" s="146">
        <v>103.7</v>
      </c>
      <c r="M29" s="303">
        <v>103.6</v>
      </c>
      <c r="N29" s="304">
        <f t="shared" si="0"/>
        <v>1238.0999999999999</v>
      </c>
      <c r="O29" s="148">
        <f>SUM(N29/N28)*100</f>
        <v>117.26652775146809</v>
      </c>
    </row>
    <row r="30" spans="1:35" ht="9.9499999999999993" customHeight="1" x14ac:dyDescent="0.15">
      <c r="A30" s="6" t="s">
        <v>194</v>
      </c>
      <c r="B30" s="146">
        <v>91.6</v>
      </c>
      <c r="C30" s="146">
        <v>96.2</v>
      </c>
      <c r="D30" s="148">
        <v>103.6</v>
      </c>
      <c r="E30" s="146">
        <v>104.5</v>
      </c>
      <c r="F30" s="146"/>
      <c r="G30" s="146"/>
      <c r="H30" s="148"/>
      <c r="I30" s="146"/>
      <c r="J30" s="146"/>
      <c r="K30" s="146"/>
      <c r="L30" s="146"/>
      <c r="M30" s="303"/>
      <c r="N30" s="304">
        <f t="shared" ref="N30" si="1">SUM(B30:M30)</f>
        <v>395.9</v>
      </c>
      <c r="O30" s="148">
        <f>SUM(N30/N29)*100</f>
        <v>31.976415475325094</v>
      </c>
    </row>
    <row r="31" spans="1:35" ht="9.9499999999999993" customHeight="1" x14ac:dyDescent="0.15"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</row>
    <row r="51" spans="1:17" ht="9.9499999999999993" customHeight="1" x14ac:dyDescent="0.1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 x14ac:dyDescent="0.15">
      <c r="A52" s="48"/>
      <c r="B52" s="29"/>
    </row>
    <row r="53" spans="1:17" ht="9.9499999999999993" customHeight="1" x14ac:dyDescent="0.15">
      <c r="A53" s="48"/>
      <c r="B53" s="29"/>
    </row>
    <row r="54" spans="1:17" ht="9.9499999999999993" customHeight="1" x14ac:dyDescent="0.15">
      <c r="A54" s="48"/>
    </row>
    <row r="55" spans="1:17" ht="9.9499999999999993" customHeight="1" x14ac:dyDescent="0.15">
      <c r="A55" s="146"/>
      <c r="B55" s="146" t="s">
        <v>75</v>
      </c>
      <c r="C55" s="146" t="s">
        <v>76</v>
      </c>
      <c r="D55" s="146" t="s">
        <v>77</v>
      </c>
      <c r="E55" s="146" t="s">
        <v>78</v>
      </c>
      <c r="F55" s="146" t="s">
        <v>79</v>
      </c>
      <c r="G55" s="146" t="s">
        <v>80</v>
      </c>
      <c r="H55" s="146" t="s">
        <v>81</v>
      </c>
      <c r="I55" s="146" t="s">
        <v>82</v>
      </c>
      <c r="J55" s="146" t="s">
        <v>83</v>
      </c>
      <c r="K55" s="146" t="s">
        <v>84</v>
      </c>
      <c r="L55" s="146" t="s">
        <v>85</v>
      </c>
      <c r="M55" s="147" t="s">
        <v>86</v>
      </c>
      <c r="N55" s="206" t="s">
        <v>125</v>
      </c>
      <c r="O55" s="149" t="s">
        <v>123</v>
      </c>
    </row>
    <row r="56" spans="1:17" ht="9.9499999999999993" customHeight="1" x14ac:dyDescent="0.15">
      <c r="A56" s="6" t="s">
        <v>172</v>
      </c>
      <c r="B56" s="146">
        <v>119.6</v>
      </c>
      <c r="C56" s="146">
        <v>123</v>
      </c>
      <c r="D56" s="146">
        <v>124.9</v>
      </c>
      <c r="E56" s="146">
        <v>120.4</v>
      </c>
      <c r="F56" s="146">
        <v>122.8</v>
      </c>
      <c r="G56" s="146">
        <v>122.8</v>
      </c>
      <c r="H56" s="146">
        <v>126.5</v>
      </c>
      <c r="I56" s="146">
        <v>124.6</v>
      </c>
      <c r="J56" s="147">
        <v>120.4</v>
      </c>
      <c r="K56" s="146">
        <v>123.9</v>
      </c>
      <c r="L56" s="146">
        <v>123.3</v>
      </c>
      <c r="M56" s="147">
        <v>119.5</v>
      </c>
      <c r="N56" s="211">
        <f t="shared" ref="N56:N59" si="2">SUM(B56:M56)/12</f>
        <v>122.64166666666667</v>
      </c>
      <c r="O56" s="148">
        <v>105.8</v>
      </c>
      <c r="P56" s="17"/>
      <c r="Q56" s="17"/>
    </row>
    <row r="57" spans="1:17" ht="9.9499999999999993" customHeight="1" x14ac:dyDescent="0.15">
      <c r="A57" s="6" t="s">
        <v>171</v>
      </c>
      <c r="B57" s="146">
        <v>121.9</v>
      </c>
      <c r="C57" s="146">
        <v>124.4</v>
      </c>
      <c r="D57" s="146">
        <v>124.3</v>
      </c>
      <c r="E57" s="146">
        <v>124</v>
      </c>
      <c r="F57" s="146">
        <v>129.1</v>
      </c>
      <c r="G57" s="146">
        <v>126</v>
      </c>
      <c r="H57" s="146">
        <v>120.9</v>
      </c>
      <c r="I57" s="146">
        <v>119.3</v>
      </c>
      <c r="J57" s="147">
        <v>118.8</v>
      </c>
      <c r="K57" s="146">
        <v>118</v>
      </c>
      <c r="L57" s="146">
        <v>111.6</v>
      </c>
      <c r="M57" s="147">
        <v>107.9</v>
      </c>
      <c r="N57" s="211">
        <f t="shared" si="2"/>
        <v>120.51666666666667</v>
      </c>
      <c r="O57" s="148">
        <f>SUM(N57/N56)*100</f>
        <v>98.267309913705233</v>
      </c>
      <c r="P57" s="17"/>
      <c r="Q57" s="17"/>
    </row>
    <row r="58" spans="1:17" ht="9.9499999999999993" customHeight="1" x14ac:dyDescent="0.15">
      <c r="A58" s="6" t="s">
        <v>174</v>
      </c>
      <c r="B58" s="146">
        <v>107.9</v>
      </c>
      <c r="C58" s="146">
        <v>111.7</v>
      </c>
      <c r="D58" s="146">
        <v>111.9</v>
      </c>
      <c r="E58" s="146">
        <v>110.2</v>
      </c>
      <c r="F58" s="146">
        <v>112.5</v>
      </c>
      <c r="G58" s="146">
        <v>113</v>
      </c>
      <c r="H58" s="146">
        <v>111.4</v>
      </c>
      <c r="I58" s="146">
        <v>144</v>
      </c>
      <c r="J58" s="147">
        <v>145.1</v>
      </c>
      <c r="K58" s="146">
        <v>144.6</v>
      </c>
      <c r="L58" s="146">
        <v>147.4</v>
      </c>
      <c r="M58" s="147">
        <v>148.4</v>
      </c>
      <c r="N58" s="211">
        <f t="shared" si="2"/>
        <v>125.67500000000001</v>
      </c>
      <c r="O58" s="148">
        <f>SUM(N58/N57)*100</f>
        <v>104.28018254736553</v>
      </c>
      <c r="P58" s="17"/>
      <c r="Q58" s="17"/>
    </row>
    <row r="59" spans="1:17" ht="10.5" customHeight="1" x14ac:dyDescent="0.15">
      <c r="A59" s="6" t="s">
        <v>186</v>
      </c>
      <c r="B59" s="146">
        <v>141.30000000000001</v>
      </c>
      <c r="C59" s="146">
        <v>142.30000000000001</v>
      </c>
      <c r="D59" s="146">
        <v>141.1</v>
      </c>
      <c r="E59" s="146">
        <v>140.1</v>
      </c>
      <c r="F59" s="146">
        <v>145.19999999999999</v>
      </c>
      <c r="G59" s="146">
        <v>146.30000000000001</v>
      </c>
      <c r="H59" s="146">
        <v>140.9</v>
      </c>
      <c r="I59" s="146">
        <v>140.80000000000001</v>
      </c>
      <c r="J59" s="147">
        <v>138</v>
      </c>
      <c r="K59" s="146">
        <v>138.30000000000001</v>
      </c>
      <c r="L59" s="146">
        <v>140.9</v>
      </c>
      <c r="M59" s="147">
        <v>141.1</v>
      </c>
      <c r="N59" s="211">
        <f t="shared" si="2"/>
        <v>141.35833333333332</v>
      </c>
      <c r="O59" s="148">
        <f>SUM(N59/N58)*100</f>
        <v>112.47927856242951</v>
      </c>
      <c r="P59" s="17"/>
      <c r="Q59" s="17"/>
    </row>
    <row r="60" spans="1:17" ht="10.5" customHeight="1" x14ac:dyDescent="0.15">
      <c r="A60" s="6" t="s">
        <v>194</v>
      </c>
      <c r="B60" s="146">
        <v>141.4</v>
      </c>
      <c r="C60" s="146">
        <v>142</v>
      </c>
      <c r="D60" s="146">
        <v>141.30000000000001</v>
      </c>
      <c r="E60" s="146">
        <v>142.80000000000001</v>
      </c>
      <c r="F60" s="146"/>
      <c r="G60" s="146"/>
      <c r="H60" s="146"/>
      <c r="I60" s="146"/>
      <c r="J60" s="147"/>
      <c r="K60" s="146"/>
      <c r="L60" s="146"/>
      <c r="M60" s="147"/>
      <c r="N60" s="211">
        <f t="shared" ref="N60" si="3">SUM(B60:M60)/12</f>
        <v>47.291666666666664</v>
      </c>
      <c r="O60" s="148">
        <f>SUM(N60/N59)*100</f>
        <v>33.455167128456054</v>
      </c>
    </row>
    <row r="62" spans="1:17" ht="9.9499999999999993" customHeight="1" x14ac:dyDescent="0.15">
      <c r="O62" s="48"/>
    </row>
    <row r="63" spans="1:17" ht="9.9499999999999993" customHeight="1" x14ac:dyDescent="0.15">
      <c r="O63" s="48"/>
    </row>
    <row r="67" spans="15:27" ht="9.9499999999999993" customHeight="1" x14ac:dyDescent="0.15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 x14ac:dyDescent="0.15">
      <c r="A85" s="146"/>
      <c r="B85" s="146" t="s">
        <v>75</v>
      </c>
      <c r="C85" s="146" t="s">
        <v>76</v>
      </c>
      <c r="D85" s="146" t="s">
        <v>77</v>
      </c>
      <c r="E85" s="146" t="s">
        <v>78</v>
      </c>
      <c r="F85" s="146" t="s">
        <v>79</v>
      </c>
      <c r="G85" s="146" t="s">
        <v>80</v>
      </c>
      <c r="H85" s="146" t="s">
        <v>81</v>
      </c>
      <c r="I85" s="146" t="s">
        <v>82</v>
      </c>
      <c r="J85" s="146" t="s">
        <v>83</v>
      </c>
      <c r="K85" s="146" t="s">
        <v>84</v>
      </c>
      <c r="L85" s="146" t="s">
        <v>85</v>
      </c>
      <c r="M85" s="147" t="s">
        <v>86</v>
      </c>
      <c r="N85" s="206" t="s">
        <v>125</v>
      </c>
      <c r="O85" s="149" t="s">
        <v>123</v>
      </c>
    </row>
    <row r="86" spans="1:25" ht="9.9499999999999993" customHeight="1" x14ac:dyDescent="0.15">
      <c r="A86" s="6" t="s">
        <v>172</v>
      </c>
      <c r="B86" s="146">
        <v>62.7</v>
      </c>
      <c r="C86" s="146">
        <v>60.7</v>
      </c>
      <c r="D86" s="146">
        <v>64.7</v>
      </c>
      <c r="E86" s="146">
        <v>68.3</v>
      </c>
      <c r="F86" s="146">
        <v>65.3</v>
      </c>
      <c r="G86" s="146">
        <v>64.7</v>
      </c>
      <c r="H86" s="146">
        <v>68.400000000000006</v>
      </c>
      <c r="I86" s="146">
        <v>58.6</v>
      </c>
      <c r="J86" s="147">
        <v>66.2</v>
      </c>
      <c r="K86" s="146">
        <v>66.3</v>
      </c>
      <c r="L86" s="146">
        <v>62.1</v>
      </c>
      <c r="M86" s="147">
        <v>64.599999999999994</v>
      </c>
      <c r="N86" s="211">
        <f>SUM(B86:M86)/12</f>
        <v>64.38333333333334</v>
      </c>
      <c r="O86" s="148">
        <v>109.4</v>
      </c>
      <c r="P86" s="47"/>
      <c r="Q86" s="217"/>
      <c r="R86" s="47"/>
      <c r="S86" s="47"/>
      <c r="T86" s="47"/>
      <c r="U86" s="47"/>
      <c r="V86" s="47"/>
      <c r="W86" s="47"/>
      <c r="X86" s="47"/>
      <c r="Y86" s="151"/>
    </row>
    <row r="87" spans="1:25" ht="9.9499999999999993" customHeight="1" x14ac:dyDescent="0.15">
      <c r="A87" s="6" t="s">
        <v>171</v>
      </c>
      <c r="B87" s="146">
        <v>56.2</v>
      </c>
      <c r="C87" s="146">
        <v>61.9</v>
      </c>
      <c r="D87" s="146">
        <v>67.900000000000006</v>
      </c>
      <c r="E87" s="146">
        <v>67</v>
      </c>
      <c r="F87" s="146">
        <v>55.4</v>
      </c>
      <c r="G87" s="146">
        <v>60.3</v>
      </c>
      <c r="H87" s="146">
        <v>65.5</v>
      </c>
      <c r="I87" s="146">
        <v>58.5</v>
      </c>
      <c r="J87" s="147">
        <v>63.9</v>
      </c>
      <c r="K87" s="146">
        <v>67.900000000000006</v>
      </c>
      <c r="L87" s="146">
        <v>61.4</v>
      </c>
      <c r="M87" s="147">
        <v>67</v>
      </c>
      <c r="N87" s="211">
        <f>SUM(B87:M87)/12</f>
        <v>62.741666666666667</v>
      </c>
      <c r="O87" s="148">
        <f>SUM(N87/N86)*100</f>
        <v>97.450168263008024</v>
      </c>
      <c r="P87" s="47"/>
      <c r="Q87" s="217"/>
      <c r="R87" s="47"/>
      <c r="S87" s="47"/>
      <c r="T87" s="47"/>
      <c r="U87" s="47"/>
      <c r="V87" s="47"/>
      <c r="W87" s="47"/>
      <c r="X87" s="47"/>
      <c r="Y87" s="47"/>
    </row>
    <row r="88" spans="1:25" ht="10.5" customHeight="1" x14ac:dyDescent="0.15">
      <c r="A88" s="6" t="s">
        <v>174</v>
      </c>
      <c r="B88" s="146">
        <v>57.4</v>
      </c>
      <c r="C88" s="146">
        <v>63.8</v>
      </c>
      <c r="D88" s="146">
        <v>73.5</v>
      </c>
      <c r="E88" s="146">
        <v>79</v>
      </c>
      <c r="F88" s="146">
        <v>70.3</v>
      </c>
      <c r="G88" s="146">
        <v>74.900000000000006</v>
      </c>
      <c r="H88" s="146">
        <v>70</v>
      </c>
      <c r="I88" s="146">
        <v>68</v>
      </c>
      <c r="J88" s="147">
        <v>72.400000000000006</v>
      </c>
      <c r="K88" s="146">
        <v>66</v>
      </c>
      <c r="L88" s="146">
        <v>67.7</v>
      </c>
      <c r="M88" s="147">
        <v>71.7</v>
      </c>
      <c r="N88" s="211">
        <f>SUM(B88:M88)/12</f>
        <v>69.558333333333337</v>
      </c>
      <c r="O88" s="411">
        <f>SUM(N88/N87)*100</f>
        <v>110.86465666091114</v>
      </c>
      <c r="P88" s="47"/>
      <c r="Q88" s="217"/>
      <c r="R88" s="47"/>
      <c r="S88" s="47"/>
      <c r="T88" s="47"/>
      <c r="U88" s="47"/>
      <c r="V88" s="47"/>
      <c r="W88" s="47"/>
      <c r="X88" s="47"/>
      <c r="Y88" s="47"/>
    </row>
    <row r="89" spans="1:25" ht="10.5" customHeight="1" x14ac:dyDescent="0.15">
      <c r="A89" s="6" t="s">
        <v>186</v>
      </c>
      <c r="B89" s="146">
        <v>66.900000000000006</v>
      </c>
      <c r="C89" s="146">
        <v>64.099999999999994</v>
      </c>
      <c r="D89" s="146">
        <v>75.599999999999994</v>
      </c>
      <c r="E89" s="146">
        <v>76.2</v>
      </c>
      <c r="F89" s="146">
        <v>69.599999999999994</v>
      </c>
      <c r="G89" s="146">
        <v>77.2</v>
      </c>
      <c r="H89" s="146">
        <v>78.8</v>
      </c>
      <c r="I89" s="146">
        <v>71.3</v>
      </c>
      <c r="J89" s="147">
        <v>75.8</v>
      </c>
      <c r="K89" s="146">
        <v>74.5</v>
      </c>
      <c r="L89" s="146">
        <v>73.3</v>
      </c>
      <c r="M89" s="147">
        <v>73.400000000000006</v>
      </c>
      <c r="N89" s="211">
        <f>SUM(B89:M89)/12</f>
        <v>73.058333333333323</v>
      </c>
      <c r="O89" s="411">
        <f>SUM(N89/N88)*100</f>
        <v>105.03174793338923</v>
      </c>
      <c r="P89" s="47"/>
      <c r="Q89" s="217"/>
      <c r="R89" s="47"/>
      <c r="S89" s="47"/>
      <c r="T89" s="47"/>
      <c r="U89" s="47"/>
      <c r="V89" s="47"/>
      <c r="W89" s="47"/>
      <c r="X89" s="47"/>
      <c r="Y89" s="47"/>
    </row>
    <row r="90" spans="1:25" ht="10.5" customHeight="1" x14ac:dyDescent="0.15">
      <c r="A90" s="6" t="s">
        <v>194</v>
      </c>
      <c r="B90" s="146">
        <v>64.8</v>
      </c>
      <c r="C90" s="146">
        <v>67.7</v>
      </c>
      <c r="D90" s="146">
        <v>73.400000000000006</v>
      </c>
      <c r="E90" s="146">
        <v>73.099999999999994</v>
      </c>
      <c r="F90" s="146"/>
      <c r="G90" s="146"/>
      <c r="H90" s="146"/>
      <c r="I90" s="146"/>
      <c r="J90" s="147"/>
      <c r="K90" s="146"/>
      <c r="L90" s="146"/>
      <c r="M90" s="147"/>
      <c r="N90" s="211">
        <f>SUM(B90:M90)/12</f>
        <v>23.25</v>
      </c>
      <c r="O90" s="411">
        <f>SUM(N90/N89)*100</f>
        <v>31.823885023383149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 x14ac:dyDescent="0.15">
      <c r="A91" s="150"/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N14" sqref="N14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 x14ac:dyDescent="0.15">
      <c r="A1" s="464" t="s">
        <v>215</v>
      </c>
      <c r="B1" s="465"/>
      <c r="C1" s="465"/>
      <c r="D1" s="465"/>
      <c r="E1" s="465"/>
      <c r="F1" s="465"/>
      <c r="G1" s="465"/>
      <c r="M1" s="16"/>
      <c r="N1" t="s">
        <v>194</v>
      </c>
      <c r="O1" s="111"/>
      <c r="Q1" s="282" t="s">
        <v>186</v>
      </c>
    </row>
    <row r="2" spans="1:18" ht="13.5" customHeight="1" x14ac:dyDescent="0.15">
      <c r="H2" s="3"/>
      <c r="I2" s="145" t="s">
        <v>9</v>
      </c>
      <c r="J2" s="8" t="s">
        <v>67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 x14ac:dyDescent="0.15">
      <c r="H3" s="3">
        <v>17</v>
      </c>
      <c r="I3" s="161" t="s">
        <v>21</v>
      </c>
      <c r="J3" s="13">
        <v>263221</v>
      </c>
      <c r="K3" s="198">
        <v>1</v>
      </c>
      <c r="L3" s="3">
        <f>SUM(H3)</f>
        <v>17</v>
      </c>
      <c r="M3" s="161" t="s">
        <v>21</v>
      </c>
      <c r="N3" s="13">
        <f>SUM(J3)</f>
        <v>263221</v>
      </c>
      <c r="O3" s="3">
        <f>SUM(H3)</f>
        <v>17</v>
      </c>
      <c r="P3" s="161" t="s">
        <v>21</v>
      </c>
      <c r="Q3" s="199">
        <v>307835</v>
      </c>
    </row>
    <row r="4" spans="1:18" ht="13.5" customHeight="1" x14ac:dyDescent="0.15">
      <c r="H4" s="3">
        <v>33</v>
      </c>
      <c r="I4" s="161" t="s">
        <v>0</v>
      </c>
      <c r="J4" s="13">
        <v>129823</v>
      </c>
      <c r="K4" s="198">
        <v>2</v>
      </c>
      <c r="L4" s="3">
        <f t="shared" ref="L4:L12" si="0">SUM(H4)</f>
        <v>33</v>
      </c>
      <c r="M4" s="161" t="s">
        <v>0</v>
      </c>
      <c r="N4" s="13">
        <f t="shared" ref="N4:N12" si="1">SUM(J4)</f>
        <v>129823</v>
      </c>
      <c r="O4" s="3">
        <f t="shared" ref="O4:O12" si="2">SUM(H4)</f>
        <v>33</v>
      </c>
      <c r="P4" s="161" t="s">
        <v>0</v>
      </c>
      <c r="Q4" s="86">
        <v>113558</v>
      </c>
    </row>
    <row r="5" spans="1:18" ht="13.5" customHeight="1" x14ac:dyDescent="0.15">
      <c r="G5" s="17"/>
      <c r="H5" s="3">
        <v>36</v>
      </c>
      <c r="I5" s="161" t="s">
        <v>5</v>
      </c>
      <c r="J5" s="13">
        <v>96083</v>
      </c>
      <c r="K5" s="198">
        <v>3</v>
      </c>
      <c r="L5" s="3">
        <f t="shared" si="0"/>
        <v>36</v>
      </c>
      <c r="M5" s="161" t="s">
        <v>5</v>
      </c>
      <c r="N5" s="13">
        <f t="shared" si="1"/>
        <v>96083</v>
      </c>
      <c r="O5" s="3">
        <f t="shared" si="2"/>
        <v>36</v>
      </c>
      <c r="P5" s="161" t="s">
        <v>5</v>
      </c>
      <c r="Q5" s="86">
        <v>103626</v>
      </c>
    </row>
    <row r="6" spans="1:18" ht="13.5" customHeight="1" x14ac:dyDescent="0.15">
      <c r="H6" s="3">
        <v>26</v>
      </c>
      <c r="I6" s="161" t="s">
        <v>30</v>
      </c>
      <c r="J6" s="13">
        <v>95633</v>
      </c>
      <c r="K6" s="198">
        <v>4</v>
      </c>
      <c r="L6" s="3">
        <f t="shared" si="0"/>
        <v>26</v>
      </c>
      <c r="M6" s="161" t="s">
        <v>30</v>
      </c>
      <c r="N6" s="13">
        <f t="shared" si="1"/>
        <v>95633</v>
      </c>
      <c r="O6" s="3">
        <f t="shared" si="2"/>
        <v>26</v>
      </c>
      <c r="P6" s="161" t="s">
        <v>30</v>
      </c>
      <c r="Q6" s="86">
        <v>100138</v>
      </c>
    </row>
    <row r="7" spans="1:18" ht="13.5" customHeight="1" x14ac:dyDescent="0.15">
      <c r="H7" s="3">
        <v>16</v>
      </c>
      <c r="I7" s="161" t="s">
        <v>3</v>
      </c>
      <c r="J7" s="87">
        <v>81566</v>
      </c>
      <c r="K7" s="198">
        <v>5</v>
      </c>
      <c r="L7" s="3">
        <f t="shared" si="0"/>
        <v>16</v>
      </c>
      <c r="M7" s="161" t="s">
        <v>3</v>
      </c>
      <c r="N7" s="13">
        <f t="shared" si="1"/>
        <v>81566</v>
      </c>
      <c r="O7" s="3">
        <f t="shared" si="2"/>
        <v>16</v>
      </c>
      <c r="P7" s="161" t="s">
        <v>3</v>
      </c>
      <c r="Q7" s="86">
        <v>75067</v>
      </c>
    </row>
    <row r="8" spans="1:18" ht="13.5" customHeight="1" x14ac:dyDescent="0.15">
      <c r="H8" s="3">
        <v>34</v>
      </c>
      <c r="I8" s="161" t="s">
        <v>1</v>
      </c>
      <c r="J8" s="220">
        <v>45974</v>
      </c>
      <c r="K8" s="198">
        <v>6</v>
      </c>
      <c r="L8" s="3">
        <f t="shared" si="0"/>
        <v>34</v>
      </c>
      <c r="M8" s="161" t="s">
        <v>1</v>
      </c>
      <c r="N8" s="13">
        <f t="shared" si="1"/>
        <v>45974</v>
      </c>
      <c r="O8" s="3">
        <f t="shared" si="2"/>
        <v>34</v>
      </c>
      <c r="P8" s="161" t="s">
        <v>1</v>
      </c>
      <c r="Q8" s="86">
        <v>43181</v>
      </c>
    </row>
    <row r="9" spans="1:18" ht="13.5" customHeight="1" x14ac:dyDescent="0.15">
      <c r="H9" s="14">
        <v>25</v>
      </c>
      <c r="I9" s="163" t="s">
        <v>29</v>
      </c>
      <c r="J9" s="13">
        <v>44937</v>
      </c>
      <c r="K9" s="198">
        <v>7</v>
      </c>
      <c r="L9" s="3">
        <f t="shared" si="0"/>
        <v>25</v>
      </c>
      <c r="M9" s="163" t="s">
        <v>29</v>
      </c>
      <c r="N9" s="13">
        <f t="shared" si="1"/>
        <v>44937</v>
      </c>
      <c r="O9" s="3">
        <f t="shared" si="2"/>
        <v>25</v>
      </c>
      <c r="P9" s="163" t="s">
        <v>29</v>
      </c>
      <c r="Q9" s="86">
        <v>35255</v>
      </c>
    </row>
    <row r="10" spans="1:18" ht="13.5" customHeight="1" x14ac:dyDescent="0.15">
      <c r="H10" s="3">
        <v>31</v>
      </c>
      <c r="I10" s="161" t="s">
        <v>104</v>
      </c>
      <c r="J10" s="13">
        <v>43773</v>
      </c>
      <c r="K10" s="198">
        <v>8</v>
      </c>
      <c r="L10" s="3">
        <f t="shared" si="0"/>
        <v>31</v>
      </c>
      <c r="M10" s="161" t="s">
        <v>63</v>
      </c>
      <c r="N10" s="13">
        <f t="shared" si="1"/>
        <v>43773</v>
      </c>
      <c r="O10" s="3">
        <f t="shared" si="2"/>
        <v>31</v>
      </c>
      <c r="P10" s="161" t="s">
        <v>63</v>
      </c>
      <c r="Q10" s="86">
        <v>16553</v>
      </c>
    </row>
    <row r="11" spans="1:18" ht="13.5" customHeight="1" x14ac:dyDescent="0.15">
      <c r="H11" s="77">
        <v>40</v>
      </c>
      <c r="I11" s="163" t="s">
        <v>2</v>
      </c>
      <c r="J11" s="13">
        <v>43291</v>
      </c>
      <c r="K11" s="198">
        <v>9</v>
      </c>
      <c r="L11" s="3">
        <f t="shared" si="0"/>
        <v>40</v>
      </c>
      <c r="M11" s="163" t="s">
        <v>2</v>
      </c>
      <c r="N11" s="13">
        <f t="shared" si="1"/>
        <v>43291</v>
      </c>
      <c r="O11" s="3">
        <f t="shared" si="2"/>
        <v>40</v>
      </c>
      <c r="P11" s="163" t="s">
        <v>2</v>
      </c>
      <c r="Q11" s="86">
        <v>41058</v>
      </c>
    </row>
    <row r="12" spans="1:18" ht="13.5" customHeight="1" thickBot="1" x14ac:dyDescent="0.2">
      <c r="H12" s="274">
        <v>24</v>
      </c>
      <c r="I12" s="380" t="s">
        <v>28</v>
      </c>
      <c r="J12" s="427">
        <v>32105</v>
      </c>
      <c r="K12" s="197">
        <v>10</v>
      </c>
      <c r="L12" s="3">
        <f t="shared" si="0"/>
        <v>24</v>
      </c>
      <c r="M12" s="380" t="s">
        <v>28</v>
      </c>
      <c r="N12" s="13">
        <f t="shared" si="1"/>
        <v>32105</v>
      </c>
      <c r="O12" s="14">
        <f t="shared" si="2"/>
        <v>24</v>
      </c>
      <c r="P12" s="380" t="s">
        <v>28</v>
      </c>
      <c r="Q12" s="200">
        <v>30402</v>
      </c>
    </row>
    <row r="13" spans="1:18" ht="13.5" customHeight="1" thickTop="1" thickBot="1" x14ac:dyDescent="0.2">
      <c r="H13" s="122">
        <v>13</v>
      </c>
      <c r="I13" s="175" t="s">
        <v>7</v>
      </c>
      <c r="J13" s="431">
        <v>32022</v>
      </c>
      <c r="K13" s="104"/>
      <c r="L13" s="78"/>
      <c r="M13" s="164"/>
      <c r="N13" s="339">
        <f>SUM(J43)</f>
        <v>1045079</v>
      </c>
      <c r="O13" s="3"/>
      <c r="P13" s="273" t="s">
        <v>152</v>
      </c>
      <c r="Q13" s="201">
        <v>1066408</v>
      </c>
    </row>
    <row r="14" spans="1:18" ht="13.5" customHeight="1" x14ac:dyDescent="0.15">
      <c r="B14" s="19"/>
      <c r="H14" s="3">
        <v>38</v>
      </c>
      <c r="I14" s="161" t="s">
        <v>38</v>
      </c>
      <c r="J14" s="13">
        <v>26231</v>
      </c>
      <c r="K14" s="104"/>
      <c r="L14" s="26"/>
      <c r="O14"/>
    </row>
    <row r="15" spans="1:18" ht="13.5" customHeight="1" x14ac:dyDescent="0.15">
      <c r="H15" s="3">
        <v>2</v>
      </c>
      <c r="I15" s="161" t="s">
        <v>6</v>
      </c>
      <c r="J15" s="13">
        <v>19133</v>
      </c>
      <c r="K15" s="104"/>
      <c r="L15" s="26"/>
      <c r="M15" t="s">
        <v>195</v>
      </c>
      <c r="N15" s="15"/>
      <c r="O15"/>
      <c r="P15" t="s">
        <v>196</v>
      </c>
      <c r="Q15" s="85" t="s">
        <v>62</v>
      </c>
    </row>
    <row r="16" spans="1:18" ht="13.5" customHeight="1" x14ac:dyDescent="0.15">
      <c r="C16" s="15"/>
      <c r="E16" s="17"/>
      <c r="H16" s="3">
        <v>9</v>
      </c>
      <c r="I16" s="3" t="s">
        <v>164</v>
      </c>
      <c r="J16" s="220">
        <v>11644</v>
      </c>
      <c r="K16" s="104"/>
      <c r="L16" s="3">
        <f>SUM(L3)</f>
        <v>17</v>
      </c>
      <c r="M16" s="13">
        <f>SUM(N3)</f>
        <v>263221</v>
      </c>
      <c r="N16" s="161" t="s">
        <v>21</v>
      </c>
      <c r="O16" s="3">
        <f>SUM(O3)</f>
        <v>17</v>
      </c>
      <c r="P16" s="13">
        <f>SUM(M16)</f>
        <v>263221</v>
      </c>
      <c r="Q16" s="278">
        <v>314963</v>
      </c>
      <c r="R16" s="79"/>
    </row>
    <row r="17" spans="2:20" ht="13.5" customHeight="1" x14ac:dyDescent="0.15">
      <c r="C17" s="15"/>
      <c r="E17" s="17"/>
      <c r="H17" s="3">
        <v>3</v>
      </c>
      <c r="I17" s="161" t="s">
        <v>10</v>
      </c>
      <c r="J17" s="13">
        <v>10412</v>
      </c>
      <c r="K17" s="104"/>
      <c r="L17" s="3">
        <f t="shared" ref="L17:L25" si="3">SUM(L4)</f>
        <v>33</v>
      </c>
      <c r="M17" s="13">
        <f t="shared" ref="M17:M25" si="4">SUM(N4)</f>
        <v>129823</v>
      </c>
      <c r="N17" s="161" t="s">
        <v>0</v>
      </c>
      <c r="O17" s="3">
        <f t="shared" ref="O17:O25" si="5">SUM(O4)</f>
        <v>33</v>
      </c>
      <c r="P17" s="13">
        <f t="shared" ref="P17:P25" si="6">SUM(M17)</f>
        <v>129823</v>
      </c>
      <c r="Q17" s="279">
        <v>106485</v>
      </c>
      <c r="R17" s="79"/>
      <c r="S17" s="42"/>
    </row>
    <row r="18" spans="2:20" ht="13.5" customHeight="1" x14ac:dyDescent="0.15">
      <c r="C18" s="15"/>
      <c r="E18" s="17"/>
      <c r="H18" s="3">
        <v>37</v>
      </c>
      <c r="I18" s="161" t="s">
        <v>37</v>
      </c>
      <c r="J18" s="13">
        <v>10197</v>
      </c>
      <c r="K18" s="104"/>
      <c r="L18" s="3">
        <f t="shared" si="3"/>
        <v>36</v>
      </c>
      <c r="M18" s="13">
        <f t="shared" si="4"/>
        <v>96083</v>
      </c>
      <c r="N18" s="161" t="s">
        <v>5</v>
      </c>
      <c r="O18" s="3">
        <f t="shared" si="5"/>
        <v>36</v>
      </c>
      <c r="P18" s="13">
        <f t="shared" si="6"/>
        <v>96083</v>
      </c>
      <c r="Q18" s="279">
        <v>92664</v>
      </c>
      <c r="R18" s="79"/>
      <c r="S18" s="112"/>
    </row>
    <row r="19" spans="2:20" ht="13.5" customHeight="1" x14ac:dyDescent="0.15">
      <c r="C19" s="15"/>
      <c r="E19" s="17"/>
      <c r="H19" s="3">
        <v>14</v>
      </c>
      <c r="I19" s="161" t="s">
        <v>19</v>
      </c>
      <c r="J19" s="13">
        <v>9691</v>
      </c>
      <c r="L19" s="3">
        <f t="shared" si="3"/>
        <v>26</v>
      </c>
      <c r="M19" s="13">
        <f t="shared" si="4"/>
        <v>95633</v>
      </c>
      <c r="N19" s="161" t="s">
        <v>30</v>
      </c>
      <c r="O19" s="3">
        <f t="shared" si="5"/>
        <v>26</v>
      </c>
      <c r="P19" s="13">
        <f t="shared" si="6"/>
        <v>95633</v>
      </c>
      <c r="Q19" s="279">
        <v>96236</v>
      </c>
      <c r="R19" s="79"/>
      <c r="S19" s="125"/>
    </row>
    <row r="20" spans="2:20" ht="13.5" customHeight="1" x14ac:dyDescent="0.15">
      <c r="B20" s="18"/>
      <c r="C20" s="15"/>
      <c r="E20" s="17"/>
      <c r="H20" s="3">
        <v>1</v>
      </c>
      <c r="I20" s="161" t="s">
        <v>4</v>
      </c>
      <c r="J20" s="13">
        <v>7787</v>
      </c>
      <c r="L20" s="3">
        <f t="shared" si="3"/>
        <v>16</v>
      </c>
      <c r="M20" s="13">
        <f t="shared" si="4"/>
        <v>81566</v>
      </c>
      <c r="N20" s="161" t="s">
        <v>3</v>
      </c>
      <c r="O20" s="3">
        <f t="shared" si="5"/>
        <v>16</v>
      </c>
      <c r="P20" s="13">
        <f t="shared" si="6"/>
        <v>81566</v>
      </c>
      <c r="Q20" s="279">
        <v>65483</v>
      </c>
      <c r="R20" s="79"/>
      <c r="S20" s="125"/>
    </row>
    <row r="21" spans="2:20" ht="13.5" customHeight="1" x14ac:dyDescent="0.15">
      <c r="B21" s="18"/>
      <c r="C21" s="15"/>
      <c r="E21" s="17"/>
      <c r="H21" s="3">
        <v>21</v>
      </c>
      <c r="I21" s="3" t="s">
        <v>159</v>
      </c>
      <c r="J21" s="13">
        <v>7695</v>
      </c>
      <c r="L21" s="3">
        <f t="shared" si="3"/>
        <v>34</v>
      </c>
      <c r="M21" s="13">
        <f t="shared" si="4"/>
        <v>45974</v>
      </c>
      <c r="N21" s="161" t="s">
        <v>1</v>
      </c>
      <c r="O21" s="3">
        <f t="shared" si="5"/>
        <v>34</v>
      </c>
      <c r="P21" s="13">
        <f t="shared" si="6"/>
        <v>45974</v>
      </c>
      <c r="Q21" s="279">
        <v>53125</v>
      </c>
      <c r="R21" s="79"/>
      <c r="S21" s="28"/>
    </row>
    <row r="22" spans="2:20" ht="13.5" customHeight="1" x14ac:dyDescent="0.15">
      <c r="C22" s="15"/>
      <c r="E22" s="17"/>
      <c r="H22" s="3">
        <v>15</v>
      </c>
      <c r="I22" s="161" t="s">
        <v>20</v>
      </c>
      <c r="J22" s="13">
        <v>5922</v>
      </c>
      <c r="K22" s="15"/>
      <c r="L22" s="3">
        <f t="shared" si="3"/>
        <v>25</v>
      </c>
      <c r="M22" s="13">
        <f t="shared" si="4"/>
        <v>44937</v>
      </c>
      <c r="N22" s="163" t="s">
        <v>29</v>
      </c>
      <c r="O22" s="3">
        <f t="shared" si="5"/>
        <v>25</v>
      </c>
      <c r="P22" s="13">
        <f t="shared" si="6"/>
        <v>44937</v>
      </c>
      <c r="Q22" s="279">
        <v>38547</v>
      </c>
      <c r="R22" s="79"/>
    </row>
    <row r="23" spans="2:20" ht="13.5" customHeight="1" x14ac:dyDescent="0.15">
      <c r="B23" s="18"/>
      <c r="C23" s="15"/>
      <c r="E23" s="17"/>
      <c r="H23" s="3">
        <v>11</v>
      </c>
      <c r="I23" s="161" t="s">
        <v>17</v>
      </c>
      <c r="J23" s="220">
        <v>5865</v>
      </c>
      <c r="K23" s="15"/>
      <c r="L23" s="3">
        <f t="shared" si="3"/>
        <v>31</v>
      </c>
      <c r="M23" s="13">
        <f t="shared" si="4"/>
        <v>43773</v>
      </c>
      <c r="N23" s="161" t="s">
        <v>63</v>
      </c>
      <c r="O23" s="3">
        <f t="shared" si="5"/>
        <v>31</v>
      </c>
      <c r="P23" s="13">
        <f t="shared" si="6"/>
        <v>43773</v>
      </c>
      <c r="Q23" s="279">
        <v>11155</v>
      </c>
      <c r="R23" s="79"/>
      <c r="S23" s="42"/>
    </row>
    <row r="24" spans="2:20" ht="13.5" customHeight="1" x14ac:dyDescent="0.15">
      <c r="C24" s="15"/>
      <c r="E24" s="17"/>
      <c r="H24" s="3">
        <v>29</v>
      </c>
      <c r="I24" s="161" t="s">
        <v>94</v>
      </c>
      <c r="J24" s="13">
        <v>4235</v>
      </c>
      <c r="K24" s="15"/>
      <c r="L24" s="3">
        <f t="shared" si="3"/>
        <v>40</v>
      </c>
      <c r="M24" s="13">
        <f t="shared" si="4"/>
        <v>43291</v>
      </c>
      <c r="N24" s="163" t="s">
        <v>2</v>
      </c>
      <c r="O24" s="3">
        <f t="shared" si="5"/>
        <v>40</v>
      </c>
      <c r="P24" s="13">
        <f t="shared" si="6"/>
        <v>43291</v>
      </c>
      <c r="Q24" s="279">
        <v>43036</v>
      </c>
      <c r="R24" s="79"/>
      <c r="S24" s="112"/>
    </row>
    <row r="25" spans="2:20" ht="13.5" customHeight="1" thickBot="1" x14ac:dyDescent="0.2">
      <c r="C25" s="15"/>
      <c r="E25" s="17"/>
      <c r="H25" s="3">
        <v>12</v>
      </c>
      <c r="I25" s="161" t="s">
        <v>18</v>
      </c>
      <c r="J25" s="13">
        <v>2611</v>
      </c>
      <c r="K25" s="15"/>
      <c r="L25" s="14">
        <f t="shared" si="3"/>
        <v>24</v>
      </c>
      <c r="M25" s="114">
        <f t="shared" si="4"/>
        <v>32105</v>
      </c>
      <c r="N25" s="380" t="s">
        <v>28</v>
      </c>
      <c r="O25" s="14">
        <f t="shared" si="5"/>
        <v>24</v>
      </c>
      <c r="P25" s="114">
        <f t="shared" si="6"/>
        <v>32105</v>
      </c>
      <c r="Q25" s="280">
        <v>27358</v>
      </c>
      <c r="R25" s="127" t="s">
        <v>72</v>
      </c>
      <c r="S25" s="28"/>
      <c r="T25" s="28"/>
    </row>
    <row r="26" spans="2:20" ht="13.5" customHeight="1" thickTop="1" x14ac:dyDescent="0.15">
      <c r="H26" s="3">
        <v>27</v>
      </c>
      <c r="I26" s="161" t="s">
        <v>31</v>
      </c>
      <c r="J26" s="137">
        <v>2267</v>
      </c>
      <c r="K26" s="15"/>
      <c r="L26" s="115"/>
      <c r="M26" s="162">
        <f>SUM(J43-(M16+M17+M18+M19+M20+M21+M22+M23+M24+M25))</f>
        <v>168673</v>
      </c>
      <c r="N26" s="221" t="s">
        <v>45</v>
      </c>
      <c r="O26" s="116"/>
      <c r="P26" s="162">
        <f>SUM(M26)</f>
        <v>168673</v>
      </c>
      <c r="Q26" s="162"/>
      <c r="R26" s="176">
        <v>1035791</v>
      </c>
      <c r="T26" s="28"/>
    </row>
    <row r="27" spans="2:20" ht="13.5" customHeight="1" x14ac:dyDescent="0.15">
      <c r="H27" s="3">
        <v>22</v>
      </c>
      <c r="I27" s="161" t="s">
        <v>26</v>
      </c>
      <c r="J27" s="220">
        <v>2264</v>
      </c>
      <c r="K27" s="15"/>
      <c r="M27" t="s">
        <v>187</v>
      </c>
      <c r="O27" s="111"/>
      <c r="P27" s="28" t="s">
        <v>188</v>
      </c>
    </row>
    <row r="28" spans="2:20" ht="13.5" customHeight="1" x14ac:dyDescent="0.15">
      <c r="H28" s="3">
        <v>39</v>
      </c>
      <c r="I28" s="161" t="s">
        <v>39</v>
      </c>
      <c r="J28" s="13">
        <v>2214</v>
      </c>
      <c r="K28" s="15"/>
      <c r="M28" s="86">
        <f t="shared" ref="M28:M37" si="7">SUM(Q3)</f>
        <v>307835</v>
      </c>
      <c r="N28" s="161" t="s">
        <v>21</v>
      </c>
      <c r="O28" s="3">
        <f>SUM(L3)</f>
        <v>17</v>
      </c>
      <c r="P28" s="86">
        <f t="shared" ref="P28:P37" si="8">SUM(Q3)</f>
        <v>307835</v>
      </c>
    </row>
    <row r="29" spans="2:20" ht="13.5" customHeight="1" x14ac:dyDescent="0.15">
      <c r="H29" s="3">
        <v>30</v>
      </c>
      <c r="I29" s="161" t="s">
        <v>33</v>
      </c>
      <c r="J29" s="13">
        <v>1795</v>
      </c>
      <c r="K29" s="15"/>
      <c r="M29" s="86">
        <f t="shared" si="7"/>
        <v>113558</v>
      </c>
      <c r="N29" s="161" t="s">
        <v>0</v>
      </c>
      <c r="O29" s="3">
        <f t="shared" ref="O29:O37" si="9">SUM(L4)</f>
        <v>33</v>
      </c>
      <c r="P29" s="86">
        <f t="shared" si="8"/>
        <v>113558</v>
      </c>
    </row>
    <row r="30" spans="2:20" ht="13.5" customHeight="1" x14ac:dyDescent="0.15">
      <c r="H30" s="3">
        <v>20</v>
      </c>
      <c r="I30" s="161" t="s">
        <v>24</v>
      </c>
      <c r="J30" s="87">
        <v>1449</v>
      </c>
      <c r="K30" s="15"/>
      <c r="M30" s="86">
        <f t="shared" si="7"/>
        <v>103626</v>
      </c>
      <c r="N30" s="161" t="s">
        <v>5</v>
      </c>
      <c r="O30" s="3">
        <f t="shared" si="9"/>
        <v>36</v>
      </c>
      <c r="P30" s="86">
        <f t="shared" si="8"/>
        <v>103626</v>
      </c>
    </row>
    <row r="31" spans="2:20" ht="13.5" customHeight="1" x14ac:dyDescent="0.15">
      <c r="H31" s="3">
        <v>35</v>
      </c>
      <c r="I31" s="161" t="s">
        <v>36</v>
      </c>
      <c r="J31" s="137">
        <v>1288</v>
      </c>
      <c r="K31" s="15"/>
      <c r="M31" s="86">
        <f t="shared" si="7"/>
        <v>100138</v>
      </c>
      <c r="N31" s="161" t="s">
        <v>30</v>
      </c>
      <c r="O31" s="3">
        <f t="shared" si="9"/>
        <v>26</v>
      </c>
      <c r="P31" s="86">
        <f t="shared" si="8"/>
        <v>100138</v>
      </c>
    </row>
    <row r="32" spans="2:20" ht="13.5" customHeight="1" x14ac:dyDescent="0.15">
      <c r="H32" s="3">
        <v>5</v>
      </c>
      <c r="I32" s="161" t="s">
        <v>12</v>
      </c>
      <c r="J32" s="220">
        <v>820</v>
      </c>
      <c r="K32" s="15"/>
      <c r="M32" s="86">
        <f t="shared" si="7"/>
        <v>75067</v>
      </c>
      <c r="N32" s="161" t="s">
        <v>3</v>
      </c>
      <c r="O32" s="3">
        <f t="shared" si="9"/>
        <v>16</v>
      </c>
      <c r="P32" s="86">
        <f t="shared" si="8"/>
        <v>75067</v>
      </c>
      <c r="S32" s="10"/>
    </row>
    <row r="33" spans="8:21" ht="13.5" customHeight="1" x14ac:dyDescent="0.15">
      <c r="H33" s="3">
        <v>4</v>
      </c>
      <c r="I33" s="161" t="s">
        <v>11</v>
      </c>
      <c r="J33" s="220">
        <v>704</v>
      </c>
      <c r="K33" s="15"/>
      <c r="M33" s="86">
        <f t="shared" si="7"/>
        <v>43181</v>
      </c>
      <c r="N33" s="161" t="s">
        <v>1</v>
      </c>
      <c r="O33" s="3">
        <f t="shared" si="9"/>
        <v>34</v>
      </c>
      <c r="P33" s="86">
        <f t="shared" si="8"/>
        <v>43181</v>
      </c>
      <c r="S33" s="28"/>
      <c r="T33" s="28"/>
    </row>
    <row r="34" spans="8:21" ht="13.5" customHeight="1" x14ac:dyDescent="0.15">
      <c r="H34" s="3">
        <v>6</v>
      </c>
      <c r="I34" s="161" t="s">
        <v>13</v>
      </c>
      <c r="J34" s="220">
        <v>691</v>
      </c>
      <c r="K34" s="15"/>
      <c r="M34" s="86">
        <f t="shared" si="7"/>
        <v>35255</v>
      </c>
      <c r="N34" s="163" t="s">
        <v>29</v>
      </c>
      <c r="O34" s="3">
        <f t="shared" si="9"/>
        <v>25</v>
      </c>
      <c r="P34" s="86">
        <f t="shared" si="8"/>
        <v>35255</v>
      </c>
      <c r="S34" s="28"/>
      <c r="T34" s="28"/>
    </row>
    <row r="35" spans="8:21" ht="13.5" customHeight="1" x14ac:dyDescent="0.15">
      <c r="H35" s="3">
        <v>23</v>
      </c>
      <c r="I35" s="161" t="s">
        <v>27</v>
      </c>
      <c r="J35" s="13">
        <v>600</v>
      </c>
      <c r="K35" s="15"/>
      <c r="M35" s="86">
        <f t="shared" si="7"/>
        <v>16553</v>
      </c>
      <c r="N35" s="161" t="s">
        <v>63</v>
      </c>
      <c r="O35" s="3">
        <f t="shared" si="9"/>
        <v>31</v>
      </c>
      <c r="P35" s="86">
        <f t="shared" si="8"/>
        <v>16553</v>
      </c>
      <c r="S35" s="28"/>
    </row>
    <row r="36" spans="8:21" ht="13.5" customHeight="1" x14ac:dyDescent="0.15">
      <c r="H36" s="3">
        <v>18</v>
      </c>
      <c r="I36" s="161" t="s">
        <v>22</v>
      </c>
      <c r="J36" s="13">
        <v>442</v>
      </c>
      <c r="K36" s="15"/>
      <c r="M36" s="86">
        <f t="shared" si="7"/>
        <v>41058</v>
      </c>
      <c r="N36" s="163" t="s">
        <v>2</v>
      </c>
      <c r="O36" s="3">
        <f t="shared" si="9"/>
        <v>40</v>
      </c>
      <c r="P36" s="86">
        <f t="shared" si="8"/>
        <v>41058</v>
      </c>
      <c r="S36" s="28"/>
    </row>
    <row r="37" spans="8:21" ht="13.5" customHeight="1" thickBot="1" x14ac:dyDescent="0.2">
      <c r="H37" s="3">
        <v>32</v>
      </c>
      <c r="I37" s="161" t="s">
        <v>35</v>
      </c>
      <c r="J37" s="137">
        <v>256</v>
      </c>
      <c r="K37" s="15"/>
      <c r="M37" s="113">
        <f t="shared" si="7"/>
        <v>30402</v>
      </c>
      <c r="N37" s="380" t="s">
        <v>28</v>
      </c>
      <c r="O37" s="14">
        <f t="shared" si="9"/>
        <v>24</v>
      </c>
      <c r="P37" s="113">
        <f t="shared" si="8"/>
        <v>30402</v>
      </c>
      <c r="S37" s="28"/>
    </row>
    <row r="38" spans="8:21" ht="13.5" customHeight="1" thickTop="1" x14ac:dyDescent="0.15">
      <c r="H38" s="3">
        <v>7</v>
      </c>
      <c r="I38" s="161" t="s">
        <v>14</v>
      </c>
      <c r="J38" s="220">
        <v>215</v>
      </c>
      <c r="K38" s="15"/>
      <c r="M38" s="345">
        <f>SUM(Q13-(Q3+Q4+Q5+Q6+Q7+Q8+Q9+Q10+Q11+Q12))</f>
        <v>199735</v>
      </c>
      <c r="N38" s="346" t="s">
        <v>161</v>
      </c>
      <c r="O38" s="347"/>
      <c r="P38" s="348">
        <f>SUM(M38)</f>
        <v>199735</v>
      </c>
      <c r="U38" s="28"/>
    </row>
    <row r="39" spans="8:21" ht="13.5" customHeight="1" x14ac:dyDescent="0.15">
      <c r="H39" s="3">
        <v>10</v>
      </c>
      <c r="I39" s="161" t="s">
        <v>16</v>
      </c>
      <c r="J39" s="13">
        <v>104</v>
      </c>
      <c r="K39" s="15"/>
      <c r="P39" s="28"/>
    </row>
    <row r="40" spans="8:21" ht="13.5" customHeight="1" x14ac:dyDescent="0.15">
      <c r="H40" s="3">
        <v>28</v>
      </c>
      <c r="I40" s="161" t="s">
        <v>32</v>
      </c>
      <c r="J40" s="13">
        <v>65</v>
      </c>
      <c r="K40" s="15"/>
    </row>
    <row r="41" spans="8:21" ht="13.5" customHeight="1" x14ac:dyDescent="0.15">
      <c r="H41" s="3">
        <v>19</v>
      </c>
      <c r="I41" s="161" t="s">
        <v>23</v>
      </c>
      <c r="J41" s="13">
        <v>54</v>
      </c>
      <c r="K41" s="15"/>
    </row>
    <row r="42" spans="8:21" ht="13.5" customHeight="1" thickBot="1" x14ac:dyDescent="0.2">
      <c r="H42" s="14">
        <v>8</v>
      </c>
      <c r="I42" s="163" t="s">
        <v>15</v>
      </c>
      <c r="J42" s="114">
        <v>0</v>
      </c>
      <c r="K42" s="15"/>
    </row>
    <row r="43" spans="8:21" ht="13.5" customHeight="1" thickTop="1" x14ac:dyDescent="0.15">
      <c r="H43" s="115"/>
      <c r="I43" s="294" t="s">
        <v>92</v>
      </c>
      <c r="J43" s="295">
        <f>SUM(J3:J42)</f>
        <v>1045079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33" t="s">
        <v>46</v>
      </c>
      <c r="B52" s="22" t="s">
        <v>9</v>
      </c>
      <c r="C52" s="8" t="s">
        <v>194</v>
      </c>
      <c r="D52" s="8" t="s">
        <v>186</v>
      </c>
      <c r="E52" s="24" t="s">
        <v>43</v>
      </c>
      <c r="F52" s="23" t="s">
        <v>42</v>
      </c>
      <c r="G52" s="23" t="s">
        <v>40</v>
      </c>
      <c r="I52" s="160"/>
    </row>
    <row r="53" spans="1:16" ht="13.5" customHeight="1" x14ac:dyDescent="0.15">
      <c r="A53" s="9">
        <v>1</v>
      </c>
      <c r="B53" s="161" t="s">
        <v>21</v>
      </c>
      <c r="C53" s="13">
        <f t="shared" ref="C53:C62" si="10">SUM(J3)</f>
        <v>263221</v>
      </c>
      <c r="D53" s="87">
        <f t="shared" ref="D53:D63" si="11">SUM(Q3)</f>
        <v>307835</v>
      </c>
      <c r="E53" s="80">
        <f t="shared" ref="E53:E62" si="12">SUM(P16/Q16*100)</f>
        <v>83.572038620409387</v>
      </c>
      <c r="F53" s="20">
        <f t="shared" ref="F53:F63" si="13">SUM(C53/D53*100)</f>
        <v>85.507171049425835</v>
      </c>
      <c r="G53" s="21"/>
      <c r="I53" s="160"/>
    </row>
    <row r="54" spans="1:16" ht="13.5" customHeight="1" x14ac:dyDescent="0.15">
      <c r="A54" s="9">
        <v>2</v>
      </c>
      <c r="B54" s="161" t="s">
        <v>0</v>
      </c>
      <c r="C54" s="13">
        <f t="shared" si="10"/>
        <v>129823</v>
      </c>
      <c r="D54" s="87">
        <f t="shared" si="11"/>
        <v>113558</v>
      </c>
      <c r="E54" s="80">
        <f t="shared" si="12"/>
        <v>121.9167018828943</v>
      </c>
      <c r="F54" s="20">
        <f t="shared" si="13"/>
        <v>114.323077194033</v>
      </c>
      <c r="G54" s="21"/>
      <c r="I54" s="160"/>
    </row>
    <row r="55" spans="1:16" ht="13.5" customHeight="1" x14ac:dyDescent="0.15">
      <c r="A55" s="9">
        <v>3</v>
      </c>
      <c r="B55" s="161" t="s">
        <v>5</v>
      </c>
      <c r="C55" s="13">
        <f t="shared" si="10"/>
        <v>96083</v>
      </c>
      <c r="D55" s="87">
        <f t="shared" si="11"/>
        <v>103626</v>
      </c>
      <c r="E55" s="80">
        <f t="shared" si="12"/>
        <v>103.68967452300785</v>
      </c>
      <c r="F55" s="20">
        <f t="shared" si="13"/>
        <v>92.720938760542722</v>
      </c>
      <c r="G55" s="21"/>
      <c r="I55" s="160"/>
    </row>
    <row r="56" spans="1:16" ht="13.5" customHeight="1" x14ac:dyDescent="0.15">
      <c r="A56" s="9">
        <v>4</v>
      </c>
      <c r="B56" s="161" t="s">
        <v>30</v>
      </c>
      <c r="C56" s="13">
        <f t="shared" si="10"/>
        <v>95633</v>
      </c>
      <c r="D56" s="87">
        <f t="shared" si="11"/>
        <v>100138</v>
      </c>
      <c r="E56" s="80">
        <f t="shared" si="12"/>
        <v>99.373415353921615</v>
      </c>
      <c r="F56" s="20">
        <f t="shared" si="13"/>
        <v>95.50120833250115</v>
      </c>
      <c r="G56" s="21"/>
      <c r="I56" s="160"/>
    </row>
    <row r="57" spans="1:16" ht="13.5" customHeight="1" x14ac:dyDescent="0.15">
      <c r="A57" s="9">
        <v>5</v>
      </c>
      <c r="B57" s="161" t="s">
        <v>3</v>
      </c>
      <c r="C57" s="13">
        <f t="shared" si="10"/>
        <v>81566</v>
      </c>
      <c r="D57" s="87">
        <f t="shared" si="11"/>
        <v>75067</v>
      </c>
      <c r="E57" s="80">
        <f t="shared" si="12"/>
        <v>124.56057297313808</v>
      </c>
      <c r="F57" s="20">
        <f t="shared" si="13"/>
        <v>108.65759921137116</v>
      </c>
      <c r="G57" s="21"/>
      <c r="I57" s="160"/>
      <c r="P57" s="28"/>
    </row>
    <row r="58" spans="1:16" ht="13.5" customHeight="1" x14ac:dyDescent="0.15">
      <c r="A58" s="9">
        <v>6</v>
      </c>
      <c r="B58" s="161" t="s">
        <v>1</v>
      </c>
      <c r="C58" s="13">
        <f t="shared" si="10"/>
        <v>45974</v>
      </c>
      <c r="D58" s="87">
        <f t="shared" si="11"/>
        <v>43181</v>
      </c>
      <c r="E58" s="80">
        <f t="shared" si="12"/>
        <v>86.53929411764706</v>
      </c>
      <c r="F58" s="20">
        <f t="shared" si="13"/>
        <v>106.46812255390101</v>
      </c>
      <c r="G58" s="21"/>
    </row>
    <row r="59" spans="1:16" ht="13.5" customHeight="1" x14ac:dyDescent="0.15">
      <c r="A59" s="9">
        <v>7</v>
      </c>
      <c r="B59" s="163" t="s">
        <v>29</v>
      </c>
      <c r="C59" s="13">
        <f t="shared" si="10"/>
        <v>44937</v>
      </c>
      <c r="D59" s="87">
        <f t="shared" si="11"/>
        <v>35255</v>
      </c>
      <c r="E59" s="80">
        <f t="shared" si="12"/>
        <v>116.57716553817419</v>
      </c>
      <c r="F59" s="20">
        <f t="shared" si="13"/>
        <v>127.46277123812224</v>
      </c>
      <c r="G59" s="21"/>
    </row>
    <row r="60" spans="1:16" ht="13.5" customHeight="1" x14ac:dyDescent="0.15">
      <c r="A60" s="9">
        <v>8</v>
      </c>
      <c r="B60" s="161" t="s">
        <v>63</v>
      </c>
      <c r="C60" s="13">
        <f t="shared" si="10"/>
        <v>43773</v>
      </c>
      <c r="D60" s="87">
        <f t="shared" si="11"/>
        <v>16553</v>
      </c>
      <c r="E60" s="80">
        <f t="shared" si="12"/>
        <v>392.40699238009864</v>
      </c>
      <c r="F60" s="20">
        <f t="shared" si="13"/>
        <v>264.44149096840454</v>
      </c>
      <c r="G60" s="21"/>
    </row>
    <row r="61" spans="1:16" ht="13.5" customHeight="1" x14ac:dyDescent="0.15">
      <c r="A61" s="9">
        <v>9</v>
      </c>
      <c r="B61" s="163" t="s">
        <v>2</v>
      </c>
      <c r="C61" s="13">
        <f t="shared" si="10"/>
        <v>43291</v>
      </c>
      <c r="D61" s="87">
        <f t="shared" si="11"/>
        <v>41058</v>
      </c>
      <c r="E61" s="80">
        <f t="shared" si="12"/>
        <v>100.5925271865415</v>
      </c>
      <c r="F61" s="20">
        <f t="shared" si="13"/>
        <v>105.43864776657412</v>
      </c>
      <c r="G61" s="21"/>
    </row>
    <row r="62" spans="1:16" ht="13.5" customHeight="1" thickBot="1" x14ac:dyDescent="0.2">
      <c r="A62" s="128">
        <v>10</v>
      </c>
      <c r="B62" s="380" t="s">
        <v>28</v>
      </c>
      <c r="C62" s="114">
        <f t="shared" si="10"/>
        <v>32105</v>
      </c>
      <c r="D62" s="129">
        <f t="shared" si="11"/>
        <v>30402</v>
      </c>
      <c r="E62" s="130">
        <f t="shared" si="12"/>
        <v>117.35141457708897</v>
      </c>
      <c r="F62" s="131">
        <f t="shared" si="13"/>
        <v>105.60160515755544</v>
      </c>
      <c r="G62" s="132"/>
    </row>
    <row r="63" spans="1:16" ht="13.5" customHeight="1" thickTop="1" x14ac:dyDescent="0.15">
      <c r="A63" s="115"/>
      <c r="B63" s="133" t="s">
        <v>73</v>
      </c>
      <c r="C63" s="134">
        <f>SUM(J43)</f>
        <v>1045079</v>
      </c>
      <c r="D63" s="134">
        <f t="shared" si="11"/>
        <v>1066408</v>
      </c>
      <c r="E63" s="135">
        <f>SUM(C63/R26*100)</f>
        <v>100.89670599570763</v>
      </c>
      <c r="F63" s="136">
        <f t="shared" si="13"/>
        <v>97.999921230898494</v>
      </c>
      <c r="G63" s="115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P57" sqref="P57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3" t="s">
        <v>65</v>
      </c>
      <c r="R1" s="105"/>
    </row>
    <row r="2" spans="8:30" x14ac:dyDescent="0.15">
      <c r="H2" s="184" t="s">
        <v>194</v>
      </c>
      <c r="I2" s="3"/>
      <c r="J2" s="186" t="s">
        <v>101</v>
      </c>
      <c r="K2" s="3"/>
      <c r="L2" s="296" t="s">
        <v>197</v>
      </c>
      <c r="R2" s="47"/>
      <c r="S2" s="10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7" t="s">
        <v>98</v>
      </c>
      <c r="I3" s="3"/>
      <c r="J3" s="145" t="s">
        <v>99</v>
      </c>
      <c r="K3" s="3"/>
      <c r="L3" s="296" t="s">
        <v>98</v>
      </c>
      <c r="S3" s="26"/>
      <c r="T3" s="26"/>
      <c r="U3" s="26"/>
    </row>
    <row r="4" spans="8:30" x14ac:dyDescent="0.15">
      <c r="H4" s="43">
        <v>18247</v>
      </c>
      <c r="I4" s="3">
        <v>26</v>
      </c>
      <c r="J4" s="161" t="s">
        <v>30</v>
      </c>
      <c r="K4" s="117">
        <f>SUM(I4)</f>
        <v>26</v>
      </c>
      <c r="L4" s="312">
        <v>17106</v>
      </c>
      <c r="M4" s="45"/>
      <c r="N4" s="90"/>
      <c r="O4" s="90"/>
      <c r="S4" s="26"/>
      <c r="T4" s="26"/>
      <c r="U4" s="26"/>
    </row>
    <row r="5" spans="8:30" x14ac:dyDescent="0.15">
      <c r="H5" s="432">
        <v>15759</v>
      </c>
      <c r="I5" s="3">
        <v>33</v>
      </c>
      <c r="J5" s="161" t="s">
        <v>0</v>
      </c>
      <c r="K5" s="117">
        <f t="shared" ref="K5:K13" si="0">SUM(I5)</f>
        <v>33</v>
      </c>
      <c r="L5" s="313">
        <v>23608</v>
      </c>
      <c r="M5" s="45"/>
      <c r="N5" s="90"/>
      <c r="O5" s="90"/>
      <c r="S5" s="26"/>
      <c r="T5" s="26"/>
      <c r="U5" s="26"/>
    </row>
    <row r="6" spans="8:30" x14ac:dyDescent="0.15">
      <c r="H6" s="44">
        <v>5907</v>
      </c>
      <c r="I6" s="3">
        <v>14</v>
      </c>
      <c r="J6" s="161" t="s">
        <v>19</v>
      </c>
      <c r="K6" s="117">
        <f t="shared" si="0"/>
        <v>14</v>
      </c>
      <c r="L6" s="313">
        <v>8067</v>
      </c>
      <c r="M6" s="45"/>
      <c r="N6" s="185"/>
      <c r="O6" s="90"/>
      <c r="S6" s="26"/>
      <c r="T6" s="26"/>
      <c r="U6" s="26"/>
    </row>
    <row r="7" spans="8:30" x14ac:dyDescent="0.15">
      <c r="H7" s="88">
        <v>5657</v>
      </c>
      <c r="I7" s="3">
        <v>34</v>
      </c>
      <c r="J7" s="161" t="s">
        <v>1</v>
      </c>
      <c r="K7" s="117">
        <f t="shared" si="0"/>
        <v>34</v>
      </c>
      <c r="L7" s="313">
        <v>5514</v>
      </c>
      <c r="M7" s="45"/>
      <c r="N7" s="90"/>
      <c r="O7" s="90"/>
      <c r="S7" s="26"/>
      <c r="T7" s="26"/>
      <c r="U7" s="26"/>
    </row>
    <row r="8" spans="8:30" x14ac:dyDescent="0.15">
      <c r="H8" s="88">
        <v>4418</v>
      </c>
      <c r="I8" s="3">
        <v>38</v>
      </c>
      <c r="J8" s="161" t="s">
        <v>38</v>
      </c>
      <c r="K8" s="117">
        <f t="shared" si="0"/>
        <v>38</v>
      </c>
      <c r="L8" s="313">
        <v>4496</v>
      </c>
      <c r="M8" s="45"/>
      <c r="N8" s="90"/>
      <c r="O8" s="90"/>
      <c r="S8" s="26"/>
      <c r="T8" s="26"/>
      <c r="U8" s="26"/>
    </row>
    <row r="9" spans="8:30" x14ac:dyDescent="0.15">
      <c r="H9" s="44">
        <v>4403</v>
      </c>
      <c r="I9" s="3">
        <v>24</v>
      </c>
      <c r="J9" s="161" t="s">
        <v>28</v>
      </c>
      <c r="K9" s="117">
        <f t="shared" si="0"/>
        <v>24</v>
      </c>
      <c r="L9" s="313">
        <v>4841</v>
      </c>
      <c r="M9" s="45"/>
      <c r="N9" s="90"/>
      <c r="O9" s="90"/>
      <c r="S9" s="26"/>
      <c r="T9" s="26"/>
      <c r="U9" s="26"/>
    </row>
    <row r="10" spans="8:30" x14ac:dyDescent="0.15">
      <c r="H10" s="44">
        <v>3868</v>
      </c>
      <c r="I10" s="14">
        <v>15</v>
      </c>
      <c r="J10" s="163" t="s">
        <v>20</v>
      </c>
      <c r="K10" s="117">
        <f t="shared" si="0"/>
        <v>15</v>
      </c>
      <c r="L10" s="313">
        <v>3687</v>
      </c>
      <c r="S10" s="26"/>
      <c r="T10" s="26"/>
      <c r="U10" s="26"/>
    </row>
    <row r="11" spans="8:30" x14ac:dyDescent="0.15">
      <c r="H11" s="43">
        <v>2019</v>
      </c>
      <c r="I11" s="3">
        <v>27</v>
      </c>
      <c r="J11" s="161" t="s">
        <v>31</v>
      </c>
      <c r="K11" s="117">
        <f t="shared" si="0"/>
        <v>27</v>
      </c>
      <c r="L11" s="313">
        <v>1215</v>
      </c>
      <c r="M11" s="45"/>
      <c r="N11" s="90"/>
      <c r="O11" s="90"/>
      <c r="S11" s="26"/>
      <c r="T11" s="26"/>
      <c r="U11" s="26"/>
    </row>
    <row r="12" spans="8:30" x14ac:dyDescent="0.15">
      <c r="H12" s="138">
        <v>1427</v>
      </c>
      <c r="I12" s="14">
        <v>37</v>
      </c>
      <c r="J12" s="163" t="s">
        <v>37</v>
      </c>
      <c r="K12" s="117">
        <f t="shared" si="0"/>
        <v>37</v>
      </c>
      <c r="L12" s="313">
        <v>2027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34">
        <v>1417</v>
      </c>
      <c r="I13" s="383">
        <v>17</v>
      </c>
      <c r="J13" s="384" t="s">
        <v>21</v>
      </c>
      <c r="K13" s="117">
        <f t="shared" si="0"/>
        <v>17</v>
      </c>
      <c r="L13" s="313">
        <v>564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195">
        <v>918</v>
      </c>
      <c r="I14" s="122">
        <v>36</v>
      </c>
      <c r="J14" s="175" t="s">
        <v>5</v>
      </c>
      <c r="K14" s="108" t="s">
        <v>8</v>
      </c>
      <c r="L14" s="314">
        <v>77543</v>
      </c>
      <c r="S14" s="26"/>
      <c r="T14" s="26"/>
      <c r="U14" s="26"/>
    </row>
    <row r="15" spans="8:30" x14ac:dyDescent="0.15">
      <c r="H15" s="336">
        <v>772</v>
      </c>
      <c r="I15" s="3">
        <v>16</v>
      </c>
      <c r="J15" s="161" t="s">
        <v>3</v>
      </c>
      <c r="K15" s="50"/>
      <c r="M15" s="42" t="s">
        <v>93</v>
      </c>
      <c r="N15" s="42" t="s">
        <v>74</v>
      </c>
      <c r="S15" s="26"/>
      <c r="T15" s="26"/>
      <c r="U15" s="26"/>
    </row>
    <row r="16" spans="8:30" x14ac:dyDescent="0.15">
      <c r="H16" s="88">
        <v>731</v>
      </c>
      <c r="I16" s="3">
        <v>25</v>
      </c>
      <c r="J16" s="161" t="s">
        <v>29</v>
      </c>
      <c r="K16" s="117">
        <f>SUM(I4)</f>
        <v>26</v>
      </c>
      <c r="L16" s="161" t="s">
        <v>30</v>
      </c>
      <c r="M16" s="315">
        <v>14843</v>
      </c>
      <c r="N16" s="89">
        <f>SUM(H4)</f>
        <v>18247</v>
      </c>
      <c r="O16" s="45"/>
      <c r="P16" s="17"/>
      <c r="S16" s="26"/>
      <c r="T16" s="26"/>
      <c r="U16" s="26"/>
    </row>
    <row r="17" spans="1:21" x14ac:dyDescent="0.15">
      <c r="H17" s="88">
        <v>507</v>
      </c>
      <c r="I17" s="33">
        <v>40</v>
      </c>
      <c r="J17" s="161" t="s">
        <v>2</v>
      </c>
      <c r="K17" s="117">
        <f t="shared" ref="K17:K25" si="1">SUM(I5)</f>
        <v>33</v>
      </c>
      <c r="L17" s="161" t="s">
        <v>0</v>
      </c>
      <c r="M17" s="316">
        <v>7458</v>
      </c>
      <c r="N17" s="89">
        <f t="shared" ref="N17:N25" si="2">SUM(H5)</f>
        <v>15759</v>
      </c>
      <c r="O17" s="45"/>
      <c r="P17" s="17"/>
      <c r="S17" s="26"/>
      <c r="T17" s="26"/>
      <c r="U17" s="26"/>
    </row>
    <row r="18" spans="1:21" x14ac:dyDescent="0.15">
      <c r="H18" s="123">
        <v>497</v>
      </c>
      <c r="I18" s="3">
        <v>1</v>
      </c>
      <c r="J18" s="161" t="s">
        <v>4</v>
      </c>
      <c r="K18" s="117">
        <f t="shared" si="1"/>
        <v>14</v>
      </c>
      <c r="L18" s="161" t="s">
        <v>19</v>
      </c>
      <c r="M18" s="316">
        <v>7228</v>
      </c>
      <c r="N18" s="89">
        <f t="shared" si="2"/>
        <v>5907</v>
      </c>
      <c r="O18" s="45"/>
      <c r="P18" s="17"/>
      <c r="S18" s="26"/>
      <c r="T18" s="26"/>
      <c r="U18" s="26"/>
    </row>
    <row r="19" spans="1:21" x14ac:dyDescent="0.15">
      <c r="H19" s="98">
        <v>215</v>
      </c>
      <c r="I19" s="3">
        <v>23</v>
      </c>
      <c r="J19" s="161" t="s">
        <v>27</v>
      </c>
      <c r="K19" s="117">
        <f t="shared" si="1"/>
        <v>34</v>
      </c>
      <c r="L19" s="161" t="s">
        <v>1</v>
      </c>
      <c r="M19" s="316">
        <v>5802</v>
      </c>
      <c r="N19" s="89">
        <f t="shared" si="2"/>
        <v>5657</v>
      </c>
      <c r="O19" s="45"/>
      <c r="P19" s="17"/>
      <c r="S19" s="26"/>
      <c r="T19" s="26"/>
      <c r="U19" s="26"/>
    </row>
    <row r="20" spans="1:21" ht="14.25" thickBot="1" x14ac:dyDescent="0.2">
      <c r="H20" s="88">
        <v>159</v>
      </c>
      <c r="I20" s="3">
        <v>32</v>
      </c>
      <c r="J20" s="161" t="s">
        <v>35</v>
      </c>
      <c r="K20" s="117">
        <f t="shared" si="1"/>
        <v>38</v>
      </c>
      <c r="L20" s="161" t="s">
        <v>38</v>
      </c>
      <c r="M20" s="316">
        <v>3596</v>
      </c>
      <c r="N20" s="89">
        <f t="shared" si="2"/>
        <v>4418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53</v>
      </c>
      <c r="C21" s="59" t="s">
        <v>194</v>
      </c>
      <c r="D21" s="59" t="s">
        <v>186</v>
      </c>
      <c r="E21" s="59" t="s">
        <v>51</v>
      </c>
      <c r="F21" s="59" t="s">
        <v>50</v>
      </c>
      <c r="G21" s="59" t="s">
        <v>52</v>
      </c>
      <c r="H21" s="195">
        <v>100</v>
      </c>
      <c r="I21" s="3">
        <v>21</v>
      </c>
      <c r="J21" s="161" t="s">
        <v>25</v>
      </c>
      <c r="K21" s="117">
        <f t="shared" si="1"/>
        <v>24</v>
      </c>
      <c r="L21" s="161" t="s">
        <v>28</v>
      </c>
      <c r="M21" s="316">
        <v>3911</v>
      </c>
      <c r="N21" s="89">
        <f t="shared" si="2"/>
        <v>4403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61" t="s">
        <v>30</v>
      </c>
      <c r="C22" s="43">
        <f t="shared" ref="C22:C31" si="3">SUM(H4)</f>
        <v>18247</v>
      </c>
      <c r="D22" s="89">
        <f>SUM(L4)</f>
        <v>17106</v>
      </c>
      <c r="E22" s="52">
        <f t="shared" ref="E22:E32" si="4">SUM(N16/M16*100)</f>
        <v>122.93336926497338</v>
      </c>
      <c r="F22" s="55">
        <f>SUM(C22/D22*100)</f>
        <v>106.67017420788028</v>
      </c>
      <c r="G22" s="3"/>
      <c r="H22" s="91">
        <v>83</v>
      </c>
      <c r="I22" s="3">
        <v>22</v>
      </c>
      <c r="J22" s="161" t="s">
        <v>26</v>
      </c>
      <c r="K22" s="117">
        <f t="shared" si="1"/>
        <v>15</v>
      </c>
      <c r="L22" s="163" t="s">
        <v>20</v>
      </c>
      <c r="M22" s="316">
        <v>3060</v>
      </c>
      <c r="N22" s="89">
        <f t="shared" si="2"/>
        <v>3868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61" t="s">
        <v>0</v>
      </c>
      <c r="C23" s="43">
        <f t="shared" si="3"/>
        <v>15759</v>
      </c>
      <c r="D23" s="89">
        <f>SUM(L5)</f>
        <v>23608</v>
      </c>
      <c r="E23" s="52">
        <f t="shared" si="4"/>
        <v>211.30329847144006</v>
      </c>
      <c r="F23" s="55">
        <f t="shared" ref="F23:F32" si="5">SUM(C23/D23*100)</f>
        <v>66.752795662487301</v>
      </c>
      <c r="G23" s="3"/>
      <c r="H23" s="91">
        <v>70</v>
      </c>
      <c r="I23" s="3">
        <v>9</v>
      </c>
      <c r="J23" s="3" t="s">
        <v>165</v>
      </c>
      <c r="K23" s="117">
        <f t="shared" si="1"/>
        <v>27</v>
      </c>
      <c r="L23" s="161" t="s">
        <v>31</v>
      </c>
      <c r="M23" s="316">
        <v>1406</v>
      </c>
      <c r="N23" s="89">
        <f t="shared" si="2"/>
        <v>2019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61" t="s">
        <v>19</v>
      </c>
      <c r="C24" s="43">
        <f t="shared" si="3"/>
        <v>5907</v>
      </c>
      <c r="D24" s="89">
        <f t="shared" ref="D24:D31" si="6">SUM(L6)</f>
        <v>8067</v>
      </c>
      <c r="E24" s="52">
        <f t="shared" si="4"/>
        <v>81.723851687880469</v>
      </c>
      <c r="F24" s="55">
        <f t="shared" si="5"/>
        <v>73.224246931944961</v>
      </c>
      <c r="G24" s="3"/>
      <c r="H24" s="91">
        <v>40</v>
      </c>
      <c r="I24" s="3">
        <v>31</v>
      </c>
      <c r="J24" s="161" t="s">
        <v>104</v>
      </c>
      <c r="K24" s="117">
        <f t="shared" si="1"/>
        <v>37</v>
      </c>
      <c r="L24" s="163" t="s">
        <v>37</v>
      </c>
      <c r="M24" s="316">
        <v>1101</v>
      </c>
      <c r="N24" s="89">
        <f t="shared" si="2"/>
        <v>1427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61" t="s">
        <v>1</v>
      </c>
      <c r="C25" s="43">
        <f t="shared" si="3"/>
        <v>5657</v>
      </c>
      <c r="D25" s="89">
        <f t="shared" si="6"/>
        <v>5514</v>
      </c>
      <c r="E25" s="52">
        <f t="shared" si="4"/>
        <v>97.500861771802832</v>
      </c>
      <c r="F25" s="55">
        <f t="shared" si="5"/>
        <v>102.59339862169024</v>
      </c>
      <c r="G25" s="3"/>
      <c r="H25" s="421">
        <v>37</v>
      </c>
      <c r="I25" s="3">
        <v>6</v>
      </c>
      <c r="J25" s="161" t="s">
        <v>13</v>
      </c>
      <c r="K25" s="181">
        <f t="shared" si="1"/>
        <v>17</v>
      </c>
      <c r="L25" s="384" t="s">
        <v>21</v>
      </c>
      <c r="M25" s="317">
        <v>1669</v>
      </c>
      <c r="N25" s="167">
        <f t="shared" si="2"/>
        <v>1417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61" t="s">
        <v>38</v>
      </c>
      <c r="C26" s="89">
        <f t="shared" si="3"/>
        <v>4418</v>
      </c>
      <c r="D26" s="89">
        <f t="shared" si="6"/>
        <v>4496</v>
      </c>
      <c r="E26" s="52">
        <f t="shared" si="4"/>
        <v>122.85873192436041</v>
      </c>
      <c r="F26" s="55">
        <f t="shared" si="5"/>
        <v>98.265124555160142</v>
      </c>
      <c r="G26" s="12"/>
      <c r="H26" s="126">
        <v>25</v>
      </c>
      <c r="I26" s="3">
        <v>19</v>
      </c>
      <c r="J26" s="161" t="s">
        <v>23</v>
      </c>
      <c r="K26" s="3"/>
      <c r="L26" s="366" t="s">
        <v>158</v>
      </c>
      <c r="M26" s="318">
        <v>55469</v>
      </c>
      <c r="N26" s="193">
        <f>SUM(H44)</f>
        <v>67282</v>
      </c>
      <c r="S26" s="26"/>
      <c r="T26" s="26"/>
      <c r="U26" s="26"/>
    </row>
    <row r="27" spans="1:21" x14ac:dyDescent="0.15">
      <c r="A27" s="61">
        <v>6</v>
      </c>
      <c r="B27" s="161" t="s">
        <v>28</v>
      </c>
      <c r="C27" s="43">
        <f t="shared" si="3"/>
        <v>4403</v>
      </c>
      <c r="D27" s="89">
        <f t="shared" si="6"/>
        <v>4841</v>
      </c>
      <c r="E27" s="52">
        <f t="shared" si="4"/>
        <v>112.5799028381488</v>
      </c>
      <c r="F27" s="55">
        <f t="shared" si="5"/>
        <v>90.952282586242518</v>
      </c>
      <c r="G27" s="3"/>
      <c r="H27" s="91">
        <v>5</v>
      </c>
      <c r="I27" s="3">
        <v>4</v>
      </c>
      <c r="J27" s="161" t="s">
        <v>11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3" t="s">
        <v>20</v>
      </c>
      <c r="C28" s="43">
        <f t="shared" si="3"/>
        <v>3868</v>
      </c>
      <c r="D28" s="89">
        <f t="shared" si="6"/>
        <v>3687</v>
      </c>
      <c r="E28" s="52">
        <f t="shared" si="4"/>
        <v>126.40522875816993</v>
      </c>
      <c r="F28" s="55">
        <f t="shared" si="5"/>
        <v>104.90914022240302</v>
      </c>
      <c r="G28" s="3"/>
      <c r="H28" s="91">
        <v>1</v>
      </c>
      <c r="I28" s="3">
        <v>12</v>
      </c>
      <c r="J28" s="161" t="s">
        <v>18</v>
      </c>
      <c r="L28" s="29"/>
      <c r="S28" s="26"/>
      <c r="T28" s="26"/>
      <c r="U28" s="26"/>
    </row>
    <row r="29" spans="1:21" x14ac:dyDescent="0.15">
      <c r="A29" s="61">
        <v>8</v>
      </c>
      <c r="B29" s="161" t="s">
        <v>31</v>
      </c>
      <c r="C29" s="43">
        <f t="shared" si="3"/>
        <v>2019</v>
      </c>
      <c r="D29" s="89">
        <f t="shared" si="6"/>
        <v>1215</v>
      </c>
      <c r="E29" s="52">
        <f t="shared" si="4"/>
        <v>143.59886201991466</v>
      </c>
      <c r="F29" s="55">
        <f t="shared" si="5"/>
        <v>166.17283950617283</v>
      </c>
      <c r="G29" s="11"/>
      <c r="H29" s="377">
        <v>0</v>
      </c>
      <c r="I29" s="3">
        <v>2</v>
      </c>
      <c r="J29" s="161" t="s">
        <v>6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3" t="s">
        <v>37</v>
      </c>
      <c r="C30" s="43">
        <f t="shared" si="3"/>
        <v>1427</v>
      </c>
      <c r="D30" s="89">
        <f t="shared" si="6"/>
        <v>2027</v>
      </c>
      <c r="E30" s="52">
        <f t="shared" si="4"/>
        <v>129.60944595821979</v>
      </c>
      <c r="F30" s="55">
        <f t="shared" si="5"/>
        <v>70.399605328071033</v>
      </c>
      <c r="G30" s="12"/>
      <c r="H30" s="91">
        <v>0</v>
      </c>
      <c r="I30" s="3">
        <v>3</v>
      </c>
      <c r="J30" s="161" t="s">
        <v>10</v>
      </c>
      <c r="L30" s="29"/>
      <c r="M30" s="26"/>
      <c r="S30" s="26"/>
      <c r="T30" s="26"/>
      <c r="U30" s="26"/>
    </row>
    <row r="31" spans="1:21" ht="14.25" thickBot="1" x14ac:dyDescent="0.2">
      <c r="A31" s="64">
        <v>10</v>
      </c>
      <c r="B31" s="384" t="s">
        <v>21</v>
      </c>
      <c r="C31" s="43">
        <f t="shared" si="3"/>
        <v>1417</v>
      </c>
      <c r="D31" s="89">
        <f t="shared" si="6"/>
        <v>564</v>
      </c>
      <c r="E31" s="52">
        <f t="shared" si="4"/>
        <v>84.901138406231283</v>
      </c>
      <c r="F31" s="55">
        <f t="shared" si="5"/>
        <v>251.24113475177302</v>
      </c>
      <c r="G31" s="92"/>
      <c r="H31" s="91">
        <v>0</v>
      </c>
      <c r="I31" s="3">
        <v>5</v>
      </c>
      <c r="J31" s="161" t="s">
        <v>12</v>
      </c>
      <c r="L31" s="29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67282</v>
      </c>
      <c r="D32" s="67">
        <f>SUM(L14)</f>
        <v>77543</v>
      </c>
      <c r="E32" s="70">
        <f t="shared" si="4"/>
        <v>121.29658007175179</v>
      </c>
      <c r="F32" s="68">
        <f t="shared" si="5"/>
        <v>86.767341990895375</v>
      </c>
      <c r="G32" s="69"/>
      <c r="H32" s="430">
        <v>0</v>
      </c>
      <c r="I32" s="3">
        <v>7</v>
      </c>
      <c r="J32" s="161" t="s">
        <v>14</v>
      </c>
      <c r="L32" s="29"/>
      <c r="M32" s="26"/>
      <c r="S32" s="26"/>
      <c r="T32" s="26"/>
      <c r="U32" s="26"/>
    </row>
    <row r="33" spans="2:30" x14ac:dyDescent="0.15">
      <c r="H33" s="89">
        <v>0</v>
      </c>
      <c r="I33" s="3">
        <v>8</v>
      </c>
      <c r="J33" s="161" t="s">
        <v>15</v>
      </c>
      <c r="L33" s="29"/>
      <c r="M33" s="26"/>
      <c r="S33" s="26"/>
      <c r="T33" s="26"/>
      <c r="U33" s="26"/>
    </row>
    <row r="34" spans="2:30" x14ac:dyDescent="0.15">
      <c r="H34" s="43">
        <v>0</v>
      </c>
      <c r="I34" s="3">
        <v>10</v>
      </c>
      <c r="J34" s="161" t="s">
        <v>16</v>
      </c>
      <c r="L34" s="29"/>
      <c r="M34" s="26"/>
      <c r="S34" s="26"/>
      <c r="T34" s="26"/>
      <c r="U34" s="26"/>
    </row>
    <row r="35" spans="2:30" x14ac:dyDescent="0.15">
      <c r="H35" s="433">
        <v>0</v>
      </c>
      <c r="I35" s="3">
        <v>11</v>
      </c>
      <c r="J35" s="161" t="s">
        <v>17</v>
      </c>
      <c r="L35" s="29"/>
      <c r="M35" s="26"/>
      <c r="S35" s="26"/>
      <c r="T35" s="26"/>
      <c r="U35" s="26"/>
    </row>
    <row r="36" spans="2:30" x14ac:dyDescent="0.15">
      <c r="B36" s="48"/>
      <c r="C36" s="26"/>
      <c r="E36" s="17"/>
      <c r="H36" s="98">
        <v>0</v>
      </c>
      <c r="I36" s="3">
        <v>13</v>
      </c>
      <c r="J36" s="161" t="s">
        <v>7</v>
      </c>
      <c r="L36" s="48"/>
      <c r="M36" s="26"/>
      <c r="S36" s="26"/>
      <c r="T36" s="26"/>
      <c r="U36" s="26"/>
    </row>
    <row r="37" spans="2:30" x14ac:dyDescent="0.15">
      <c r="B37" s="18"/>
      <c r="C37" s="26"/>
      <c r="F37" s="26"/>
      <c r="G37" s="48"/>
      <c r="H37" s="88">
        <v>0</v>
      </c>
      <c r="I37" s="3">
        <v>18</v>
      </c>
      <c r="J37" s="161" t="s">
        <v>22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88">
        <v>0</v>
      </c>
      <c r="I38" s="3">
        <v>20</v>
      </c>
      <c r="J38" s="161" t="s">
        <v>24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44">
        <v>0</v>
      </c>
      <c r="I39" s="3">
        <v>28</v>
      </c>
      <c r="J39" s="161" t="s">
        <v>32</v>
      </c>
      <c r="L39" s="48"/>
      <c r="M39" s="26"/>
      <c r="S39" s="26"/>
      <c r="T39" s="26"/>
      <c r="U39" s="26"/>
    </row>
    <row r="40" spans="2:30" x14ac:dyDescent="0.15">
      <c r="C40" s="26"/>
      <c r="H40" s="44">
        <v>0</v>
      </c>
      <c r="I40" s="3">
        <v>29</v>
      </c>
      <c r="J40" s="161" t="s">
        <v>94</v>
      </c>
      <c r="L40" s="48"/>
      <c r="M40" s="26"/>
      <c r="S40" s="26"/>
      <c r="T40" s="26"/>
      <c r="U40" s="26"/>
    </row>
    <row r="41" spans="2:30" x14ac:dyDescent="0.15">
      <c r="H41" s="195">
        <v>0</v>
      </c>
      <c r="I41" s="3">
        <v>30</v>
      </c>
      <c r="J41" s="161" t="s">
        <v>33</v>
      </c>
      <c r="L41" s="48"/>
      <c r="M41" s="26"/>
      <c r="S41" s="26"/>
      <c r="T41" s="26"/>
      <c r="U41" s="26"/>
    </row>
    <row r="42" spans="2:30" x14ac:dyDescent="0.15">
      <c r="H42" s="88">
        <v>0</v>
      </c>
      <c r="I42" s="3">
        <v>35</v>
      </c>
      <c r="J42" s="161" t="s">
        <v>36</v>
      </c>
      <c r="L42" s="48"/>
      <c r="M42" s="26"/>
      <c r="S42" s="26"/>
      <c r="T42" s="26"/>
      <c r="U42" s="26"/>
    </row>
    <row r="43" spans="2:30" x14ac:dyDescent="0.15">
      <c r="H43" s="195">
        <v>0</v>
      </c>
      <c r="I43" s="3">
        <v>39</v>
      </c>
      <c r="J43" s="161" t="s">
        <v>39</v>
      </c>
      <c r="L43" s="48"/>
      <c r="M43" s="26"/>
      <c r="S43" s="30"/>
      <c r="T43" s="30"/>
      <c r="U43" s="30"/>
    </row>
    <row r="44" spans="2:30" x14ac:dyDescent="0.15">
      <c r="H44" s="118">
        <f>SUM(H4:H43)</f>
        <v>67282</v>
      </c>
      <c r="I44" s="3"/>
      <c r="J44" s="166" t="s">
        <v>96</v>
      </c>
      <c r="L44" s="48"/>
      <c r="M44" s="26"/>
    </row>
    <row r="45" spans="2:30" x14ac:dyDescent="0.15">
      <c r="R45" s="105"/>
    </row>
    <row r="46" spans="2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9" t="s">
        <v>194</v>
      </c>
      <c r="I47" s="3"/>
      <c r="J47" s="179" t="s">
        <v>70</v>
      </c>
      <c r="K47" s="3"/>
      <c r="L47" s="301" t="s">
        <v>186</v>
      </c>
      <c r="S47" s="26"/>
      <c r="T47" s="26"/>
      <c r="U47" s="26"/>
      <c r="V47" s="26"/>
    </row>
    <row r="48" spans="2:30" x14ac:dyDescent="0.15">
      <c r="H48" s="178" t="s">
        <v>98</v>
      </c>
      <c r="I48" s="122"/>
      <c r="J48" s="178" t="s">
        <v>53</v>
      </c>
      <c r="K48" s="122"/>
      <c r="L48" s="305" t="s">
        <v>98</v>
      </c>
      <c r="S48" s="26"/>
      <c r="T48" s="26"/>
      <c r="U48" s="26"/>
      <c r="V48" s="26"/>
    </row>
    <row r="49" spans="1:22" x14ac:dyDescent="0.15">
      <c r="H49" s="43">
        <v>48559</v>
      </c>
      <c r="I49" s="3">
        <v>26</v>
      </c>
      <c r="J49" s="161" t="s">
        <v>30</v>
      </c>
      <c r="K49" s="3">
        <f>SUM(I49)</f>
        <v>26</v>
      </c>
      <c r="L49" s="306">
        <v>52966</v>
      </c>
      <c r="S49" s="26"/>
      <c r="T49" s="26"/>
      <c r="U49" s="26"/>
      <c r="V49" s="26"/>
    </row>
    <row r="50" spans="1:22" x14ac:dyDescent="0.15">
      <c r="H50" s="43">
        <v>16996</v>
      </c>
      <c r="I50" s="3">
        <v>25</v>
      </c>
      <c r="J50" s="161" t="s">
        <v>29</v>
      </c>
      <c r="K50" s="3">
        <f t="shared" ref="K50:K58" si="7">SUM(I50)</f>
        <v>25</v>
      </c>
      <c r="L50" s="306">
        <v>14726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44">
        <v>15825</v>
      </c>
      <c r="I51" s="3">
        <v>33</v>
      </c>
      <c r="J51" s="161" t="s">
        <v>0</v>
      </c>
      <c r="K51" s="3">
        <f t="shared" si="7"/>
        <v>33</v>
      </c>
      <c r="L51" s="306">
        <v>10488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88">
        <v>12084</v>
      </c>
      <c r="I52" s="3">
        <v>40</v>
      </c>
      <c r="J52" s="161" t="s">
        <v>2</v>
      </c>
      <c r="K52" s="3">
        <f t="shared" si="7"/>
        <v>40</v>
      </c>
      <c r="L52" s="306">
        <v>8605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194</v>
      </c>
      <c r="D53" s="59" t="s">
        <v>186</v>
      </c>
      <c r="E53" s="59" t="s">
        <v>51</v>
      </c>
      <c r="F53" s="59" t="s">
        <v>50</v>
      </c>
      <c r="G53" s="59" t="s">
        <v>52</v>
      </c>
      <c r="H53" s="44">
        <v>11735</v>
      </c>
      <c r="I53" s="3">
        <v>13</v>
      </c>
      <c r="J53" s="161" t="s">
        <v>7</v>
      </c>
      <c r="K53" s="3">
        <f t="shared" si="7"/>
        <v>13</v>
      </c>
      <c r="L53" s="306">
        <v>15593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61" t="s">
        <v>30</v>
      </c>
      <c r="C54" s="43">
        <f t="shared" ref="C54:C63" si="8">SUM(H49)</f>
        <v>48559</v>
      </c>
      <c r="D54" s="98">
        <f>SUM(L49)</f>
        <v>52966</v>
      </c>
      <c r="E54" s="52">
        <f t="shared" ref="E54:E64" si="9">SUM(N63/M63*100)</f>
        <v>100.38243684623971</v>
      </c>
      <c r="F54" s="52">
        <f>SUM(C54/D54*100)</f>
        <v>91.679568024770603</v>
      </c>
      <c r="G54" s="3"/>
      <c r="H54" s="88">
        <v>5907</v>
      </c>
      <c r="I54" s="3">
        <v>34</v>
      </c>
      <c r="J54" s="161" t="s">
        <v>1</v>
      </c>
      <c r="K54" s="3">
        <f t="shared" si="7"/>
        <v>34</v>
      </c>
      <c r="L54" s="306">
        <v>5269</v>
      </c>
      <c r="M54" s="26"/>
      <c r="N54" s="362"/>
      <c r="O54" s="90"/>
      <c r="S54" s="26"/>
      <c r="T54" s="26"/>
      <c r="U54" s="26"/>
      <c r="V54" s="26"/>
    </row>
    <row r="55" spans="1:22" x14ac:dyDescent="0.15">
      <c r="A55" s="61">
        <v>2</v>
      </c>
      <c r="B55" s="161" t="s">
        <v>29</v>
      </c>
      <c r="C55" s="43">
        <f t="shared" si="8"/>
        <v>16996</v>
      </c>
      <c r="D55" s="98">
        <f t="shared" ref="D55:D64" si="10">SUM(L50)</f>
        <v>14726</v>
      </c>
      <c r="E55" s="52">
        <f t="shared" si="9"/>
        <v>191.00921555405711</v>
      </c>
      <c r="F55" s="52">
        <f t="shared" ref="F55:F64" si="11">SUM(C55/D55*100)</f>
        <v>115.41491239983704</v>
      </c>
      <c r="G55" s="3"/>
      <c r="H55" s="44">
        <v>3508</v>
      </c>
      <c r="I55" s="3">
        <v>36</v>
      </c>
      <c r="J55" s="161" t="s">
        <v>5</v>
      </c>
      <c r="K55" s="3">
        <f t="shared" si="7"/>
        <v>36</v>
      </c>
      <c r="L55" s="306">
        <v>2775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61" t="s">
        <v>0</v>
      </c>
      <c r="C56" s="43">
        <f t="shared" si="8"/>
        <v>15825</v>
      </c>
      <c r="D56" s="98">
        <f t="shared" si="10"/>
        <v>10488</v>
      </c>
      <c r="E56" s="52">
        <f t="shared" si="9"/>
        <v>94.953798151926065</v>
      </c>
      <c r="F56" s="52">
        <f t="shared" si="11"/>
        <v>150.8867276887872</v>
      </c>
      <c r="G56" s="3"/>
      <c r="H56" s="336">
        <v>2879</v>
      </c>
      <c r="I56" s="3">
        <v>24</v>
      </c>
      <c r="J56" s="161" t="s">
        <v>28</v>
      </c>
      <c r="K56" s="3">
        <f t="shared" si="7"/>
        <v>24</v>
      </c>
      <c r="L56" s="306">
        <v>3932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61" t="s">
        <v>2</v>
      </c>
      <c r="C57" s="43">
        <f t="shared" si="8"/>
        <v>12084</v>
      </c>
      <c r="D57" s="98">
        <f t="shared" si="10"/>
        <v>8605</v>
      </c>
      <c r="E57" s="52">
        <f t="shared" si="9"/>
        <v>288.12589413447785</v>
      </c>
      <c r="F57" s="52">
        <f t="shared" si="11"/>
        <v>140.42998256827426</v>
      </c>
      <c r="G57" s="3"/>
      <c r="H57" s="126">
        <v>1853</v>
      </c>
      <c r="I57" s="3">
        <v>22</v>
      </c>
      <c r="J57" s="161" t="s">
        <v>26</v>
      </c>
      <c r="K57" s="3">
        <f t="shared" si="7"/>
        <v>22</v>
      </c>
      <c r="L57" s="306">
        <v>2691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61" t="s">
        <v>7</v>
      </c>
      <c r="C58" s="43">
        <f t="shared" si="8"/>
        <v>11735</v>
      </c>
      <c r="D58" s="98">
        <f t="shared" si="10"/>
        <v>15593</v>
      </c>
      <c r="E58" s="52">
        <f t="shared" si="9"/>
        <v>63.027015414361678</v>
      </c>
      <c r="F58" s="52">
        <f t="shared" si="11"/>
        <v>75.258128647470031</v>
      </c>
      <c r="G58" s="12"/>
      <c r="H58" s="435">
        <v>1457</v>
      </c>
      <c r="I58" s="14">
        <v>16</v>
      </c>
      <c r="J58" s="163" t="s">
        <v>3</v>
      </c>
      <c r="K58" s="14">
        <f t="shared" si="7"/>
        <v>16</v>
      </c>
      <c r="L58" s="307">
        <v>1555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61" t="s">
        <v>1</v>
      </c>
      <c r="C59" s="43">
        <f t="shared" si="8"/>
        <v>5907</v>
      </c>
      <c r="D59" s="98">
        <f t="shared" si="10"/>
        <v>5269</v>
      </c>
      <c r="E59" s="52">
        <f t="shared" si="9"/>
        <v>102.64118158123372</v>
      </c>
      <c r="F59" s="52">
        <f t="shared" si="11"/>
        <v>112.10855949895615</v>
      </c>
      <c r="G59" s="3"/>
      <c r="H59" s="378">
        <v>1308</v>
      </c>
      <c r="I59" s="338">
        <v>17</v>
      </c>
      <c r="J59" s="223" t="s">
        <v>21</v>
      </c>
      <c r="K59" s="8" t="s">
        <v>66</v>
      </c>
      <c r="L59" s="308">
        <v>122725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61" t="s">
        <v>5</v>
      </c>
      <c r="C60" s="43">
        <f t="shared" si="8"/>
        <v>3508</v>
      </c>
      <c r="D60" s="98">
        <f t="shared" si="10"/>
        <v>2775</v>
      </c>
      <c r="E60" s="52">
        <f t="shared" si="9"/>
        <v>101.41659439144262</v>
      </c>
      <c r="F60" s="52">
        <f t="shared" si="11"/>
        <v>126.41441441441441</v>
      </c>
      <c r="G60" s="3"/>
      <c r="H60" s="126">
        <v>1229</v>
      </c>
      <c r="I60" s="140">
        <v>38</v>
      </c>
      <c r="J60" s="161" t="s">
        <v>38</v>
      </c>
      <c r="L60" s="107"/>
      <c r="M60" s="26"/>
      <c r="S60" s="26"/>
      <c r="T60" s="26"/>
      <c r="U60" s="26"/>
      <c r="V60" s="26"/>
    </row>
    <row r="61" spans="1:22" x14ac:dyDescent="0.15">
      <c r="A61" s="61">
        <v>8</v>
      </c>
      <c r="B61" s="161" t="s">
        <v>28</v>
      </c>
      <c r="C61" s="43">
        <f t="shared" si="8"/>
        <v>2879</v>
      </c>
      <c r="D61" s="98">
        <f t="shared" si="10"/>
        <v>3932</v>
      </c>
      <c r="E61" s="52">
        <f t="shared" si="9"/>
        <v>104.23606082548878</v>
      </c>
      <c r="F61" s="52">
        <f t="shared" si="11"/>
        <v>73.219735503560528</v>
      </c>
      <c r="G61" s="11"/>
      <c r="H61" s="126">
        <v>650</v>
      </c>
      <c r="I61" s="140">
        <v>12</v>
      </c>
      <c r="J61" s="161" t="s">
        <v>18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61" t="s">
        <v>26</v>
      </c>
      <c r="C62" s="43">
        <f t="shared" si="8"/>
        <v>1853</v>
      </c>
      <c r="D62" s="98">
        <f t="shared" si="10"/>
        <v>2691</v>
      </c>
      <c r="E62" s="52">
        <f t="shared" si="9"/>
        <v>59.735654416505483</v>
      </c>
      <c r="F62" s="52">
        <f t="shared" si="11"/>
        <v>68.859160163507994</v>
      </c>
      <c r="G62" s="12"/>
      <c r="H62" s="126">
        <v>454</v>
      </c>
      <c r="I62" s="174">
        <v>21</v>
      </c>
      <c r="J62" s="3" t="s">
        <v>156</v>
      </c>
      <c r="K62" s="50"/>
      <c r="L62" t="s">
        <v>60</v>
      </c>
      <c r="M62" s="442" t="s">
        <v>62</v>
      </c>
      <c r="N62" s="42" t="s">
        <v>74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3" t="s">
        <v>3</v>
      </c>
      <c r="C63" s="333">
        <f t="shared" si="8"/>
        <v>1457</v>
      </c>
      <c r="D63" s="138">
        <f t="shared" si="10"/>
        <v>1555</v>
      </c>
      <c r="E63" s="57">
        <f t="shared" si="9"/>
        <v>91.005621486570902</v>
      </c>
      <c r="F63" s="57">
        <f t="shared" si="11"/>
        <v>93.697749196141473</v>
      </c>
      <c r="G63" s="92"/>
      <c r="H63" s="428">
        <v>337</v>
      </c>
      <c r="I63" s="3">
        <v>23</v>
      </c>
      <c r="J63" s="161" t="s">
        <v>27</v>
      </c>
      <c r="K63" s="3">
        <f>SUM(K49)</f>
        <v>26</v>
      </c>
      <c r="L63" s="161" t="s">
        <v>30</v>
      </c>
      <c r="M63" s="170">
        <v>48374</v>
      </c>
      <c r="N63" s="89">
        <f>SUM(H49)</f>
        <v>48559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/>
      <c r="C64" s="101">
        <f>SUM(H89)</f>
        <v>125133</v>
      </c>
      <c r="D64" s="139">
        <f t="shared" si="10"/>
        <v>122725</v>
      </c>
      <c r="E64" s="70">
        <f t="shared" si="9"/>
        <v>106.4010883890991</v>
      </c>
      <c r="F64" s="70">
        <f t="shared" si="11"/>
        <v>101.96211040945202</v>
      </c>
      <c r="G64" s="69"/>
      <c r="H64" s="126">
        <v>135</v>
      </c>
      <c r="I64" s="3">
        <v>11</v>
      </c>
      <c r="J64" s="161" t="s">
        <v>17</v>
      </c>
      <c r="K64" s="3">
        <f t="shared" ref="K64:K72" si="12">SUM(K50)</f>
        <v>25</v>
      </c>
      <c r="L64" s="161" t="s">
        <v>29</v>
      </c>
      <c r="M64" s="170">
        <v>8898</v>
      </c>
      <c r="N64" s="89">
        <f t="shared" ref="N64:N72" si="13">SUM(H50)</f>
        <v>16996</v>
      </c>
      <c r="O64" s="45"/>
      <c r="S64" s="26"/>
      <c r="T64" s="26"/>
      <c r="U64" s="26"/>
      <c r="V64" s="26"/>
    </row>
    <row r="65" spans="2:22" x14ac:dyDescent="0.15">
      <c r="H65" s="43">
        <v>98</v>
      </c>
      <c r="I65" s="3">
        <v>4</v>
      </c>
      <c r="J65" s="161" t="s">
        <v>11</v>
      </c>
      <c r="K65" s="3">
        <f t="shared" si="12"/>
        <v>33</v>
      </c>
      <c r="L65" s="161" t="s">
        <v>0</v>
      </c>
      <c r="M65" s="170">
        <v>16666</v>
      </c>
      <c r="N65" s="89">
        <f t="shared" si="13"/>
        <v>15825</v>
      </c>
      <c r="O65" s="45"/>
      <c r="S65" s="26"/>
      <c r="T65" s="26"/>
      <c r="U65" s="26"/>
      <c r="V65" s="26"/>
    </row>
    <row r="66" spans="2:22" x14ac:dyDescent="0.15">
      <c r="H66" s="43">
        <v>54</v>
      </c>
      <c r="I66" s="3">
        <v>9</v>
      </c>
      <c r="J66" s="3" t="s">
        <v>163</v>
      </c>
      <c r="K66" s="3">
        <f t="shared" si="12"/>
        <v>40</v>
      </c>
      <c r="L66" s="161" t="s">
        <v>2</v>
      </c>
      <c r="M66" s="170">
        <v>4194</v>
      </c>
      <c r="N66" s="89">
        <f t="shared" si="13"/>
        <v>12084</v>
      </c>
      <c r="O66" s="45"/>
      <c r="S66" s="26"/>
      <c r="T66" s="26"/>
      <c r="U66" s="26"/>
      <c r="V66" s="26"/>
    </row>
    <row r="67" spans="2:22" x14ac:dyDescent="0.15">
      <c r="H67" s="89">
        <v>27</v>
      </c>
      <c r="I67" s="3">
        <v>1</v>
      </c>
      <c r="J67" s="161" t="s">
        <v>4</v>
      </c>
      <c r="K67" s="3">
        <f t="shared" si="12"/>
        <v>13</v>
      </c>
      <c r="L67" s="161" t="s">
        <v>7</v>
      </c>
      <c r="M67" s="170">
        <v>18619</v>
      </c>
      <c r="N67" s="89">
        <f t="shared" si="13"/>
        <v>11735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88">
        <v>27</v>
      </c>
      <c r="I68" s="3">
        <v>29</v>
      </c>
      <c r="J68" s="161" t="s">
        <v>94</v>
      </c>
      <c r="K68" s="3">
        <f t="shared" si="12"/>
        <v>34</v>
      </c>
      <c r="L68" s="161" t="s">
        <v>1</v>
      </c>
      <c r="M68" s="170">
        <v>5755</v>
      </c>
      <c r="N68" s="89">
        <f t="shared" si="13"/>
        <v>5907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88">
        <v>10</v>
      </c>
      <c r="I69" s="3">
        <v>15</v>
      </c>
      <c r="J69" s="161" t="s">
        <v>20</v>
      </c>
      <c r="K69" s="3">
        <f t="shared" si="12"/>
        <v>36</v>
      </c>
      <c r="L69" s="161" t="s">
        <v>5</v>
      </c>
      <c r="M69" s="170">
        <v>3459</v>
      </c>
      <c r="N69" s="89">
        <f t="shared" si="13"/>
        <v>3508</v>
      </c>
      <c r="O69" s="45"/>
      <c r="S69" s="26"/>
      <c r="T69" s="26"/>
      <c r="U69" s="26"/>
      <c r="V69" s="26"/>
    </row>
    <row r="70" spans="2:22" x14ac:dyDescent="0.15">
      <c r="B70" s="50"/>
      <c r="H70" s="44">
        <v>1</v>
      </c>
      <c r="I70" s="3">
        <v>27</v>
      </c>
      <c r="J70" s="161" t="s">
        <v>31</v>
      </c>
      <c r="K70" s="3">
        <f t="shared" si="12"/>
        <v>24</v>
      </c>
      <c r="L70" s="161" t="s">
        <v>28</v>
      </c>
      <c r="M70" s="170">
        <v>2762</v>
      </c>
      <c r="N70" s="89">
        <f t="shared" si="13"/>
        <v>2879</v>
      </c>
      <c r="O70" s="45"/>
      <c r="S70" s="26"/>
      <c r="T70" s="26"/>
      <c r="U70" s="26"/>
      <c r="V70" s="26"/>
    </row>
    <row r="71" spans="2:22" x14ac:dyDescent="0.15">
      <c r="B71" s="50"/>
      <c r="H71" s="44">
        <v>0</v>
      </c>
      <c r="I71" s="3">
        <v>2</v>
      </c>
      <c r="J71" s="161" t="s">
        <v>6</v>
      </c>
      <c r="K71" s="3">
        <f t="shared" si="12"/>
        <v>22</v>
      </c>
      <c r="L71" s="161" t="s">
        <v>26</v>
      </c>
      <c r="M71" s="170">
        <v>3102</v>
      </c>
      <c r="N71" s="89">
        <f t="shared" si="13"/>
        <v>1853</v>
      </c>
      <c r="O71" s="45"/>
      <c r="S71" s="26"/>
      <c r="T71" s="26"/>
      <c r="U71" s="26"/>
      <c r="V71" s="26"/>
    </row>
    <row r="72" spans="2:22" ht="14.25" thickBot="1" x14ac:dyDescent="0.2">
      <c r="B72" s="50"/>
      <c r="H72" s="88">
        <v>0</v>
      </c>
      <c r="I72" s="3">
        <v>3</v>
      </c>
      <c r="J72" s="161" t="s">
        <v>10</v>
      </c>
      <c r="K72" s="3">
        <f t="shared" si="12"/>
        <v>16</v>
      </c>
      <c r="L72" s="163" t="s">
        <v>3</v>
      </c>
      <c r="M72" s="171">
        <v>1601</v>
      </c>
      <c r="N72" s="89">
        <f t="shared" si="13"/>
        <v>1457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88">
        <v>0</v>
      </c>
      <c r="I73" s="3">
        <v>5</v>
      </c>
      <c r="J73" s="161" t="s">
        <v>12</v>
      </c>
      <c r="K73" s="43"/>
      <c r="L73" s="3" t="s">
        <v>181</v>
      </c>
      <c r="M73" s="169">
        <v>117605</v>
      </c>
      <c r="N73" s="168">
        <f>SUM(H89)</f>
        <v>125133</v>
      </c>
      <c r="O73" s="45"/>
      <c r="S73" s="26"/>
      <c r="T73" s="26"/>
      <c r="U73" s="26"/>
      <c r="V73" s="26"/>
    </row>
    <row r="74" spans="2:22" x14ac:dyDescent="0.15">
      <c r="B74" s="50"/>
      <c r="H74" s="44">
        <v>0</v>
      </c>
      <c r="I74" s="3">
        <v>6</v>
      </c>
      <c r="J74" s="161" t="s">
        <v>13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336">
        <v>0</v>
      </c>
      <c r="I75" s="3">
        <v>7</v>
      </c>
      <c r="J75" s="161" t="s">
        <v>14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44">
        <v>0</v>
      </c>
      <c r="I76" s="3">
        <v>8</v>
      </c>
      <c r="J76" s="161" t="s">
        <v>15</v>
      </c>
      <c r="L76" s="48"/>
      <c r="M76" s="26"/>
      <c r="S76" s="26"/>
      <c r="T76" s="26"/>
      <c r="U76" s="26"/>
      <c r="V76" s="26"/>
    </row>
    <row r="77" spans="2:22" x14ac:dyDescent="0.15">
      <c r="B77" s="50"/>
      <c r="H77" s="44">
        <v>0</v>
      </c>
      <c r="I77" s="3">
        <v>10</v>
      </c>
      <c r="J77" s="161" t="s">
        <v>16</v>
      </c>
      <c r="L77" s="48"/>
      <c r="M77" s="26"/>
      <c r="N77" s="26"/>
      <c r="O77" s="26"/>
      <c r="S77" s="26"/>
      <c r="T77" s="26"/>
      <c r="U77" s="26"/>
      <c r="V77" s="26"/>
    </row>
    <row r="78" spans="2:22" x14ac:dyDescent="0.15">
      <c r="H78" s="88">
        <v>0</v>
      </c>
      <c r="I78" s="3">
        <v>14</v>
      </c>
      <c r="J78" s="161" t="s">
        <v>19</v>
      </c>
      <c r="L78" s="48"/>
      <c r="M78" s="26"/>
      <c r="N78" s="26"/>
      <c r="O78" s="26"/>
      <c r="S78" s="26"/>
      <c r="T78" s="26"/>
      <c r="U78" s="26"/>
      <c r="V78" s="26"/>
    </row>
    <row r="79" spans="2:22" x14ac:dyDescent="0.15">
      <c r="H79" s="43">
        <v>0</v>
      </c>
      <c r="I79" s="3">
        <v>18</v>
      </c>
      <c r="J79" s="161" t="s">
        <v>22</v>
      </c>
      <c r="L79" s="48"/>
      <c r="M79" s="26"/>
      <c r="N79" s="26"/>
      <c r="O79" s="26"/>
      <c r="S79" s="26"/>
      <c r="T79" s="26"/>
      <c r="U79" s="26"/>
      <c r="V79" s="26"/>
    </row>
    <row r="80" spans="2:22" x14ac:dyDescent="0.15">
      <c r="H80" s="44">
        <v>0</v>
      </c>
      <c r="I80" s="3">
        <v>19</v>
      </c>
      <c r="J80" s="161" t="s">
        <v>23</v>
      </c>
      <c r="L80" s="48"/>
      <c r="M80" s="26"/>
      <c r="N80" s="26"/>
      <c r="O80" s="26"/>
      <c r="S80" s="26"/>
      <c r="T80" s="26"/>
      <c r="U80" s="26"/>
      <c r="V80" s="26"/>
    </row>
    <row r="81" spans="8:22" x14ac:dyDescent="0.15">
      <c r="H81" s="350">
        <v>0</v>
      </c>
      <c r="I81" s="3">
        <v>20</v>
      </c>
      <c r="J81" s="161" t="s">
        <v>24</v>
      </c>
      <c r="L81" s="48"/>
      <c r="M81" s="26"/>
      <c r="N81" s="26"/>
      <c r="O81" s="26"/>
      <c r="S81" s="26"/>
      <c r="T81" s="26"/>
      <c r="U81" s="26"/>
      <c r="V81" s="26"/>
    </row>
    <row r="82" spans="8:22" x14ac:dyDescent="0.15">
      <c r="H82" s="43">
        <v>0</v>
      </c>
      <c r="I82" s="3">
        <v>28</v>
      </c>
      <c r="J82" s="161" t="s">
        <v>32</v>
      </c>
      <c r="L82" s="48"/>
      <c r="M82" s="26"/>
      <c r="N82" s="26"/>
      <c r="O82" s="26"/>
      <c r="S82" s="26"/>
      <c r="T82" s="26"/>
      <c r="U82" s="26"/>
      <c r="V82" s="26"/>
    </row>
    <row r="83" spans="8:22" x14ac:dyDescent="0.15">
      <c r="H83" s="44">
        <v>0</v>
      </c>
      <c r="I83" s="3">
        <v>30</v>
      </c>
      <c r="J83" s="161" t="s">
        <v>33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44">
        <v>0</v>
      </c>
      <c r="I84" s="3">
        <v>31</v>
      </c>
      <c r="J84" s="161" t="s">
        <v>95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88">
        <v>0</v>
      </c>
      <c r="I85" s="3">
        <v>32</v>
      </c>
      <c r="J85" s="161" t="s">
        <v>35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336">
        <v>0</v>
      </c>
      <c r="I86" s="3">
        <v>35</v>
      </c>
      <c r="J86" s="161" t="s">
        <v>36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336">
        <v>0</v>
      </c>
      <c r="I87" s="3">
        <v>37</v>
      </c>
      <c r="J87" s="161" t="s">
        <v>37</v>
      </c>
      <c r="L87" s="48"/>
      <c r="M87" s="26"/>
      <c r="N87" s="26"/>
      <c r="O87" s="26"/>
      <c r="S87" s="30"/>
      <c r="T87" s="30"/>
    </row>
    <row r="88" spans="8:22" x14ac:dyDescent="0.15">
      <c r="H88" s="44">
        <v>0</v>
      </c>
      <c r="I88" s="3">
        <v>39</v>
      </c>
      <c r="J88" s="161" t="s">
        <v>39</v>
      </c>
      <c r="L88" s="48"/>
      <c r="M88" s="26"/>
      <c r="N88" s="26"/>
      <c r="O88" s="26"/>
      <c r="Q88" s="26"/>
    </row>
    <row r="89" spans="8:22" x14ac:dyDescent="0.15">
      <c r="H89" s="119">
        <f>SUM(H49:H88)</f>
        <v>125133</v>
      </c>
      <c r="I89" s="3"/>
      <c r="J89" s="3" t="s">
        <v>92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L10" sqref="L10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16" t="s">
        <v>64</v>
      </c>
      <c r="J1" s="102"/>
      <c r="Q1" s="26"/>
      <c r="R1" s="109"/>
    </row>
    <row r="2" spans="5:30" x14ac:dyDescent="0.15">
      <c r="H2" s="283" t="s">
        <v>198</v>
      </c>
      <c r="I2" s="3"/>
      <c r="J2" s="187" t="s">
        <v>102</v>
      </c>
      <c r="K2" s="3"/>
      <c r="L2" s="180" t="s">
        <v>197</v>
      </c>
      <c r="R2" s="110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98</v>
      </c>
      <c r="I3" s="3"/>
      <c r="J3" s="145" t="s">
        <v>99</v>
      </c>
      <c r="K3" s="3"/>
      <c r="L3" s="42" t="s">
        <v>98</v>
      </c>
      <c r="M3" s="82"/>
      <c r="R3" s="48"/>
      <c r="S3" s="26"/>
      <c r="T3" s="26"/>
      <c r="U3" s="26"/>
      <c r="V3" s="26"/>
    </row>
    <row r="4" spans="5:30" x14ac:dyDescent="0.15">
      <c r="H4" s="89">
        <v>42183</v>
      </c>
      <c r="I4" s="3">
        <v>31</v>
      </c>
      <c r="J4" s="33" t="s">
        <v>63</v>
      </c>
      <c r="K4" s="203">
        <f>SUM(I4)</f>
        <v>31</v>
      </c>
      <c r="L4" s="275">
        <v>15053</v>
      </c>
      <c r="M4" s="45"/>
      <c r="R4" s="48"/>
      <c r="S4" s="26"/>
      <c r="T4" s="26"/>
      <c r="U4" s="26"/>
      <c r="V4" s="26"/>
    </row>
    <row r="5" spans="5:30" x14ac:dyDescent="0.15">
      <c r="H5" s="88">
        <v>25562</v>
      </c>
      <c r="I5" s="3">
        <v>17</v>
      </c>
      <c r="J5" s="33" t="s">
        <v>21</v>
      </c>
      <c r="K5" s="203">
        <f t="shared" ref="K5:K13" si="0">SUM(I5)</f>
        <v>17</v>
      </c>
      <c r="L5" s="275">
        <v>31197</v>
      </c>
      <c r="M5" s="45"/>
      <c r="R5" s="48"/>
      <c r="S5" s="26"/>
      <c r="T5" s="26"/>
      <c r="U5" s="26"/>
      <c r="V5" s="26"/>
    </row>
    <row r="6" spans="5:30" x14ac:dyDescent="0.15">
      <c r="H6" s="88">
        <v>24073</v>
      </c>
      <c r="I6" s="3">
        <v>33</v>
      </c>
      <c r="J6" s="33" t="s">
        <v>0</v>
      </c>
      <c r="K6" s="203">
        <f t="shared" si="0"/>
        <v>33</v>
      </c>
      <c r="L6" s="275">
        <v>12705</v>
      </c>
      <c r="M6" s="45"/>
      <c r="R6" s="48"/>
      <c r="S6" s="26"/>
      <c r="T6" s="26"/>
      <c r="U6" s="26"/>
      <c r="V6" s="26"/>
    </row>
    <row r="7" spans="5:30" x14ac:dyDescent="0.15">
      <c r="H7" s="88">
        <v>19133</v>
      </c>
      <c r="I7" s="3">
        <v>2</v>
      </c>
      <c r="J7" s="33" t="s">
        <v>6</v>
      </c>
      <c r="K7" s="203">
        <f t="shared" si="0"/>
        <v>2</v>
      </c>
      <c r="L7" s="275">
        <v>11080</v>
      </c>
      <c r="M7" s="45"/>
      <c r="R7" s="48"/>
      <c r="S7" s="26"/>
      <c r="T7" s="26"/>
      <c r="U7" s="26"/>
      <c r="V7" s="26"/>
    </row>
    <row r="8" spans="5:30" x14ac:dyDescent="0.15">
      <c r="H8" s="44">
        <v>15177</v>
      </c>
      <c r="I8" s="3">
        <v>34</v>
      </c>
      <c r="J8" s="33" t="s">
        <v>1</v>
      </c>
      <c r="K8" s="203">
        <f t="shared" si="0"/>
        <v>34</v>
      </c>
      <c r="L8" s="275">
        <v>15892</v>
      </c>
      <c r="M8" s="45"/>
      <c r="R8" s="48"/>
      <c r="S8" s="26"/>
      <c r="T8" s="26"/>
      <c r="U8" s="26"/>
      <c r="V8" s="26"/>
    </row>
    <row r="9" spans="5:30" x14ac:dyDescent="0.15">
      <c r="H9" s="88">
        <v>12041</v>
      </c>
      <c r="I9" s="3">
        <v>16</v>
      </c>
      <c r="J9" s="33" t="s">
        <v>3</v>
      </c>
      <c r="K9" s="203">
        <f t="shared" si="0"/>
        <v>16</v>
      </c>
      <c r="L9" s="275">
        <v>14389</v>
      </c>
      <c r="M9" s="45"/>
      <c r="R9" s="48"/>
      <c r="S9" s="26"/>
      <c r="T9" s="26"/>
      <c r="U9" s="26"/>
      <c r="V9" s="26"/>
    </row>
    <row r="10" spans="5:30" x14ac:dyDescent="0.15">
      <c r="H10" s="88">
        <v>10672</v>
      </c>
      <c r="I10" s="3">
        <v>25</v>
      </c>
      <c r="J10" s="33" t="s">
        <v>29</v>
      </c>
      <c r="K10" s="203">
        <f t="shared" si="0"/>
        <v>25</v>
      </c>
      <c r="L10" s="275">
        <v>6107</v>
      </c>
      <c r="M10" s="45"/>
      <c r="R10" s="48"/>
      <c r="S10" s="26"/>
      <c r="T10" s="26"/>
      <c r="U10" s="26"/>
      <c r="V10" s="26"/>
    </row>
    <row r="11" spans="5:30" x14ac:dyDescent="0.15">
      <c r="H11" s="292">
        <v>10290</v>
      </c>
      <c r="I11" s="3">
        <v>3</v>
      </c>
      <c r="J11" s="33" t="s">
        <v>10</v>
      </c>
      <c r="K11" s="203">
        <f t="shared" si="0"/>
        <v>3</v>
      </c>
      <c r="L11" s="276">
        <v>43493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18">
        <v>10259</v>
      </c>
      <c r="I12" s="3">
        <v>40</v>
      </c>
      <c r="J12" s="33" t="s">
        <v>2</v>
      </c>
      <c r="K12" s="203">
        <f t="shared" si="0"/>
        <v>40</v>
      </c>
      <c r="L12" s="276">
        <v>7486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19">
        <v>9349</v>
      </c>
      <c r="I13" s="14">
        <v>13</v>
      </c>
      <c r="J13" s="77" t="s">
        <v>7</v>
      </c>
      <c r="K13" s="203">
        <f t="shared" si="0"/>
        <v>13</v>
      </c>
      <c r="L13" s="276">
        <v>10437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378">
        <v>6045</v>
      </c>
      <c r="I14" s="222">
        <v>21</v>
      </c>
      <c r="J14" s="222" t="s">
        <v>159</v>
      </c>
      <c r="K14" s="108" t="s">
        <v>8</v>
      </c>
      <c r="L14" s="277">
        <v>199829</v>
      </c>
      <c r="N14" s="32"/>
      <c r="R14" s="48"/>
      <c r="S14" s="26"/>
      <c r="T14" s="26"/>
      <c r="U14" s="26"/>
      <c r="V14" s="26"/>
    </row>
    <row r="15" spans="5:30" x14ac:dyDescent="0.15">
      <c r="H15" s="88">
        <v>5478</v>
      </c>
      <c r="I15" s="3">
        <v>1</v>
      </c>
      <c r="J15" s="33" t="s">
        <v>4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292">
        <v>5432</v>
      </c>
      <c r="I16" s="3">
        <v>11</v>
      </c>
      <c r="J16" s="33" t="s">
        <v>17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44">
        <v>4420</v>
      </c>
      <c r="I17" s="3">
        <v>26</v>
      </c>
      <c r="J17" s="33" t="s">
        <v>30</v>
      </c>
      <c r="L17" s="32"/>
      <c r="R17" s="48"/>
      <c r="S17" s="26"/>
      <c r="T17" s="26"/>
      <c r="U17" s="26"/>
      <c r="V17" s="26"/>
    </row>
    <row r="18" spans="1:22" x14ac:dyDescent="0.15">
      <c r="H18" s="123">
        <v>2967</v>
      </c>
      <c r="I18" s="3">
        <v>36</v>
      </c>
      <c r="J18" s="33" t="s">
        <v>5</v>
      </c>
      <c r="L18" s="188" t="s">
        <v>102</v>
      </c>
      <c r="M18" t="s">
        <v>62</v>
      </c>
      <c r="N18" s="42" t="s">
        <v>74</v>
      </c>
      <c r="R18" s="48"/>
      <c r="S18" s="26"/>
      <c r="T18" s="26"/>
      <c r="U18" s="26"/>
      <c r="V18" s="26"/>
    </row>
    <row r="19" spans="1:22" ht="14.25" thickBot="1" x14ac:dyDescent="0.2">
      <c r="H19" s="89">
        <v>2845</v>
      </c>
      <c r="I19" s="3">
        <v>38</v>
      </c>
      <c r="J19" s="33" t="s">
        <v>38</v>
      </c>
      <c r="K19" s="117">
        <f>SUM(I4)</f>
        <v>31</v>
      </c>
      <c r="L19" s="33" t="s">
        <v>63</v>
      </c>
      <c r="M19" s="370">
        <v>9805</v>
      </c>
      <c r="N19" s="89">
        <f>SUM(H4)</f>
        <v>42183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53</v>
      </c>
      <c r="C20" s="59" t="s">
        <v>199</v>
      </c>
      <c r="D20" s="59" t="s">
        <v>200</v>
      </c>
      <c r="E20" s="59" t="s">
        <v>51</v>
      </c>
      <c r="F20" s="59" t="s">
        <v>50</v>
      </c>
      <c r="G20" s="60" t="s">
        <v>52</v>
      </c>
      <c r="H20" s="88">
        <v>1886</v>
      </c>
      <c r="I20" s="3">
        <v>24</v>
      </c>
      <c r="J20" s="33" t="s">
        <v>28</v>
      </c>
      <c r="K20" s="117">
        <f t="shared" ref="K20:K28" si="1">SUM(I5)</f>
        <v>17</v>
      </c>
      <c r="L20" s="33" t="s">
        <v>21</v>
      </c>
      <c r="M20" s="371">
        <v>21165</v>
      </c>
      <c r="N20" s="89">
        <f t="shared" ref="N20:N28" si="2">SUM(H5)</f>
        <v>25562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63</v>
      </c>
      <c r="C21" s="202">
        <f>SUM(H4)</f>
        <v>42183</v>
      </c>
      <c r="D21" s="89">
        <f>SUM(L4)</f>
        <v>15053</v>
      </c>
      <c r="E21" s="52">
        <f t="shared" ref="E21:E30" si="3">SUM(N19/M19*100)</f>
        <v>430.2192758796532</v>
      </c>
      <c r="F21" s="52">
        <f t="shared" ref="F21:F31" si="4">SUM(C21/D21*100)</f>
        <v>280.22985451405032</v>
      </c>
      <c r="G21" s="62"/>
      <c r="H21" s="292">
        <v>1766</v>
      </c>
      <c r="I21" s="3">
        <v>14</v>
      </c>
      <c r="J21" s="33" t="s">
        <v>19</v>
      </c>
      <c r="K21" s="117">
        <f t="shared" si="1"/>
        <v>33</v>
      </c>
      <c r="L21" s="33" t="s">
        <v>0</v>
      </c>
      <c r="M21" s="371">
        <v>23288</v>
      </c>
      <c r="N21" s="89">
        <f t="shared" si="2"/>
        <v>24073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21</v>
      </c>
      <c r="C22" s="202">
        <f t="shared" ref="C22:C30" si="5">SUM(H5)</f>
        <v>25562</v>
      </c>
      <c r="D22" s="89">
        <f t="shared" ref="D22:D29" si="6">SUM(L5)</f>
        <v>31197</v>
      </c>
      <c r="E22" s="52">
        <f t="shared" si="3"/>
        <v>120.7748641625325</v>
      </c>
      <c r="F22" s="52">
        <f t="shared" si="4"/>
        <v>81.937365772349906</v>
      </c>
      <c r="G22" s="62"/>
      <c r="H22" s="88">
        <v>1317</v>
      </c>
      <c r="I22" s="3">
        <v>9</v>
      </c>
      <c r="J22" s="3" t="s">
        <v>164</v>
      </c>
      <c r="K22" s="117">
        <f t="shared" si="1"/>
        <v>2</v>
      </c>
      <c r="L22" s="33" t="s">
        <v>6</v>
      </c>
      <c r="M22" s="371">
        <v>10553</v>
      </c>
      <c r="N22" s="89">
        <f t="shared" si="2"/>
        <v>19133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0</v>
      </c>
      <c r="C23" s="202">
        <f t="shared" si="5"/>
        <v>24073</v>
      </c>
      <c r="D23" s="89">
        <f t="shared" si="6"/>
        <v>12705</v>
      </c>
      <c r="E23" s="52">
        <f t="shared" si="3"/>
        <v>103.37083476468567</v>
      </c>
      <c r="F23" s="52">
        <f t="shared" si="4"/>
        <v>189.47658402203857</v>
      </c>
      <c r="G23" s="62"/>
      <c r="H23" s="88">
        <v>808</v>
      </c>
      <c r="I23" s="3">
        <v>5</v>
      </c>
      <c r="J23" s="33" t="s">
        <v>12</v>
      </c>
      <c r="K23" s="117">
        <f t="shared" si="1"/>
        <v>34</v>
      </c>
      <c r="L23" s="33" t="s">
        <v>1</v>
      </c>
      <c r="M23" s="371">
        <v>20149</v>
      </c>
      <c r="N23" s="89">
        <f t="shared" si="2"/>
        <v>15177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6</v>
      </c>
      <c r="C24" s="202">
        <f t="shared" si="5"/>
        <v>19133</v>
      </c>
      <c r="D24" s="89">
        <f t="shared" si="6"/>
        <v>11080</v>
      </c>
      <c r="E24" s="52">
        <f t="shared" si="3"/>
        <v>181.30389462712026</v>
      </c>
      <c r="F24" s="52">
        <f t="shared" si="4"/>
        <v>172.68050541516246</v>
      </c>
      <c r="G24" s="62"/>
      <c r="H24" s="88">
        <v>541</v>
      </c>
      <c r="I24" s="3">
        <v>12</v>
      </c>
      <c r="J24" s="33" t="s">
        <v>18</v>
      </c>
      <c r="K24" s="117">
        <f t="shared" si="1"/>
        <v>16</v>
      </c>
      <c r="L24" s="33" t="s">
        <v>3</v>
      </c>
      <c r="M24" s="371">
        <v>10257</v>
      </c>
      <c r="N24" s="89">
        <f t="shared" si="2"/>
        <v>12041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1</v>
      </c>
      <c r="C25" s="202">
        <f t="shared" si="5"/>
        <v>15177</v>
      </c>
      <c r="D25" s="89">
        <f t="shared" si="6"/>
        <v>15892</v>
      </c>
      <c r="E25" s="52">
        <f t="shared" si="3"/>
        <v>75.323837411285922</v>
      </c>
      <c r="F25" s="52">
        <f t="shared" si="4"/>
        <v>95.500880946388122</v>
      </c>
      <c r="G25" s="72"/>
      <c r="H25" s="88">
        <v>526</v>
      </c>
      <c r="I25" s="3">
        <v>4</v>
      </c>
      <c r="J25" s="33" t="s">
        <v>11</v>
      </c>
      <c r="K25" s="117">
        <f t="shared" si="1"/>
        <v>25</v>
      </c>
      <c r="L25" s="33" t="s">
        <v>29</v>
      </c>
      <c r="M25" s="371">
        <v>11596</v>
      </c>
      <c r="N25" s="89">
        <f t="shared" si="2"/>
        <v>10672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3</v>
      </c>
      <c r="C26" s="202">
        <f t="shared" si="5"/>
        <v>12041</v>
      </c>
      <c r="D26" s="89">
        <f t="shared" si="6"/>
        <v>14389</v>
      </c>
      <c r="E26" s="52">
        <f t="shared" si="3"/>
        <v>117.39299990250561</v>
      </c>
      <c r="F26" s="52">
        <f t="shared" si="4"/>
        <v>83.681979289735224</v>
      </c>
      <c r="G26" s="62"/>
      <c r="H26" s="88">
        <v>355</v>
      </c>
      <c r="I26" s="3">
        <v>39</v>
      </c>
      <c r="J26" s="33" t="s">
        <v>39</v>
      </c>
      <c r="K26" s="117">
        <f t="shared" si="1"/>
        <v>3</v>
      </c>
      <c r="L26" s="33" t="s">
        <v>10</v>
      </c>
      <c r="M26" s="372">
        <v>24370</v>
      </c>
      <c r="N26" s="89">
        <f t="shared" si="2"/>
        <v>10290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29</v>
      </c>
      <c r="C27" s="202">
        <f t="shared" si="5"/>
        <v>10672</v>
      </c>
      <c r="D27" s="89">
        <f t="shared" si="6"/>
        <v>6107</v>
      </c>
      <c r="E27" s="52">
        <f t="shared" si="3"/>
        <v>92.031735081062436</v>
      </c>
      <c r="F27" s="52">
        <f t="shared" si="4"/>
        <v>174.75028655641069</v>
      </c>
      <c r="G27" s="62"/>
      <c r="H27" s="88">
        <v>338</v>
      </c>
      <c r="I27" s="3">
        <v>37</v>
      </c>
      <c r="J27" s="33" t="s">
        <v>37</v>
      </c>
      <c r="K27" s="117">
        <f t="shared" si="1"/>
        <v>40</v>
      </c>
      <c r="L27" s="33" t="s">
        <v>2</v>
      </c>
      <c r="M27" s="373">
        <v>13890</v>
      </c>
      <c r="N27" s="89">
        <f t="shared" si="2"/>
        <v>10259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10</v>
      </c>
      <c r="C28" s="202">
        <f t="shared" si="5"/>
        <v>10290</v>
      </c>
      <c r="D28" s="89">
        <f t="shared" si="6"/>
        <v>43493</v>
      </c>
      <c r="E28" s="52">
        <f t="shared" si="3"/>
        <v>42.224045958145261</v>
      </c>
      <c r="F28" s="52">
        <f t="shared" si="4"/>
        <v>23.658979605913597</v>
      </c>
      <c r="G28" s="73"/>
      <c r="H28" s="88">
        <v>215</v>
      </c>
      <c r="I28" s="3">
        <v>7</v>
      </c>
      <c r="J28" s="33" t="s">
        <v>14</v>
      </c>
      <c r="K28" s="181">
        <f t="shared" si="1"/>
        <v>13</v>
      </c>
      <c r="L28" s="77" t="s">
        <v>7</v>
      </c>
      <c r="M28" s="373">
        <v>10753</v>
      </c>
      <c r="N28" s="167">
        <f t="shared" si="2"/>
        <v>9349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2</v>
      </c>
      <c r="C29" s="202">
        <f t="shared" si="5"/>
        <v>10259</v>
      </c>
      <c r="D29" s="89">
        <f t="shared" si="6"/>
        <v>7486</v>
      </c>
      <c r="E29" s="52">
        <f t="shared" si="3"/>
        <v>73.85889128869691</v>
      </c>
      <c r="F29" s="52">
        <f t="shared" si="4"/>
        <v>137.0424792946834</v>
      </c>
      <c r="G29" s="72"/>
      <c r="H29" s="88">
        <v>170</v>
      </c>
      <c r="I29" s="3">
        <v>27</v>
      </c>
      <c r="J29" s="33" t="s">
        <v>31</v>
      </c>
      <c r="K29" s="115"/>
      <c r="L29" s="115" t="s">
        <v>168</v>
      </c>
      <c r="M29" s="374">
        <v>189946</v>
      </c>
      <c r="N29" s="172">
        <f>SUM(H44)</f>
        <v>214276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7</v>
      </c>
      <c r="C30" s="202">
        <f t="shared" si="5"/>
        <v>9349</v>
      </c>
      <c r="D30" s="89">
        <f>SUM(L13)</f>
        <v>10437</v>
      </c>
      <c r="E30" s="57">
        <f t="shared" si="3"/>
        <v>86.943178647819209</v>
      </c>
      <c r="F30" s="63">
        <f t="shared" si="4"/>
        <v>89.575548529270861</v>
      </c>
      <c r="G30" s="75"/>
      <c r="H30" s="88">
        <v>127</v>
      </c>
      <c r="I30" s="3">
        <v>15</v>
      </c>
      <c r="J30" s="33" t="s">
        <v>20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214276</v>
      </c>
      <c r="D31" s="67">
        <f>SUM(L14)</f>
        <v>199829</v>
      </c>
      <c r="E31" s="70">
        <f>SUM(N29/M29*100)</f>
        <v>112.80890358312364</v>
      </c>
      <c r="F31" s="63">
        <f t="shared" si="4"/>
        <v>107.22968137757782</v>
      </c>
      <c r="G31" s="71"/>
      <c r="H31" s="88">
        <v>104</v>
      </c>
      <c r="I31" s="3">
        <v>10</v>
      </c>
      <c r="J31" s="33" t="s">
        <v>16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89">
        <v>92</v>
      </c>
      <c r="I32" s="3">
        <v>32</v>
      </c>
      <c r="J32" s="33" t="s">
        <v>35</v>
      </c>
      <c r="L32" s="3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88">
        <v>47</v>
      </c>
      <c r="I33" s="3">
        <v>20</v>
      </c>
      <c r="J33" s="33" t="s">
        <v>24</v>
      </c>
      <c r="L33" s="32"/>
      <c r="M33" s="26"/>
      <c r="N33" s="26"/>
      <c r="R33" s="48"/>
      <c r="S33" s="26"/>
      <c r="T33" s="26"/>
      <c r="U33" s="26"/>
      <c r="V33" s="26"/>
    </row>
    <row r="34" spans="3:30" x14ac:dyDescent="0.15">
      <c r="H34" s="88">
        <v>24</v>
      </c>
      <c r="I34" s="3">
        <v>23</v>
      </c>
      <c r="J34" s="33" t="s">
        <v>27</v>
      </c>
      <c r="L34" s="3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123">
        <v>21</v>
      </c>
      <c r="I35" s="3">
        <v>18</v>
      </c>
      <c r="J35" s="33" t="s">
        <v>22</v>
      </c>
      <c r="L35" s="32"/>
      <c r="M35" s="26"/>
      <c r="N35" s="26"/>
      <c r="R35" s="48"/>
      <c r="S35" s="26"/>
      <c r="T35" s="26"/>
      <c r="U35" s="26"/>
      <c r="V35" s="26"/>
    </row>
    <row r="36" spans="3:30" x14ac:dyDescent="0.15">
      <c r="H36" s="436">
        <v>12</v>
      </c>
      <c r="I36" s="3">
        <v>19</v>
      </c>
      <c r="J36" s="33" t="s">
        <v>23</v>
      </c>
      <c r="L36" s="32"/>
      <c r="M36" s="26"/>
      <c r="N36" s="26"/>
      <c r="R36" s="48"/>
      <c r="S36" s="26"/>
      <c r="T36" s="26"/>
      <c r="U36" s="26"/>
      <c r="V36" s="26"/>
    </row>
    <row r="37" spans="3:30" x14ac:dyDescent="0.15">
      <c r="H37" s="88">
        <v>1</v>
      </c>
      <c r="I37" s="3">
        <v>29</v>
      </c>
      <c r="J37" s="33" t="s">
        <v>54</v>
      </c>
      <c r="L37" s="32"/>
      <c r="M37" s="26"/>
      <c r="N37" s="26"/>
      <c r="R37" s="48"/>
      <c r="S37" s="26"/>
      <c r="T37" s="26"/>
      <c r="U37" s="26"/>
      <c r="V37" s="26"/>
    </row>
    <row r="38" spans="3:30" x14ac:dyDescent="0.15">
      <c r="H38" s="88">
        <v>0</v>
      </c>
      <c r="I38" s="3">
        <v>6</v>
      </c>
      <c r="J38" s="33" t="s">
        <v>13</v>
      </c>
      <c r="L38" s="32"/>
      <c r="M38" s="26"/>
      <c r="N38" s="26"/>
      <c r="R38" s="48"/>
      <c r="S38" s="26"/>
      <c r="T38" s="26"/>
      <c r="U38" s="26"/>
      <c r="V38" s="26"/>
    </row>
    <row r="39" spans="3:30" x14ac:dyDescent="0.15">
      <c r="H39" s="44">
        <v>0</v>
      </c>
      <c r="I39" s="3">
        <v>8</v>
      </c>
      <c r="J39" s="33" t="s">
        <v>15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88">
        <v>0</v>
      </c>
      <c r="I40" s="3">
        <v>22</v>
      </c>
      <c r="J40" s="33" t="s">
        <v>26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88">
        <v>0</v>
      </c>
      <c r="I41" s="3">
        <v>28</v>
      </c>
      <c r="J41" s="33" t="s">
        <v>32</v>
      </c>
      <c r="N41" s="26"/>
      <c r="R41" s="48"/>
      <c r="S41" s="26"/>
      <c r="T41" s="26"/>
      <c r="U41" s="26"/>
      <c r="V41" s="26"/>
    </row>
    <row r="42" spans="3:30" x14ac:dyDescent="0.15">
      <c r="H42" s="88">
        <v>0</v>
      </c>
      <c r="I42" s="3">
        <v>30</v>
      </c>
      <c r="J42" s="33" t="s">
        <v>33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 x14ac:dyDescent="0.15">
      <c r="H44" s="120">
        <f>SUM(H4:H43)</f>
        <v>214276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9"/>
    </row>
    <row r="47" spans="3:30" x14ac:dyDescent="0.15">
      <c r="M47" s="48"/>
      <c r="N47" s="26"/>
      <c r="R47" s="110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9" t="s">
        <v>198</v>
      </c>
      <c r="I48" s="3"/>
      <c r="J48" s="190" t="s">
        <v>90</v>
      </c>
      <c r="K48" s="3"/>
      <c r="L48" s="329" t="s">
        <v>197</v>
      </c>
      <c r="M48" s="48"/>
      <c r="N48" s="26"/>
      <c r="R48" s="48"/>
      <c r="S48" s="26"/>
      <c r="T48" s="26"/>
      <c r="U48" s="26"/>
      <c r="V48" s="26"/>
    </row>
    <row r="49" spans="1:22" x14ac:dyDescent="0.15">
      <c r="H49" s="95" t="s">
        <v>98</v>
      </c>
      <c r="I49" s="3"/>
      <c r="J49" s="145" t="s">
        <v>9</v>
      </c>
      <c r="K49" s="3"/>
      <c r="L49" s="329" t="s">
        <v>173</v>
      </c>
      <c r="M49" s="82"/>
      <c r="R49" s="48"/>
      <c r="S49" s="26"/>
      <c r="T49" s="26"/>
      <c r="U49" s="26"/>
      <c r="V49" s="26"/>
    </row>
    <row r="50" spans="1:22" x14ac:dyDescent="0.15">
      <c r="H50" s="43">
        <v>42739</v>
      </c>
      <c r="I50" s="3">
        <v>16</v>
      </c>
      <c r="J50" s="33" t="s">
        <v>3</v>
      </c>
      <c r="K50" s="327">
        <f>SUM(I50)</f>
        <v>16</v>
      </c>
      <c r="L50" s="330">
        <v>26168</v>
      </c>
      <c r="M50" s="45"/>
      <c r="R50" s="48"/>
      <c r="S50" s="26"/>
      <c r="T50" s="26"/>
      <c r="U50" s="26"/>
      <c r="V50" s="26"/>
    </row>
    <row r="51" spans="1:22" x14ac:dyDescent="0.15">
      <c r="H51" s="88">
        <v>8912</v>
      </c>
      <c r="I51" s="3">
        <v>26</v>
      </c>
      <c r="J51" s="33" t="s">
        <v>30</v>
      </c>
      <c r="K51" s="327">
        <f t="shared" ref="K51:K59" si="7">SUM(I51)</f>
        <v>26</v>
      </c>
      <c r="L51" s="331">
        <v>7680</v>
      </c>
      <c r="M51" s="45"/>
      <c r="R51" s="48"/>
      <c r="S51" s="26"/>
      <c r="T51" s="26"/>
      <c r="U51" s="26"/>
      <c r="V51" s="26"/>
    </row>
    <row r="52" spans="1:22" ht="14.25" thickBot="1" x14ac:dyDescent="0.2">
      <c r="H52" s="88">
        <v>8850</v>
      </c>
      <c r="I52" s="3">
        <v>33</v>
      </c>
      <c r="J52" s="33" t="s">
        <v>0</v>
      </c>
      <c r="K52" s="327">
        <f t="shared" si="7"/>
        <v>33</v>
      </c>
      <c r="L52" s="331">
        <v>8653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194</v>
      </c>
      <c r="D53" s="59" t="s">
        <v>186</v>
      </c>
      <c r="E53" s="59" t="s">
        <v>51</v>
      </c>
      <c r="F53" s="59" t="s">
        <v>50</v>
      </c>
      <c r="G53" s="60" t="s">
        <v>52</v>
      </c>
      <c r="H53" s="44">
        <v>6493</v>
      </c>
      <c r="I53" s="3">
        <v>38</v>
      </c>
      <c r="J53" s="33" t="s">
        <v>38</v>
      </c>
      <c r="K53" s="327">
        <f t="shared" si="7"/>
        <v>38</v>
      </c>
      <c r="L53" s="331">
        <v>5895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42739</v>
      </c>
      <c r="D54" s="98">
        <f>SUM(L50)</f>
        <v>26168</v>
      </c>
      <c r="E54" s="52">
        <f t="shared" ref="E54:E63" si="8">SUM(N67/M67*100)</f>
        <v>143.25121501592091</v>
      </c>
      <c r="F54" s="52">
        <f t="shared" ref="F54:F61" si="9">SUM(C54/D54*100)</f>
        <v>163.32543564659125</v>
      </c>
      <c r="G54" s="62"/>
      <c r="H54" s="88">
        <v>3206</v>
      </c>
      <c r="I54" s="3">
        <v>34</v>
      </c>
      <c r="J54" s="33" t="s">
        <v>1</v>
      </c>
      <c r="K54" s="327">
        <f t="shared" si="7"/>
        <v>34</v>
      </c>
      <c r="L54" s="331">
        <v>3501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30</v>
      </c>
      <c r="C55" s="43">
        <f t="shared" ref="C55:C63" si="10">SUM(H51)</f>
        <v>8912</v>
      </c>
      <c r="D55" s="98">
        <f t="shared" ref="D55:D63" si="11">SUM(L51)</f>
        <v>7680</v>
      </c>
      <c r="E55" s="52">
        <f t="shared" si="8"/>
        <v>114.02251791197544</v>
      </c>
      <c r="F55" s="52">
        <f t="shared" si="9"/>
        <v>116.04166666666667</v>
      </c>
      <c r="G55" s="62"/>
      <c r="H55" s="44">
        <v>1872</v>
      </c>
      <c r="I55" s="3">
        <v>36</v>
      </c>
      <c r="J55" s="33" t="s">
        <v>5</v>
      </c>
      <c r="K55" s="327">
        <f t="shared" si="7"/>
        <v>36</v>
      </c>
      <c r="L55" s="331">
        <v>2959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0</v>
      </c>
      <c r="C56" s="43">
        <f t="shared" si="10"/>
        <v>8850</v>
      </c>
      <c r="D56" s="98">
        <f t="shared" si="11"/>
        <v>8653</v>
      </c>
      <c r="E56" s="52">
        <f t="shared" si="8"/>
        <v>96.300326441784549</v>
      </c>
      <c r="F56" s="52">
        <f t="shared" si="9"/>
        <v>102.27666705188952</v>
      </c>
      <c r="G56" s="62"/>
      <c r="H56" s="44">
        <v>1703</v>
      </c>
      <c r="I56" s="3">
        <v>40</v>
      </c>
      <c r="J56" s="33" t="s">
        <v>2</v>
      </c>
      <c r="K56" s="327">
        <f t="shared" si="7"/>
        <v>40</v>
      </c>
      <c r="L56" s="331">
        <v>1971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38</v>
      </c>
      <c r="C57" s="43">
        <f t="shared" si="10"/>
        <v>6493</v>
      </c>
      <c r="D57" s="98">
        <f t="shared" si="11"/>
        <v>5895</v>
      </c>
      <c r="E57" s="52">
        <f t="shared" si="8"/>
        <v>105.61158100195185</v>
      </c>
      <c r="F57" s="52">
        <f t="shared" si="9"/>
        <v>110.14418999151823</v>
      </c>
      <c r="G57" s="62"/>
      <c r="H57" s="44">
        <v>1364</v>
      </c>
      <c r="I57" s="3">
        <v>25</v>
      </c>
      <c r="J57" s="33" t="s">
        <v>29</v>
      </c>
      <c r="K57" s="327">
        <f t="shared" si="7"/>
        <v>25</v>
      </c>
      <c r="L57" s="331">
        <v>1007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1</v>
      </c>
      <c r="C58" s="43">
        <f t="shared" si="10"/>
        <v>3206</v>
      </c>
      <c r="D58" s="98">
        <f t="shared" si="11"/>
        <v>3501</v>
      </c>
      <c r="E58" s="52">
        <f t="shared" si="8"/>
        <v>85.356762513312034</v>
      </c>
      <c r="F58" s="52">
        <f t="shared" si="9"/>
        <v>91.573836046843766</v>
      </c>
      <c r="G58" s="72"/>
      <c r="H58" s="44">
        <v>965</v>
      </c>
      <c r="I58" s="3">
        <v>14</v>
      </c>
      <c r="J58" s="33" t="s">
        <v>19</v>
      </c>
      <c r="K58" s="327">
        <f t="shared" si="7"/>
        <v>14</v>
      </c>
      <c r="L58" s="331">
        <v>726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5</v>
      </c>
      <c r="C59" s="43">
        <f t="shared" si="10"/>
        <v>1872</v>
      </c>
      <c r="D59" s="98">
        <f t="shared" si="11"/>
        <v>2959</v>
      </c>
      <c r="E59" s="52">
        <f t="shared" si="8"/>
        <v>92.171344165435741</v>
      </c>
      <c r="F59" s="52">
        <f t="shared" si="9"/>
        <v>63.264616424467725</v>
      </c>
      <c r="G59" s="62"/>
      <c r="H59" s="437">
        <v>701</v>
      </c>
      <c r="I59" s="14">
        <v>24</v>
      </c>
      <c r="J59" s="77" t="s">
        <v>28</v>
      </c>
      <c r="K59" s="328">
        <f t="shared" si="7"/>
        <v>24</v>
      </c>
      <c r="L59" s="332">
        <v>610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2</v>
      </c>
      <c r="C60" s="89">
        <f t="shared" si="10"/>
        <v>1703</v>
      </c>
      <c r="D60" s="98">
        <f t="shared" si="11"/>
        <v>1971</v>
      </c>
      <c r="E60" s="52">
        <f t="shared" si="8"/>
        <v>172.54305977710234</v>
      </c>
      <c r="F60" s="52">
        <f t="shared" si="9"/>
        <v>86.402841197361752</v>
      </c>
      <c r="G60" s="62"/>
      <c r="H60" s="386">
        <v>633</v>
      </c>
      <c r="I60" s="222">
        <v>31</v>
      </c>
      <c r="J60" s="382" t="s">
        <v>105</v>
      </c>
      <c r="K60" s="367" t="s">
        <v>8</v>
      </c>
      <c r="L60" s="376">
        <v>60661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29</v>
      </c>
      <c r="C61" s="43">
        <f t="shared" si="10"/>
        <v>1364</v>
      </c>
      <c r="D61" s="98">
        <f t="shared" si="11"/>
        <v>1007</v>
      </c>
      <c r="E61" s="52">
        <f t="shared" si="8"/>
        <v>79.672897196261687</v>
      </c>
      <c r="F61" s="52">
        <f t="shared" si="9"/>
        <v>135.45183714001988</v>
      </c>
      <c r="G61" s="73"/>
      <c r="H61" s="88">
        <v>217</v>
      </c>
      <c r="I61" s="3">
        <v>11</v>
      </c>
      <c r="J61" s="33" t="s">
        <v>17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19</v>
      </c>
      <c r="C62" s="43">
        <f t="shared" si="10"/>
        <v>965</v>
      </c>
      <c r="D62" s="98">
        <f t="shared" si="11"/>
        <v>726</v>
      </c>
      <c r="E62" s="52">
        <f t="shared" si="8"/>
        <v>81.365935919055659</v>
      </c>
      <c r="F62" s="52">
        <f>SUM(C62/D62*100)</f>
        <v>132.92011019283748</v>
      </c>
      <c r="G62" s="72"/>
      <c r="H62" s="292">
        <v>162</v>
      </c>
      <c r="I62" s="3">
        <v>1</v>
      </c>
      <c r="J62" s="33" t="s">
        <v>4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28</v>
      </c>
      <c r="C63" s="43">
        <f t="shared" si="10"/>
        <v>701</v>
      </c>
      <c r="D63" s="98">
        <f t="shared" si="11"/>
        <v>610</v>
      </c>
      <c r="E63" s="57">
        <f t="shared" si="8"/>
        <v>133.77862595419847</v>
      </c>
      <c r="F63" s="52">
        <f>SUM(C63/D63*100)</f>
        <v>114.91803278688523</v>
      </c>
      <c r="G63" s="75"/>
      <c r="H63" s="44">
        <v>136</v>
      </c>
      <c r="I63" s="3">
        <v>15</v>
      </c>
      <c r="J63" s="33" t="s">
        <v>20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58</v>
      </c>
      <c r="C64" s="67">
        <f>SUM(H90)</f>
        <v>78382</v>
      </c>
      <c r="D64" s="67">
        <f>SUM(L60)</f>
        <v>60661</v>
      </c>
      <c r="E64" s="70">
        <f>SUM(N77/M77*100)</f>
        <v>120.82376335301281</v>
      </c>
      <c r="F64" s="70">
        <f>SUM(C64/D64*100)</f>
        <v>129.21316826296962</v>
      </c>
      <c r="G64" s="71"/>
      <c r="H64" s="350">
        <v>135</v>
      </c>
      <c r="I64" s="3">
        <v>37</v>
      </c>
      <c r="J64" s="33" t="s">
        <v>37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89">
        <v>124</v>
      </c>
      <c r="I65" s="3">
        <v>17</v>
      </c>
      <c r="J65" s="33" t="s">
        <v>21</v>
      </c>
      <c r="M65" s="48"/>
      <c r="N65" s="26"/>
      <c r="R65" s="48"/>
      <c r="S65" s="26"/>
      <c r="T65" s="26"/>
      <c r="U65" s="26"/>
      <c r="V65" s="26"/>
    </row>
    <row r="66" spans="3:22" x14ac:dyDescent="0.15">
      <c r="H66" s="44">
        <v>100</v>
      </c>
      <c r="I66" s="3">
        <v>9</v>
      </c>
      <c r="J66" s="3" t="s">
        <v>164</v>
      </c>
      <c r="L66" s="191" t="s">
        <v>90</v>
      </c>
      <c r="M66" s="343" t="s">
        <v>68</v>
      </c>
      <c r="N66" s="42" t="s">
        <v>74</v>
      </c>
      <c r="R66" s="48"/>
      <c r="S66" s="26"/>
      <c r="T66" s="26"/>
      <c r="U66" s="26"/>
      <c r="V66" s="26"/>
    </row>
    <row r="67" spans="3:22" x14ac:dyDescent="0.15">
      <c r="C67" s="26"/>
      <c r="H67" s="44">
        <v>49</v>
      </c>
      <c r="I67" s="3">
        <v>13</v>
      </c>
      <c r="J67" s="33" t="s">
        <v>7</v>
      </c>
      <c r="K67" s="3">
        <f>SUM(I50)</f>
        <v>16</v>
      </c>
      <c r="L67" s="33" t="s">
        <v>3</v>
      </c>
      <c r="M67" s="394">
        <v>29835</v>
      </c>
      <c r="N67" s="89">
        <f>SUM(H50)</f>
        <v>42739</v>
      </c>
      <c r="R67" s="48"/>
      <c r="S67" s="26"/>
      <c r="T67" s="26"/>
      <c r="U67" s="26"/>
      <c r="V67" s="26"/>
    </row>
    <row r="68" spans="3:22" x14ac:dyDescent="0.15">
      <c r="C68" s="26"/>
      <c r="H68" s="88">
        <v>17</v>
      </c>
      <c r="I68" s="3">
        <v>19</v>
      </c>
      <c r="J68" s="33" t="s">
        <v>23</v>
      </c>
      <c r="K68" s="3">
        <f t="shared" ref="K68:K76" si="12">SUM(I51)</f>
        <v>26</v>
      </c>
      <c r="L68" s="33" t="s">
        <v>30</v>
      </c>
      <c r="M68" s="395">
        <v>7816</v>
      </c>
      <c r="N68" s="89">
        <f t="shared" ref="N68:N76" si="13">SUM(H51)</f>
        <v>8912</v>
      </c>
      <c r="R68" s="48"/>
      <c r="S68" s="26"/>
      <c r="T68" s="26"/>
      <c r="U68" s="26"/>
      <c r="V68" s="26"/>
    </row>
    <row r="69" spans="3:22" x14ac:dyDescent="0.15">
      <c r="H69" s="44">
        <v>4</v>
      </c>
      <c r="I69" s="3">
        <v>23</v>
      </c>
      <c r="J69" s="33" t="s">
        <v>27</v>
      </c>
      <c r="K69" s="3">
        <f t="shared" si="12"/>
        <v>33</v>
      </c>
      <c r="L69" s="33" t="s">
        <v>0</v>
      </c>
      <c r="M69" s="395">
        <v>9190</v>
      </c>
      <c r="N69" s="89">
        <f t="shared" si="13"/>
        <v>8850</v>
      </c>
      <c r="R69" s="48"/>
      <c r="S69" s="26"/>
      <c r="T69" s="26"/>
      <c r="U69" s="26"/>
      <c r="V69" s="26"/>
    </row>
    <row r="70" spans="3:22" x14ac:dyDescent="0.15">
      <c r="H70" s="88">
        <v>0</v>
      </c>
      <c r="I70" s="3">
        <v>2</v>
      </c>
      <c r="J70" s="33" t="s">
        <v>6</v>
      </c>
      <c r="K70" s="3">
        <f t="shared" si="12"/>
        <v>38</v>
      </c>
      <c r="L70" s="33" t="s">
        <v>38</v>
      </c>
      <c r="M70" s="395">
        <v>6148</v>
      </c>
      <c r="N70" s="89">
        <f t="shared" si="13"/>
        <v>6493</v>
      </c>
      <c r="R70" s="48"/>
      <c r="S70" s="26"/>
      <c r="T70" s="26"/>
      <c r="U70" s="26"/>
      <c r="V70" s="26"/>
    </row>
    <row r="71" spans="3:22" x14ac:dyDescent="0.15">
      <c r="H71" s="88">
        <v>0</v>
      </c>
      <c r="I71" s="3">
        <v>3</v>
      </c>
      <c r="J71" s="33" t="s">
        <v>10</v>
      </c>
      <c r="K71" s="3">
        <f t="shared" si="12"/>
        <v>34</v>
      </c>
      <c r="L71" s="33" t="s">
        <v>1</v>
      </c>
      <c r="M71" s="395">
        <v>3756</v>
      </c>
      <c r="N71" s="89">
        <f t="shared" si="13"/>
        <v>3206</v>
      </c>
      <c r="R71" s="48"/>
      <c r="S71" s="26"/>
      <c r="T71" s="26"/>
      <c r="U71" s="26"/>
      <c r="V71" s="26"/>
    </row>
    <row r="72" spans="3:22" x14ac:dyDescent="0.15">
      <c r="H72" s="44">
        <v>0</v>
      </c>
      <c r="I72" s="3">
        <v>4</v>
      </c>
      <c r="J72" s="33" t="s">
        <v>11</v>
      </c>
      <c r="K72" s="3">
        <f t="shared" si="12"/>
        <v>36</v>
      </c>
      <c r="L72" s="33" t="s">
        <v>5</v>
      </c>
      <c r="M72" s="395">
        <v>2031</v>
      </c>
      <c r="N72" s="89">
        <f t="shared" si="13"/>
        <v>1872</v>
      </c>
      <c r="R72" s="48"/>
      <c r="S72" s="26"/>
      <c r="T72" s="26"/>
      <c r="U72" s="26"/>
      <c r="V72" s="26"/>
    </row>
    <row r="73" spans="3:22" x14ac:dyDescent="0.15">
      <c r="H73" s="44">
        <v>0</v>
      </c>
      <c r="I73" s="3">
        <v>5</v>
      </c>
      <c r="J73" s="33" t="s">
        <v>12</v>
      </c>
      <c r="K73" s="3">
        <f t="shared" si="12"/>
        <v>40</v>
      </c>
      <c r="L73" s="33" t="s">
        <v>2</v>
      </c>
      <c r="M73" s="395">
        <v>987</v>
      </c>
      <c r="N73" s="89">
        <f t="shared" si="13"/>
        <v>1703</v>
      </c>
      <c r="R73" s="48"/>
      <c r="S73" s="26"/>
      <c r="T73" s="26"/>
      <c r="U73" s="26"/>
      <c r="V73" s="26"/>
    </row>
    <row r="74" spans="3:22" x14ac:dyDescent="0.15">
      <c r="H74" s="44">
        <v>0</v>
      </c>
      <c r="I74" s="3">
        <v>6</v>
      </c>
      <c r="J74" s="33" t="s">
        <v>13</v>
      </c>
      <c r="K74" s="3">
        <f t="shared" si="12"/>
        <v>25</v>
      </c>
      <c r="L74" s="33" t="s">
        <v>29</v>
      </c>
      <c r="M74" s="395">
        <v>1712</v>
      </c>
      <c r="N74" s="89">
        <f t="shared" si="13"/>
        <v>1364</v>
      </c>
      <c r="R74" s="48"/>
      <c r="S74" s="26"/>
      <c r="T74" s="26"/>
      <c r="U74" s="26"/>
      <c r="V74" s="26"/>
    </row>
    <row r="75" spans="3:22" x14ac:dyDescent="0.15">
      <c r="H75" s="44">
        <v>0</v>
      </c>
      <c r="I75" s="3">
        <v>7</v>
      </c>
      <c r="J75" s="33" t="s">
        <v>14</v>
      </c>
      <c r="K75" s="3">
        <f t="shared" si="12"/>
        <v>14</v>
      </c>
      <c r="L75" s="33" t="s">
        <v>19</v>
      </c>
      <c r="M75" s="395">
        <v>1186</v>
      </c>
      <c r="N75" s="89">
        <f t="shared" si="13"/>
        <v>965</v>
      </c>
      <c r="R75" s="48"/>
      <c r="S75" s="26"/>
      <c r="T75" s="26"/>
      <c r="U75" s="26"/>
      <c r="V75" s="26"/>
    </row>
    <row r="76" spans="3:22" ht="14.25" thickBot="1" x14ac:dyDescent="0.2">
      <c r="H76" s="44">
        <v>0</v>
      </c>
      <c r="I76" s="3">
        <v>8</v>
      </c>
      <c r="J76" s="33" t="s">
        <v>15</v>
      </c>
      <c r="K76" s="14">
        <f t="shared" si="12"/>
        <v>24</v>
      </c>
      <c r="L76" s="77" t="s">
        <v>28</v>
      </c>
      <c r="M76" s="396">
        <v>524</v>
      </c>
      <c r="N76" s="167">
        <f t="shared" si="13"/>
        <v>701</v>
      </c>
      <c r="R76" s="48"/>
      <c r="S76" s="26"/>
      <c r="T76" s="26"/>
      <c r="U76" s="26"/>
      <c r="V76" s="26"/>
    </row>
    <row r="77" spans="3:22" ht="14.25" thickTop="1" x14ac:dyDescent="0.15">
      <c r="H77" s="292">
        <v>0</v>
      </c>
      <c r="I77" s="3">
        <v>10</v>
      </c>
      <c r="J77" s="33" t="s">
        <v>16</v>
      </c>
      <c r="K77" s="3"/>
      <c r="L77" s="115" t="s">
        <v>61</v>
      </c>
      <c r="M77" s="297">
        <v>64873</v>
      </c>
      <c r="N77" s="172">
        <f>SUM(H90)</f>
        <v>78382</v>
      </c>
      <c r="R77" s="48"/>
      <c r="S77" s="26"/>
      <c r="T77" s="26"/>
      <c r="U77" s="26"/>
      <c r="V77" s="26"/>
    </row>
    <row r="78" spans="3:22" x14ac:dyDescent="0.15">
      <c r="H78" s="43">
        <v>0</v>
      </c>
      <c r="I78" s="3">
        <v>12</v>
      </c>
      <c r="J78" s="33" t="s">
        <v>18</v>
      </c>
      <c r="R78" s="48"/>
      <c r="S78" s="26"/>
      <c r="T78" s="26"/>
      <c r="U78" s="26"/>
      <c r="V78" s="26"/>
    </row>
    <row r="79" spans="3:22" x14ac:dyDescent="0.15">
      <c r="H79" s="44">
        <v>0</v>
      </c>
      <c r="I79" s="3">
        <v>18</v>
      </c>
      <c r="J79" s="33" t="s">
        <v>22</v>
      </c>
      <c r="R79" s="48"/>
      <c r="S79" s="26"/>
      <c r="T79" s="26"/>
      <c r="U79" s="26"/>
      <c r="V79" s="26"/>
    </row>
    <row r="80" spans="3:22" x14ac:dyDescent="0.15">
      <c r="H80" s="350">
        <v>0</v>
      </c>
      <c r="I80" s="3">
        <v>20</v>
      </c>
      <c r="J80" s="33" t="s">
        <v>24</v>
      </c>
      <c r="R80" s="48"/>
      <c r="S80" s="26"/>
      <c r="T80" s="26"/>
      <c r="U80" s="26"/>
      <c r="V80" s="26"/>
    </row>
    <row r="81" spans="8:22" x14ac:dyDescent="0.15">
      <c r="H81" s="43">
        <v>0</v>
      </c>
      <c r="I81" s="3">
        <v>21</v>
      </c>
      <c r="J81" s="33" t="s">
        <v>71</v>
      </c>
      <c r="R81" s="48"/>
      <c r="S81" s="26"/>
      <c r="T81" s="26"/>
      <c r="U81" s="26"/>
      <c r="V81" s="26"/>
    </row>
    <row r="82" spans="8:22" x14ac:dyDescent="0.15">
      <c r="H82" s="44">
        <v>0</v>
      </c>
      <c r="I82" s="3">
        <v>22</v>
      </c>
      <c r="J82" s="33" t="s">
        <v>26</v>
      </c>
      <c r="R82" s="48"/>
      <c r="S82" s="26"/>
      <c r="T82" s="26"/>
      <c r="U82" s="26"/>
      <c r="V82" s="26"/>
    </row>
    <row r="83" spans="8:22" x14ac:dyDescent="0.15">
      <c r="H83" s="44">
        <v>0</v>
      </c>
      <c r="I83" s="3">
        <v>27</v>
      </c>
      <c r="J83" s="33" t="s">
        <v>31</v>
      </c>
      <c r="R83" s="48"/>
      <c r="S83" s="26"/>
      <c r="T83" s="26"/>
      <c r="U83" s="26"/>
      <c r="V83" s="26"/>
    </row>
    <row r="84" spans="8:22" x14ac:dyDescent="0.15">
      <c r="H84" s="44">
        <v>0</v>
      </c>
      <c r="I84" s="3">
        <v>28</v>
      </c>
      <c r="J84" s="33" t="s">
        <v>32</v>
      </c>
      <c r="R84" s="48"/>
      <c r="S84" s="26"/>
      <c r="T84" s="26"/>
      <c r="U84" s="26"/>
      <c r="V84" s="26"/>
    </row>
    <row r="85" spans="8:22" x14ac:dyDescent="0.15">
      <c r="H85" s="88">
        <v>0</v>
      </c>
      <c r="I85" s="3">
        <v>29</v>
      </c>
      <c r="J85" s="33" t="s">
        <v>54</v>
      </c>
      <c r="R85" s="48"/>
      <c r="S85" s="26"/>
      <c r="T85" s="26"/>
      <c r="U85" s="26"/>
      <c r="V85" s="26"/>
    </row>
    <row r="86" spans="8:22" x14ac:dyDescent="0.15">
      <c r="H86" s="44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44">
        <v>0</v>
      </c>
      <c r="I87" s="3">
        <v>32</v>
      </c>
      <c r="J87" s="33" t="s">
        <v>35</v>
      </c>
      <c r="R87" s="48"/>
      <c r="S87" s="26"/>
      <c r="T87" s="26"/>
      <c r="U87" s="26"/>
      <c r="V87" s="26"/>
    </row>
    <row r="88" spans="8:22" x14ac:dyDescent="0.15">
      <c r="H88" s="44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44">
        <v>0</v>
      </c>
      <c r="I89" s="3">
        <v>39</v>
      </c>
      <c r="J89" s="33" t="s">
        <v>39</v>
      </c>
      <c r="R89" s="48"/>
    </row>
    <row r="90" spans="8:22" x14ac:dyDescent="0.15">
      <c r="H90" s="118">
        <f>SUM(H50:H89)</f>
        <v>78382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4340-8B1B-4A3D-936D-A321353451DD}">
  <sheetPr>
    <tabColor indexed="53"/>
  </sheetPr>
  <dimension ref="A1:AD90"/>
  <sheetViews>
    <sheetView zoomScaleNormal="100" workbookViewId="0">
      <selection activeCell="R32" sqref="R32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61" t="s">
        <v>69</v>
      </c>
      <c r="I1" t="s">
        <v>49</v>
      </c>
      <c r="J1" s="46"/>
      <c r="L1" s="47"/>
      <c r="N1" s="47"/>
      <c r="O1" s="48"/>
      <c r="R1" s="109"/>
    </row>
    <row r="2" spans="8:30" ht="13.5" customHeight="1" x14ac:dyDescent="0.15">
      <c r="H2" s="293" t="s">
        <v>203</v>
      </c>
      <c r="I2" s="3"/>
      <c r="J2" s="183" t="s">
        <v>69</v>
      </c>
      <c r="K2" s="81"/>
      <c r="L2" s="319" t="s">
        <v>202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98</v>
      </c>
      <c r="I3" s="3"/>
      <c r="J3" s="145" t="s">
        <v>9</v>
      </c>
      <c r="K3" s="81"/>
      <c r="L3" s="320" t="s">
        <v>98</v>
      </c>
      <c r="N3" s="48"/>
      <c r="O3" s="1"/>
      <c r="R3" s="48"/>
      <c r="S3" s="26"/>
      <c r="T3" s="26"/>
      <c r="U3" s="26"/>
      <c r="V3" s="26"/>
    </row>
    <row r="4" spans="8:30" ht="13.5" customHeight="1" x14ac:dyDescent="0.15">
      <c r="H4" s="89">
        <v>50943</v>
      </c>
      <c r="I4" s="3">
        <v>33</v>
      </c>
      <c r="J4" s="161" t="s">
        <v>0</v>
      </c>
      <c r="K4" s="121">
        <f>SUM(I4)</f>
        <v>33</v>
      </c>
      <c r="L4" s="312">
        <v>37475</v>
      </c>
      <c r="M4" s="96"/>
      <c r="N4" s="94"/>
      <c r="O4" s="1"/>
      <c r="R4" s="48"/>
      <c r="S4" s="26"/>
      <c r="T4" s="26"/>
      <c r="U4" s="26"/>
      <c r="V4" s="26"/>
    </row>
    <row r="5" spans="8:30" ht="13.5" customHeight="1" x14ac:dyDescent="0.15">
      <c r="H5" s="88">
        <v>10363</v>
      </c>
      <c r="I5" s="3">
        <v>34</v>
      </c>
      <c r="J5" s="161" t="s">
        <v>1</v>
      </c>
      <c r="K5" s="121">
        <f t="shared" ref="K5:K13" si="0">SUM(I5)</f>
        <v>34</v>
      </c>
      <c r="L5" s="313">
        <v>11079</v>
      </c>
      <c r="M5" s="96"/>
      <c r="N5" s="94"/>
      <c r="O5" s="1"/>
      <c r="R5" s="48"/>
      <c r="S5" s="26"/>
      <c r="T5" s="26"/>
      <c r="U5" s="26"/>
      <c r="V5" s="26"/>
    </row>
    <row r="6" spans="8:30" ht="13.5" customHeight="1" x14ac:dyDescent="0.15">
      <c r="H6" s="88">
        <v>10346</v>
      </c>
      <c r="I6" s="3">
        <v>13</v>
      </c>
      <c r="J6" s="161" t="s">
        <v>7</v>
      </c>
      <c r="K6" s="121">
        <f t="shared" si="0"/>
        <v>13</v>
      </c>
      <c r="L6" s="313">
        <v>6554</v>
      </c>
      <c r="M6" s="96"/>
      <c r="O6" s="1"/>
      <c r="R6" s="48"/>
      <c r="S6" s="26"/>
      <c r="T6" s="26"/>
      <c r="U6" s="26"/>
      <c r="V6" s="26"/>
    </row>
    <row r="7" spans="8:30" ht="13.5" customHeight="1" x14ac:dyDescent="0.15">
      <c r="H7" s="88">
        <v>10001</v>
      </c>
      <c r="I7" s="3">
        <v>9</v>
      </c>
      <c r="J7" s="3" t="s">
        <v>163</v>
      </c>
      <c r="K7" s="121">
        <f t="shared" si="0"/>
        <v>9</v>
      </c>
      <c r="L7" s="313">
        <v>9364</v>
      </c>
      <c r="M7" s="96"/>
      <c r="O7" s="1"/>
      <c r="R7" s="48"/>
      <c r="S7" s="26"/>
      <c r="T7" s="26"/>
      <c r="U7" s="26"/>
      <c r="V7" s="26"/>
    </row>
    <row r="8" spans="8:30" ht="13.5" customHeight="1" x14ac:dyDescent="0.15">
      <c r="H8" s="88">
        <v>6228</v>
      </c>
      <c r="I8" s="3">
        <v>24</v>
      </c>
      <c r="J8" s="161" t="s">
        <v>28</v>
      </c>
      <c r="K8" s="121">
        <f t="shared" si="0"/>
        <v>24</v>
      </c>
      <c r="L8" s="313">
        <v>6300</v>
      </c>
      <c r="M8" s="96"/>
      <c r="N8" s="94"/>
      <c r="O8" s="1"/>
      <c r="R8" s="48"/>
      <c r="S8" s="26"/>
      <c r="T8" s="26"/>
      <c r="U8" s="26"/>
      <c r="V8" s="26"/>
    </row>
    <row r="9" spans="8:30" ht="13.5" customHeight="1" x14ac:dyDescent="0.15">
      <c r="H9" s="88">
        <v>3945</v>
      </c>
      <c r="I9" s="3">
        <v>25</v>
      </c>
      <c r="J9" s="161" t="s">
        <v>29</v>
      </c>
      <c r="K9" s="121">
        <f t="shared" si="0"/>
        <v>25</v>
      </c>
      <c r="L9" s="313">
        <v>3304</v>
      </c>
      <c r="M9" s="96"/>
      <c r="O9" s="1"/>
      <c r="R9" s="48"/>
      <c r="S9" s="26"/>
      <c r="T9" s="26"/>
      <c r="U9" s="26"/>
      <c r="V9" s="26"/>
    </row>
    <row r="10" spans="8:30" ht="13.5" customHeight="1" x14ac:dyDescent="0.15">
      <c r="H10" s="88">
        <v>1424</v>
      </c>
      <c r="I10" s="3">
        <v>40</v>
      </c>
      <c r="J10" s="161" t="s">
        <v>2</v>
      </c>
      <c r="K10" s="121">
        <f t="shared" si="0"/>
        <v>40</v>
      </c>
      <c r="L10" s="313">
        <v>1244</v>
      </c>
      <c r="M10" s="96"/>
      <c r="O10" s="1"/>
      <c r="R10" s="48"/>
      <c r="S10" s="26"/>
      <c r="T10" s="26"/>
      <c r="U10" s="26"/>
      <c r="V10" s="26"/>
    </row>
    <row r="11" spans="8:30" ht="13.5" customHeight="1" x14ac:dyDescent="0.15">
      <c r="H11" s="88">
        <v>1419</v>
      </c>
      <c r="I11" s="3">
        <v>12</v>
      </c>
      <c r="J11" s="161" t="s">
        <v>18</v>
      </c>
      <c r="K11" s="121">
        <f t="shared" si="0"/>
        <v>12</v>
      </c>
      <c r="L11" s="313">
        <v>2941</v>
      </c>
      <c r="M11" s="96"/>
      <c r="O11" s="1"/>
      <c r="R11" s="48"/>
      <c r="S11" s="26"/>
      <c r="T11" s="26"/>
      <c r="U11" s="26"/>
      <c r="V11" s="26"/>
    </row>
    <row r="12" spans="8:30" ht="13.5" customHeight="1" x14ac:dyDescent="0.15">
      <c r="H12" s="88">
        <v>1402</v>
      </c>
      <c r="I12" s="3">
        <v>20</v>
      </c>
      <c r="J12" s="161" t="s">
        <v>24</v>
      </c>
      <c r="K12" s="121">
        <f t="shared" si="0"/>
        <v>20</v>
      </c>
      <c r="L12" s="313">
        <v>3304</v>
      </c>
      <c r="M12" s="96"/>
      <c r="R12" s="48"/>
      <c r="S12" s="26"/>
      <c r="T12" s="26"/>
      <c r="U12" s="90"/>
      <c r="V12" s="26"/>
    </row>
    <row r="13" spans="8:30" ht="13.5" customHeight="1" thickBot="1" x14ac:dyDescent="0.2">
      <c r="H13" s="435">
        <v>1397</v>
      </c>
      <c r="I13" s="14">
        <v>36</v>
      </c>
      <c r="J13" s="163" t="s">
        <v>5</v>
      </c>
      <c r="K13" s="182">
        <f t="shared" si="0"/>
        <v>36</v>
      </c>
      <c r="L13" s="321">
        <v>9920</v>
      </c>
      <c r="M13" s="96"/>
      <c r="N13" s="97"/>
      <c r="R13" s="48"/>
      <c r="S13" s="26"/>
      <c r="T13" s="26"/>
      <c r="U13" s="26"/>
      <c r="V13" s="26"/>
    </row>
    <row r="14" spans="8:30" ht="13.5" customHeight="1" thickTop="1" x14ac:dyDescent="0.15">
      <c r="H14" s="378">
        <v>1085</v>
      </c>
      <c r="I14" s="222">
        <v>17</v>
      </c>
      <c r="J14" s="223" t="s">
        <v>21</v>
      </c>
      <c r="K14" s="81" t="s">
        <v>8</v>
      </c>
      <c r="L14" s="322">
        <v>98949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292">
        <v>917</v>
      </c>
      <c r="I15" s="3">
        <v>31</v>
      </c>
      <c r="J15" s="3" t="s">
        <v>63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88">
        <v>863</v>
      </c>
      <c r="I16" s="3">
        <v>16</v>
      </c>
      <c r="J16" s="161" t="s">
        <v>3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88">
        <v>669</v>
      </c>
      <c r="I17" s="3">
        <v>26</v>
      </c>
      <c r="J17" s="161" t="s">
        <v>30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123">
        <v>654</v>
      </c>
      <c r="I18" s="3">
        <v>6</v>
      </c>
      <c r="J18" s="161" t="s">
        <v>13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89">
        <v>562</v>
      </c>
      <c r="I19" s="3">
        <v>21</v>
      </c>
      <c r="J19" s="161" t="s">
        <v>25</v>
      </c>
      <c r="L19" s="32" t="s">
        <v>69</v>
      </c>
      <c r="M19" s="93" t="s">
        <v>62</v>
      </c>
      <c r="N19" s="42" t="s">
        <v>74</v>
      </c>
      <c r="R19" s="48"/>
      <c r="S19" s="26"/>
      <c r="T19" s="26"/>
      <c r="U19" s="26"/>
      <c r="V19" s="26"/>
    </row>
    <row r="20" spans="1:22" ht="13.5" customHeight="1" thickBot="1" x14ac:dyDescent="0.2">
      <c r="H20" s="88">
        <v>420</v>
      </c>
      <c r="I20" s="3">
        <v>18</v>
      </c>
      <c r="J20" s="161" t="s">
        <v>22</v>
      </c>
      <c r="K20" s="121">
        <f>SUM(I4)</f>
        <v>33</v>
      </c>
      <c r="L20" s="161" t="s">
        <v>0</v>
      </c>
      <c r="M20" s="323">
        <v>32060</v>
      </c>
      <c r="N20" s="89">
        <f>SUM(H4)</f>
        <v>50943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47</v>
      </c>
      <c r="C21" s="59" t="s">
        <v>194</v>
      </c>
      <c r="D21" s="59" t="s">
        <v>186</v>
      </c>
      <c r="E21" s="59" t="s">
        <v>41</v>
      </c>
      <c r="F21" s="59" t="s">
        <v>50</v>
      </c>
      <c r="G21" s="60" t="s">
        <v>52</v>
      </c>
      <c r="H21" s="88">
        <v>372</v>
      </c>
      <c r="I21" s="3">
        <v>38</v>
      </c>
      <c r="J21" s="161" t="s">
        <v>38</v>
      </c>
      <c r="K21" s="121">
        <f t="shared" ref="K21:K29" si="1">SUM(I5)</f>
        <v>34</v>
      </c>
      <c r="L21" s="161" t="s">
        <v>1</v>
      </c>
      <c r="M21" s="324">
        <v>11526</v>
      </c>
      <c r="N21" s="89">
        <f t="shared" ref="N21:N29" si="2">SUM(H5)</f>
        <v>10363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161" t="s">
        <v>0</v>
      </c>
      <c r="C22" s="43">
        <f>SUM(H4)</f>
        <v>50943</v>
      </c>
      <c r="D22" s="98">
        <f>SUM(L4)</f>
        <v>37475</v>
      </c>
      <c r="E22" s="55">
        <f t="shared" ref="E22:E31" si="3">SUM(N20/M20*100)</f>
        <v>158.89893948845915</v>
      </c>
      <c r="F22" s="52">
        <f t="shared" ref="F22:F32" si="4">SUM(C22/D22*100)</f>
        <v>135.93862575050034</v>
      </c>
      <c r="G22" s="62"/>
      <c r="H22" s="88">
        <v>239</v>
      </c>
      <c r="I22" s="3">
        <v>1</v>
      </c>
      <c r="J22" s="161" t="s">
        <v>4</v>
      </c>
      <c r="K22" s="121">
        <f t="shared" si="1"/>
        <v>13</v>
      </c>
      <c r="L22" s="161" t="s">
        <v>7</v>
      </c>
      <c r="M22" s="324">
        <v>12263</v>
      </c>
      <c r="N22" s="89">
        <f t="shared" si="2"/>
        <v>10346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161" t="s">
        <v>1</v>
      </c>
      <c r="C23" s="43">
        <f t="shared" ref="C23:C31" si="5">SUM(H5)</f>
        <v>10363</v>
      </c>
      <c r="D23" s="98">
        <f t="shared" ref="D23:D31" si="6">SUM(L5)</f>
        <v>11079</v>
      </c>
      <c r="E23" s="55">
        <f t="shared" si="3"/>
        <v>89.909769217421484</v>
      </c>
      <c r="F23" s="52">
        <f t="shared" si="4"/>
        <v>93.53732286307428</v>
      </c>
      <c r="G23" s="62"/>
      <c r="H23" s="88">
        <v>220</v>
      </c>
      <c r="I23" s="3">
        <v>22</v>
      </c>
      <c r="J23" s="161" t="s">
        <v>26</v>
      </c>
      <c r="K23" s="121">
        <f t="shared" si="1"/>
        <v>9</v>
      </c>
      <c r="L23" s="3" t="s">
        <v>163</v>
      </c>
      <c r="M23" s="324">
        <v>10206</v>
      </c>
      <c r="N23" s="89">
        <f t="shared" si="2"/>
        <v>10001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161" t="s">
        <v>7</v>
      </c>
      <c r="C24" s="43">
        <f t="shared" si="5"/>
        <v>10346</v>
      </c>
      <c r="D24" s="98">
        <f t="shared" si="6"/>
        <v>6554</v>
      </c>
      <c r="E24" s="55">
        <f t="shared" si="3"/>
        <v>84.367609883389065</v>
      </c>
      <c r="F24" s="52">
        <f t="shared" si="4"/>
        <v>157.85779676533417</v>
      </c>
      <c r="G24" s="62"/>
      <c r="H24" s="292">
        <v>137</v>
      </c>
      <c r="I24" s="3">
        <v>14</v>
      </c>
      <c r="J24" s="161" t="s">
        <v>19</v>
      </c>
      <c r="K24" s="121">
        <f t="shared" si="1"/>
        <v>24</v>
      </c>
      <c r="L24" s="161" t="s">
        <v>28</v>
      </c>
      <c r="M24" s="324">
        <v>5027</v>
      </c>
      <c r="N24" s="89">
        <f t="shared" si="2"/>
        <v>6228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3" t="s">
        <v>163</v>
      </c>
      <c r="C25" s="43">
        <f t="shared" si="5"/>
        <v>10001</v>
      </c>
      <c r="D25" s="98">
        <f t="shared" si="6"/>
        <v>9364</v>
      </c>
      <c r="E25" s="55">
        <f t="shared" si="3"/>
        <v>97.991377621007246</v>
      </c>
      <c r="F25" s="52">
        <f t="shared" si="4"/>
        <v>106.80264844083725</v>
      </c>
      <c r="G25" s="62"/>
      <c r="H25" s="88">
        <v>80</v>
      </c>
      <c r="I25" s="3">
        <v>11</v>
      </c>
      <c r="J25" s="161" t="s">
        <v>17</v>
      </c>
      <c r="K25" s="121">
        <f t="shared" si="1"/>
        <v>25</v>
      </c>
      <c r="L25" s="161" t="s">
        <v>29</v>
      </c>
      <c r="M25" s="324">
        <v>4667</v>
      </c>
      <c r="N25" s="89">
        <f t="shared" si="2"/>
        <v>3945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61" t="s">
        <v>28</v>
      </c>
      <c r="C26" s="43">
        <f t="shared" si="5"/>
        <v>6228</v>
      </c>
      <c r="D26" s="98">
        <f t="shared" si="6"/>
        <v>6300</v>
      </c>
      <c r="E26" s="55">
        <f t="shared" si="3"/>
        <v>123.89098866122936</v>
      </c>
      <c r="F26" s="52">
        <f t="shared" si="4"/>
        <v>98.857142857142861</v>
      </c>
      <c r="G26" s="72"/>
      <c r="H26" s="88">
        <v>49</v>
      </c>
      <c r="I26" s="3">
        <v>4</v>
      </c>
      <c r="J26" s="161" t="s">
        <v>11</v>
      </c>
      <c r="K26" s="121">
        <f t="shared" si="1"/>
        <v>40</v>
      </c>
      <c r="L26" s="161" t="s">
        <v>2</v>
      </c>
      <c r="M26" s="324">
        <v>1080</v>
      </c>
      <c r="N26" s="89">
        <f t="shared" si="2"/>
        <v>1424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61" t="s">
        <v>29</v>
      </c>
      <c r="C27" s="43">
        <f t="shared" si="5"/>
        <v>3945</v>
      </c>
      <c r="D27" s="98">
        <f t="shared" si="6"/>
        <v>3304</v>
      </c>
      <c r="E27" s="55">
        <f t="shared" si="3"/>
        <v>84.529676451682022</v>
      </c>
      <c r="F27" s="52">
        <f t="shared" si="4"/>
        <v>119.40072639225181</v>
      </c>
      <c r="G27" s="76"/>
      <c r="H27" s="292">
        <v>34</v>
      </c>
      <c r="I27" s="3">
        <v>28</v>
      </c>
      <c r="J27" s="161" t="s">
        <v>32</v>
      </c>
      <c r="K27" s="121">
        <f t="shared" si="1"/>
        <v>12</v>
      </c>
      <c r="L27" s="161" t="s">
        <v>18</v>
      </c>
      <c r="M27" s="324">
        <v>1414</v>
      </c>
      <c r="N27" s="89">
        <f t="shared" si="2"/>
        <v>1419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61" t="s">
        <v>2</v>
      </c>
      <c r="C28" s="43">
        <f t="shared" si="5"/>
        <v>1424</v>
      </c>
      <c r="D28" s="98">
        <f t="shared" si="6"/>
        <v>1244</v>
      </c>
      <c r="E28" s="55">
        <f t="shared" si="3"/>
        <v>131.85185185185185</v>
      </c>
      <c r="F28" s="52">
        <f t="shared" si="4"/>
        <v>114.46945337620579</v>
      </c>
      <c r="G28" s="62"/>
      <c r="H28" s="292">
        <v>31</v>
      </c>
      <c r="I28" s="3">
        <v>39</v>
      </c>
      <c r="J28" s="161" t="s">
        <v>39</v>
      </c>
      <c r="K28" s="121">
        <f t="shared" si="1"/>
        <v>20</v>
      </c>
      <c r="L28" s="161" t="s">
        <v>24</v>
      </c>
      <c r="M28" s="324">
        <v>802</v>
      </c>
      <c r="N28" s="89">
        <f t="shared" si="2"/>
        <v>1402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61" t="s">
        <v>18</v>
      </c>
      <c r="C29" s="43">
        <f t="shared" si="5"/>
        <v>1419</v>
      </c>
      <c r="D29" s="98">
        <f t="shared" si="6"/>
        <v>2941</v>
      </c>
      <c r="E29" s="55">
        <f t="shared" si="3"/>
        <v>100.35360678925036</v>
      </c>
      <c r="F29" s="52">
        <f t="shared" si="4"/>
        <v>48.248894933696022</v>
      </c>
      <c r="G29" s="73"/>
      <c r="H29" s="88">
        <v>17</v>
      </c>
      <c r="I29" s="3">
        <v>27</v>
      </c>
      <c r="J29" s="161" t="s">
        <v>31</v>
      </c>
      <c r="K29" s="182">
        <f t="shared" si="1"/>
        <v>36</v>
      </c>
      <c r="L29" s="163" t="s">
        <v>5</v>
      </c>
      <c r="M29" s="325">
        <v>1528</v>
      </c>
      <c r="N29" s="89">
        <f t="shared" si="2"/>
        <v>1397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61" t="s">
        <v>24</v>
      </c>
      <c r="C30" s="43">
        <f t="shared" si="5"/>
        <v>1402</v>
      </c>
      <c r="D30" s="98">
        <f t="shared" si="6"/>
        <v>3304</v>
      </c>
      <c r="E30" s="55">
        <f t="shared" si="3"/>
        <v>174.81296758104739</v>
      </c>
      <c r="F30" s="52">
        <f t="shared" si="4"/>
        <v>42.433414043583532</v>
      </c>
      <c r="G30" s="72"/>
      <c r="H30" s="292">
        <v>12</v>
      </c>
      <c r="I30" s="3">
        <v>5</v>
      </c>
      <c r="J30" s="161" t="s">
        <v>12</v>
      </c>
      <c r="K30" s="115"/>
      <c r="L30" s="335" t="s">
        <v>106</v>
      </c>
      <c r="M30" s="326">
        <v>89899</v>
      </c>
      <c r="N30" s="89">
        <f>SUM(H44)</f>
        <v>103839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63" t="s">
        <v>5</v>
      </c>
      <c r="C31" s="43">
        <f t="shared" si="5"/>
        <v>1397</v>
      </c>
      <c r="D31" s="98">
        <f t="shared" si="6"/>
        <v>9920</v>
      </c>
      <c r="E31" s="56">
        <f t="shared" si="3"/>
        <v>91.426701570680621</v>
      </c>
      <c r="F31" s="63">
        <f t="shared" si="4"/>
        <v>14.082661290322582</v>
      </c>
      <c r="G31" s="75"/>
      <c r="H31" s="88">
        <v>5</v>
      </c>
      <c r="I31" s="3">
        <v>29</v>
      </c>
      <c r="J31" s="161" t="s">
        <v>54</v>
      </c>
      <c r="K31" s="45"/>
      <c r="L31" s="218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57</v>
      </c>
      <c r="C32" s="67">
        <f>SUM(H44)</f>
        <v>103839</v>
      </c>
      <c r="D32" s="67">
        <f>SUM(L14)</f>
        <v>98949</v>
      </c>
      <c r="E32" s="68">
        <f>SUM(N30/M30*100)</f>
        <v>115.50629039255165</v>
      </c>
      <c r="F32" s="63">
        <f t="shared" si="4"/>
        <v>104.94193978716308</v>
      </c>
      <c r="G32" s="71"/>
      <c r="H32" s="89">
        <v>5</v>
      </c>
      <c r="I32" s="3">
        <v>32</v>
      </c>
      <c r="J32" s="161" t="s">
        <v>35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88">
        <v>0</v>
      </c>
      <c r="I33" s="3">
        <v>2</v>
      </c>
      <c r="J33" s="161" t="s">
        <v>6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123">
        <v>0</v>
      </c>
      <c r="I34" s="3">
        <v>3</v>
      </c>
      <c r="J34" s="161" t="s">
        <v>10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89">
        <v>0</v>
      </c>
      <c r="I35" s="3">
        <v>7</v>
      </c>
      <c r="J35" s="161" t="s">
        <v>14</v>
      </c>
      <c r="K35" s="45"/>
      <c r="L35" s="29"/>
      <c r="R35" s="48"/>
      <c r="S35" s="26"/>
      <c r="T35" s="26"/>
      <c r="U35" s="26"/>
      <c r="V35" s="26"/>
    </row>
    <row r="36" spans="3:30" ht="13.5" customHeight="1" x14ac:dyDescent="0.15">
      <c r="H36" s="88">
        <v>0</v>
      </c>
      <c r="I36" s="3">
        <v>8</v>
      </c>
      <c r="J36" s="161" t="s">
        <v>15</v>
      </c>
      <c r="K36" s="45"/>
      <c r="L36" s="29"/>
      <c r="R36" s="48"/>
      <c r="S36" s="26"/>
      <c r="T36" s="26"/>
      <c r="U36" s="26"/>
      <c r="V36" s="26"/>
    </row>
    <row r="37" spans="3:30" ht="13.5" customHeight="1" x14ac:dyDescent="0.15">
      <c r="H37" s="88">
        <v>0</v>
      </c>
      <c r="I37" s="3">
        <v>10</v>
      </c>
      <c r="J37" s="161" t="s">
        <v>16</v>
      </c>
      <c r="K37" s="45"/>
      <c r="L37" s="26"/>
      <c r="R37" s="48"/>
      <c r="S37" s="26"/>
      <c r="T37" s="26"/>
      <c r="U37" s="26"/>
      <c r="V37" s="90"/>
    </row>
    <row r="38" spans="3:30" ht="13.5" customHeight="1" x14ac:dyDescent="0.15">
      <c r="H38" s="88">
        <v>0</v>
      </c>
      <c r="I38" s="3">
        <v>15</v>
      </c>
      <c r="J38" s="161" t="s">
        <v>20</v>
      </c>
      <c r="K38" s="45"/>
      <c r="L38" s="26"/>
      <c r="R38" s="48"/>
      <c r="S38" s="26"/>
      <c r="T38" s="26"/>
      <c r="U38" s="26"/>
      <c r="V38" s="26"/>
    </row>
    <row r="39" spans="3:30" ht="13.5" customHeight="1" x14ac:dyDescent="0.15">
      <c r="H39" s="88">
        <v>0</v>
      </c>
      <c r="I39" s="3">
        <v>19</v>
      </c>
      <c r="J39" s="161" t="s">
        <v>23</v>
      </c>
      <c r="K39" s="45"/>
      <c r="L39" s="26"/>
      <c r="R39" s="48"/>
      <c r="S39" s="26"/>
      <c r="T39" s="26"/>
      <c r="U39" s="26"/>
      <c r="V39" s="26"/>
    </row>
    <row r="40" spans="3:30" ht="13.5" customHeight="1" x14ac:dyDescent="0.15">
      <c r="H40" s="88">
        <v>0</v>
      </c>
      <c r="I40" s="3">
        <v>23</v>
      </c>
      <c r="J40" s="161" t="s">
        <v>27</v>
      </c>
      <c r="K40" s="45"/>
      <c r="L40" s="26"/>
      <c r="R40" s="48"/>
      <c r="S40" s="26"/>
      <c r="T40" s="26"/>
      <c r="U40" s="26"/>
      <c r="V40" s="26"/>
    </row>
    <row r="41" spans="3:30" ht="13.5" customHeight="1" x14ac:dyDescent="0.15">
      <c r="H41" s="88">
        <v>0</v>
      </c>
      <c r="I41" s="3">
        <v>30</v>
      </c>
      <c r="J41" s="161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88">
        <v>0</v>
      </c>
      <c r="I42" s="3">
        <v>35</v>
      </c>
      <c r="J42" s="161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88">
        <v>0</v>
      </c>
      <c r="I43" s="3">
        <v>37</v>
      </c>
      <c r="J43" s="161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8">
        <f>SUM(H4:H43)</f>
        <v>103839</v>
      </c>
      <c r="I44" s="3"/>
      <c r="J44" s="161" t="s">
        <v>48</v>
      </c>
      <c r="K44" s="54"/>
      <c r="R44" s="48"/>
    </row>
    <row r="45" spans="3:30" ht="13.5" customHeight="1" x14ac:dyDescent="0.15">
      <c r="R45" s="109"/>
    </row>
    <row r="46" spans="3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 x14ac:dyDescent="0.15">
      <c r="H48" s="184" t="s">
        <v>198</v>
      </c>
      <c r="I48" s="3"/>
      <c r="J48" s="179" t="s">
        <v>103</v>
      </c>
      <c r="K48" s="81"/>
      <c r="L48" s="299" t="s">
        <v>202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98</v>
      </c>
      <c r="I49" s="3"/>
      <c r="J49" s="145" t="s">
        <v>9</v>
      </c>
      <c r="K49" s="99"/>
      <c r="L49" s="95" t="s">
        <v>98</v>
      </c>
      <c r="N49" s="48"/>
      <c r="R49" s="48"/>
      <c r="S49" s="26"/>
      <c r="T49" s="26"/>
      <c r="U49" s="26"/>
      <c r="V49" s="26"/>
    </row>
    <row r="50" spans="1:22" ht="13.5" customHeight="1" x14ac:dyDescent="0.15">
      <c r="H50" s="410">
        <v>233725</v>
      </c>
      <c r="I50" s="161">
        <v>17</v>
      </c>
      <c r="J50" s="161" t="s">
        <v>21</v>
      </c>
      <c r="K50" s="124">
        <f>SUM(I50)</f>
        <v>17</v>
      </c>
      <c r="L50" s="300">
        <v>273636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 x14ac:dyDescent="0.15">
      <c r="H51" s="88">
        <v>85421</v>
      </c>
      <c r="I51" s="161">
        <v>36</v>
      </c>
      <c r="J51" s="161" t="s">
        <v>5</v>
      </c>
      <c r="K51" s="124">
        <f t="shared" ref="K51:K59" si="7">SUM(I51)</f>
        <v>36</v>
      </c>
      <c r="L51" s="300">
        <v>83754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 x14ac:dyDescent="0.15">
      <c r="H52" s="88">
        <v>23694</v>
      </c>
      <c r="I52" s="161">
        <v>16</v>
      </c>
      <c r="J52" s="161" t="s">
        <v>3</v>
      </c>
      <c r="K52" s="124">
        <f t="shared" si="7"/>
        <v>16</v>
      </c>
      <c r="L52" s="300">
        <v>31980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88">
        <v>17314</v>
      </c>
      <c r="I53" s="161">
        <v>40</v>
      </c>
      <c r="J53" s="161" t="s">
        <v>2</v>
      </c>
      <c r="K53" s="124">
        <f t="shared" si="7"/>
        <v>40</v>
      </c>
      <c r="L53" s="300">
        <v>21145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47</v>
      </c>
      <c r="C54" s="59" t="s">
        <v>194</v>
      </c>
      <c r="D54" s="59" t="s">
        <v>186</v>
      </c>
      <c r="E54" s="59" t="s">
        <v>41</v>
      </c>
      <c r="F54" s="59" t="s">
        <v>50</v>
      </c>
      <c r="G54" s="60" t="s">
        <v>52</v>
      </c>
      <c r="H54" s="88">
        <v>16008</v>
      </c>
      <c r="I54" s="161">
        <v>24</v>
      </c>
      <c r="J54" s="161" t="s">
        <v>28</v>
      </c>
      <c r="K54" s="124">
        <f t="shared" si="7"/>
        <v>24</v>
      </c>
      <c r="L54" s="300">
        <v>13489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61" t="s">
        <v>21</v>
      </c>
      <c r="C55" s="43">
        <f>SUM(H50)</f>
        <v>233725</v>
      </c>
      <c r="D55" s="5">
        <f t="shared" ref="D55:D64" si="8">SUM(L50)</f>
        <v>273636</v>
      </c>
      <c r="E55" s="52">
        <f>SUM(N66/M66*100)</f>
        <v>80.710048137686215</v>
      </c>
      <c r="F55" s="52">
        <f t="shared" ref="F55:F65" si="9">SUM(C55/D55*100)</f>
        <v>85.414565334970547</v>
      </c>
      <c r="G55" s="62"/>
      <c r="H55" s="292">
        <v>14826</v>
      </c>
      <c r="I55" s="161">
        <v>26</v>
      </c>
      <c r="J55" s="161" t="s">
        <v>30</v>
      </c>
      <c r="K55" s="124">
        <f t="shared" si="7"/>
        <v>26</v>
      </c>
      <c r="L55" s="300">
        <v>16216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61" t="s">
        <v>5</v>
      </c>
      <c r="C56" s="43">
        <f t="shared" ref="C56:C64" si="10">SUM(H51)</f>
        <v>85421</v>
      </c>
      <c r="D56" s="5">
        <f t="shared" si="8"/>
        <v>83754</v>
      </c>
      <c r="E56" s="52">
        <f t="shared" ref="E56:E65" si="11">SUM(N67/M67*100)</f>
        <v>103.668778368407</v>
      </c>
      <c r="F56" s="52">
        <f t="shared" si="9"/>
        <v>101.99035269957255</v>
      </c>
      <c r="G56" s="62"/>
      <c r="H56" s="88">
        <v>14373</v>
      </c>
      <c r="I56" s="161">
        <v>33</v>
      </c>
      <c r="J56" s="161" t="s">
        <v>0</v>
      </c>
      <c r="K56" s="124">
        <f t="shared" si="7"/>
        <v>33</v>
      </c>
      <c r="L56" s="300">
        <v>20629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61" t="s">
        <v>3</v>
      </c>
      <c r="C57" s="43">
        <f t="shared" si="10"/>
        <v>23694</v>
      </c>
      <c r="D57" s="5">
        <f t="shared" si="8"/>
        <v>31980</v>
      </c>
      <c r="E57" s="52">
        <f t="shared" si="11"/>
        <v>107.16902618843005</v>
      </c>
      <c r="F57" s="52">
        <f t="shared" si="9"/>
        <v>74.090056285178235</v>
      </c>
      <c r="G57" s="62"/>
      <c r="H57" s="88">
        <v>11229</v>
      </c>
      <c r="I57" s="161">
        <v>25</v>
      </c>
      <c r="J57" s="161" t="s">
        <v>29</v>
      </c>
      <c r="K57" s="124">
        <f t="shared" si="7"/>
        <v>25</v>
      </c>
      <c r="L57" s="300">
        <v>9204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61" t="s">
        <v>2</v>
      </c>
      <c r="C58" s="43">
        <f t="shared" si="10"/>
        <v>17314</v>
      </c>
      <c r="D58" s="5">
        <f t="shared" si="8"/>
        <v>21145</v>
      </c>
      <c r="E58" s="52">
        <f t="shared" si="11"/>
        <v>77.868225770182136</v>
      </c>
      <c r="F58" s="52">
        <f t="shared" si="9"/>
        <v>81.882241664696139</v>
      </c>
      <c r="G58" s="62"/>
      <c r="H58" s="379">
        <v>10874</v>
      </c>
      <c r="I58" s="163">
        <v>38</v>
      </c>
      <c r="J58" s="163" t="s">
        <v>38</v>
      </c>
      <c r="K58" s="124">
        <f t="shared" si="7"/>
        <v>38</v>
      </c>
      <c r="L58" s="298">
        <v>11378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61" t="s">
        <v>28</v>
      </c>
      <c r="C59" s="43">
        <f t="shared" si="10"/>
        <v>16008</v>
      </c>
      <c r="D59" s="5">
        <f t="shared" si="8"/>
        <v>13489</v>
      </c>
      <c r="E59" s="52">
        <f t="shared" si="11"/>
        <v>115.37297297297297</v>
      </c>
      <c r="F59" s="52">
        <f t="shared" si="9"/>
        <v>118.67447549855439</v>
      </c>
      <c r="G59" s="72"/>
      <c r="H59" s="379">
        <v>8297</v>
      </c>
      <c r="I59" s="163">
        <v>37</v>
      </c>
      <c r="J59" s="163" t="s">
        <v>37</v>
      </c>
      <c r="K59" s="124">
        <f t="shared" si="7"/>
        <v>37</v>
      </c>
      <c r="L59" s="298">
        <v>10555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61" t="s">
        <v>30</v>
      </c>
      <c r="C60" s="43">
        <f t="shared" si="10"/>
        <v>14826</v>
      </c>
      <c r="D60" s="5">
        <f t="shared" si="8"/>
        <v>16216</v>
      </c>
      <c r="E60" s="52">
        <f t="shared" si="11"/>
        <v>78.411254495451672</v>
      </c>
      <c r="F60" s="52">
        <f t="shared" si="9"/>
        <v>91.428219042920574</v>
      </c>
      <c r="G60" s="62"/>
      <c r="H60" s="386">
        <v>5664</v>
      </c>
      <c r="I60" s="223">
        <v>34</v>
      </c>
      <c r="J60" s="223" t="s">
        <v>1</v>
      </c>
      <c r="K60" s="81" t="s">
        <v>8</v>
      </c>
      <c r="L60" s="413">
        <v>506701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61" t="s">
        <v>0</v>
      </c>
      <c r="C61" s="43">
        <f t="shared" si="10"/>
        <v>14373</v>
      </c>
      <c r="D61" s="5">
        <f t="shared" si="8"/>
        <v>20629</v>
      </c>
      <c r="E61" s="52">
        <f t="shared" si="11"/>
        <v>80.642989395724626</v>
      </c>
      <c r="F61" s="52">
        <f t="shared" si="9"/>
        <v>69.673760240438227</v>
      </c>
      <c r="G61" s="62"/>
      <c r="H61" s="88">
        <v>4202</v>
      </c>
      <c r="I61" s="161">
        <v>29</v>
      </c>
      <c r="J61" s="161" t="s">
        <v>54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61" t="s">
        <v>29</v>
      </c>
      <c r="C62" s="43">
        <f t="shared" si="10"/>
        <v>11229</v>
      </c>
      <c r="D62" s="5">
        <f t="shared" si="8"/>
        <v>9204</v>
      </c>
      <c r="E62" s="52">
        <f t="shared" si="11"/>
        <v>106.37552103069345</v>
      </c>
      <c r="F62" s="52">
        <f t="shared" si="9"/>
        <v>122.00130378096479</v>
      </c>
      <c r="G62" s="73"/>
      <c r="H62" s="195">
        <v>1828</v>
      </c>
      <c r="I62" s="161">
        <v>39</v>
      </c>
      <c r="J62" s="161" t="s">
        <v>39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3" t="s">
        <v>38</v>
      </c>
      <c r="C63" s="43">
        <f t="shared" si="10"/>
        <v>10874</v>
      </c>
      <c r="D63" s="5">
        <f t="shared" si="8"/>
        <v>11378</v>
      </c>
      <c r="E63" s="52">
        <f t="shared" si="11"/>
        <v>96.366536689117339</v>
      </c>
      <c r="F63" s="52">
        <f t="shared" si="9"/>
        <v>95.570399015644227</v>
      </c>
      <c r="G63" s="72"/>
      <c r="H63" s="88">
        <v>1795</v>
      </c>
      <c r="I63" s="161">
        <v>30</v>
      </c>
      <c r="J63" s="161" t="s">
        <v>97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3" t="s">
        <v>37</v>
      </c>
      <c r="C64" s="43">
        <f t="shared" si="10"/>
        <v>8297</v>
      </c>
      <c r="D64" s="5">
        <f t="shared" si="8"/>
        <v>10555</v>
      </c>
      <c r="E64" s="57">
        <f t="shared" si="11"/>
        <v>89.523090202848508</v>
      </c>
      <c r="F64" s="52">
        <f t="shared" si="9"/>
        <v>78.607295120795825</v>
      </c>
      <c r="G64" s="75"/>
      <c r="H64" s="123">
        <v>1781</v>
      </c>
      <c r="I64" s="161">
        <v>15</v>
      </c>
      <c r="J64" s="161" t="s">
        <v>20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57</v>
      </c>
      <c r="C65" s="67">
        <f>SUM(H90)</f>
        <v>456167</v>
      </c>
      <c r="D65" s="67">
        <f>SUM(L60)</f>
        <v>506701</v>
      </c>
      <c r="E65" s="70">
        <f t="shared" si="11"/>
        <v>88.063297419493097</v>
      </c>
      <c r="F65" s="70">
        <f t="shared" si="9"/>
        <v>90.026860021985357</v>
      </c>
      <c r="G65" s="71"/>
      <c r="H65" s="89">
        <v>1384</v>
      </c>
      <c r="I65" s="161">
        <v>1</v>
      </c>
      <c r="J65" s="161" t="s">
        <v>4</v>
      </c>
      <c r="L65" s="192" t="s">
        <v>103</v>
      </c>
      <c r="M65" s="142" t="s">
        <v>62</v>
      </c>
      <c r="N65" t="s">
        <v>74</v>
      </c>
      <c r="R65" s="48"/>
      <c r="S65" s="26"/>
      <c r="T65" s="26"/>
      <c r="U65" s="26"/>
      <c r="V65" s="26"/>
    </row>
    <row r="66" spans="1:22" ht="13.5" customHeight="1" x14ac:dyDescent="0.15">
      <c r="H66" s="292">
        <v>1288</v>
      </c>
      <c r="I66" s="161">
        <v>35</v>
      </c>
      <c r="J66" s="161" t="s">
        <v>36</v>
      </c>
      <c r="K66" s="117">
        <f>SUM(I50)</f>
        <v>17</v>
      </c>
      <c r="L66" s="161" t="s">
        <v>21</v>
      </c>
      <c r="M66" s="311">
        <v>289586</v>
      </c>
      <c r="N66" s="89">
        <f>SUM(H50)</f>
        <v>233725</v>
      </c>
      <c r="R66" s="48"/>
      <c r="S66" s="26"/>
      <c r="T66" s="26"/>
      <c r="U66" s="26"/>
      <c r="V66" s="26"/>
    </row>
    <row r="67" spans="1:22" ht="13.5" customHeight="1" x14ac:dyDescent="0.15">
      <c r="H67" s="88">
        <v>916</v>
      </c>
      <c r="I67" s="161">
        <v>14</v>
      </c>
      <c r="J67" s="161" t="s">
        <v>19</v>
      </c>
      <c r="K67" s="117">
        <f t="shared" ref="K67:K75" si="12">SUM(I51)</f>
        <v>36</v>
      </c>
      <c r="L67" s="161" t="s">
        <v>5</v>
      </c>
      <c r="M67" s="309">
        <v>82398</v>
      </c>
      <c r="N67" s="89">
        <f t="shared" ref="N67:N75" si="13">SUM(H51)</f>
        <v>85421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88">
        <v>543</v>
      </c>
      <c r="I68" s="161">
        <v>13</v>
      </c>
      <c r="J68" s="161" t="s">
        <v>7</v>
      </c>
      <c r="K68" s="117">
        <f t="shared" si="12"/>
        <v>16</v>
      </c>
      <c r="L68" s="161" t="s">
        <v>3</v>
      </c>
      <c r="M68" s="309">
        <v>22109</v>
      </c>
      <c r="N68" s="89">
        <f t="shared" si="13"/>
        <v>23694</v>
      </c>
      <c r="R68" s="48"/>
      <c r="S68" s="26"/>
      <c r="T68" s="26"/>
      <c r="U68" s="26"/>
      <c r="V68" s="26"/>
    </row>
    <row r="69" spans="1:22" ht="13.5" customHeight="1" x14ac:dyDescent="0.15">
      <c r="H69" s="88">
        <v>534</v>
      </c>
      <c r="I69" s="161">
        <v>21</v>
      </c>
      <c r="J69" s="161" t="s">
        <v>25</v>
      </c>
      <c r="K69" s="117">
        <f t="shared" si="12"/>
        <v>40</v>
      </c>
      <c r="L69" s="161" t="s">
        <v>2</v>
      </c>
      <c r="M69" s="309">
        <v>22235</v>
      </c>
      <c r="N69" s="89">
        <f t="shared" si="13"/>
        <v>17314</v>
      </c>
      <c r="R69" s="48"/>
      <c r="S69" s="26"/>
      <c r="T69" s="26"/>
      <c r="U69" s="26"/>
      <c r="V69" s="26"/>
    </row>
    <row r="70" spans="1:22" ht="13.5" customHeight="1" x14ac:dyDescent="0.15">
      <c r="H70" s="88">
        <v>122</v>
      </c>
      <c r="I70" s="161">
        <v>3</v>
      </c>
      <c r="J70" s="161" t="s">
        <v>10</v>
      </c>
      <c r="K70" s="117">
        <f t="shared" si="12"/>
        <v>24</v>
      </c>
      <c r="L70" s="161" t="s">
        <v>28</v>
      </c>
      <c r="M70" s="309">
        <v>13875</v>
      </c>
      <c r="N70" s="89">
        <f t="shared" si="13"/>
        <v>16008</v>
      </c>
      <c r="R70" s="48"/>
      <c r="S70" s="26"/>
      <c r="T70" s="26"/>
      <c r="U70" s="26"/>
      <c r="V70" s="26"/>
    </row>
    <row r="71" spans="1:22" ht="13.5" customHeight="1" x14ac:dyDescent="0.15">
      <c r="H71" s="88">
        <v>108</v>
      </c>
      <c r="I71" s="161">
        <v>22</v>
      </c>
      <c r="J71" s="161" t="s">
        <v>26</v>
      </c>
      <c r="K71" s="117">
        <f t="shared" si="12"/>
        <v>26</v>
      </c>
      <c r="L71" s="161" t="s">
        <v>30</v>
      </c>
      <c r="M71" s="309">
        <v>18908</v>
      </c>
      <c r="N71" s="89">
        <f t="shared" si="13"/>
        <v>14826</v>
      </c>
      <c r="R71" s="48"/>
      <c r="S71" s="26"/>
      <c r="T71" s="26"/>
      <c r="U71" s="26"/>
      <c r="V71" s="26"/>
    </row>
    <row r="72" spans="1:22" ht="13.5" customHeight="1" x14ac:dyDescent="0.15">
      <c r="H72" s="292">
        <v>102</v>
      </c>
      <c r="I72" s="161">
        <v>9</v>
      </c>
      <c r="J72" s="3" t="s">
        <v>163</v>
      </c>
      <c r="K72" s="117">
        <f t="shared" si="12"/>
        <v>33</v>
      </c>
      <c r="L72" s="161" t="s">
        <v>0</v>
      </c>
      <c r="M72" s="309">
        <v>17823</v>
      </c>
      <c r="N72" s="89">
        <f t="shared" si="13"/>
        <v>14373</v>
      </c>
      <c r="R72" s="48"/>
      <c r="S72" s="26"/>
      <c r="T72" s="26"/>
      <c r="U72" s="26"/>
      <c r="V72" s="26"/>
    </row>
    <row r="73" spans="1:22" ht="13.5" customHeight="1" x14ac:dyDescent="0.15">
      <c r="H73" s="88">
        <v>60</v>
      </c>
      <c r="I73" s="161">
        <v>27</v>
      </c>
      <c r="J73" s="161" t="s">
        <v>31</v>
      </c>
      <c r="K73" s="117">
        <f t="shared" si="12"/>
        <v>25</v>
      </c>
      <c r="L73" s="161" t="s">
        <v>29</v>
      </c>
      <c r="M73" s="309">
        <v>10556</v>
      </c>
      <c r="N73" s="89">
        <f t="shared" si="13"/>
        <v>11229</v>
      </c>
      <c r="R73" s="48"/>
      <c r="S73" s="26"/>
      <c r="T73" s="26"/>
      <c r="U73" s="26"/>
      <c r="V73" s="26"/>
    </row>
    <row r="74" spans="1:22" ht="13.5" customHeight="1" x14ac:dyDescent="0.15">
      <c r="H74" s="88">
        <v>31</v>
      </c>
      <c r="I74" s="161">
        <v>28</v>
      </c>
      <c r="J74" s="161" t="s">
        <v>32</v>
      </c>
      <c r="K74" s="117">
        <f t="shared" si="12"/>
        <v>38</v>
      </c>
      <c r="L74" s="163" t="s">
        <v>38</v>
      </c>
      <c r="M74" s="310">
        <v>11284</v>
      </c>
      <c r="N74" s="89">
        <f t="shared" si="13"/>
        <v>10874</v>
      </c>
      <c r="R74" s="48"/>
      <c r="S74" s="26"/>
      <c r="T74" s="26"/>
      <c r="U74" s="26"/>
      <c r="V74" s="26"/>
    </row>
    <row r="75" spans="1:22" ht="13.5" customHeight="1" thickBot="1" x14ac:dyDescent="0.2">
      <c r="H75" s="88">
        <v>26</v>
      </c>
      <c r="I75" s="161">
        <v>4</v>
      </c>
      <c r="J75" s="161" t="s">
        <v>11</v>
      </c>
      <c r="K75" s="117">
        <f t="shared" si="12"/>
        <v>37</v>
      </c>
      <c r="L75" s="163" t="s">
        <v>37</v>
      </c>
      <c r="M75" s="310">
        <v>9268</v>
      </c>
      <c r="N75" s="167">
        <f t="shared" si="13"/>
        <v>8297</v>
      </c>
      <c r="R75" s="48"/>
      <c r="S75" s="26"/>
      <c r="T75" s="26"/>
      <c r="U75" s="26"/>
      <c r="V75" s="26"/>
    </row>
    <row r="76" spans="1:22" ht="13.5" customHeight="1" thickTop="1" x14ac:dyDescent="0.15">
      <c r="H76" s="88">
        <v>20</v>
      </c>
      <c r="I76" s="161">
        <v>23</v>
      </c>
      <c r="J76" s="161" t="s">
        <v>27</v>
      </c>
      <c r="K76" s="3"/>
      <c r="L76" s="335" t="s">
        <v>106</v>
      </c>
      <c r="M76" s="340">
        <v>517999</v>
      </c>
      <c r="N76" s="172">
        <f>SUM(H90)</f>
        <v>456167</v>
      </c>
      <c r="R76" s="48"/>
      <c r="S76" s="26"/>
      <c r="T76" s="26"/>
      <c r="U76" s="26"/>
      <c r="V76" s="26"/>
    </row>
    <row r="77" spans="1:22" ht="13.5" customHeight="1" x14ac:dyDescent="0.15">
      <c r="H77" s="88">
        <v>1</v>
      </c>
      <c r="I77" s="161">
        <v>11</v>
      </c>
      <c r="J77" s="161" t="s">
        <v>17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89">
        <v>1</v>
      </c>
      <c r="I78" s="161">
        <v>18</v>
      </c>
      <c r="J78" s="161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88">
        <v>0</v>
      </c>
      <c r="I79" s="161">
        <v>2</v>
      </c>
      <c r="J79" s="161" t="s">
        <v>6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123">
        <v>0</v>
      </c>
      <c r="I80" s="161">
        <v>5</v>
      </c>
      <c r="J80" s="161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89">
        <v>0</v>
      </c>
      <c r="I81" s="161">
        <v>6</v>
      </c>
      <c r="J81" s="161" t="s">
        <v>13</v>
      </c>
      <c r="K81" s="45"/>
      <c r="L81" s="29"/>
      <c r="R81" s="48"/>
      <c r="S81" s="26"/>
      <c r="T81" s="26"/>
      <c r="U81" s="26"/>
      <c r="V81" s="26"/>
    </row>
    <row r="82" spans="8:22" ht="13.5" customHeight="1" x14ac:dyDescent="0.15">
      <c r="H82" s="88">
        <v>0</v>
      </c>
      <c r="I82" s="161">
        <v>7</v>
      </c>
      <c r="J82" s="161" t="s">
        <v>14</v>
      </c>
      <c r="K82" s="45"/>
      <c r="L82" s="29"/>
      <c r="R82" s="48"/>
      <c r="S82" s="26"/>
      <c r="T82" s="26"/>
      <c r="U82" s="26"/>
      <c r="V82" s="26"/>
    </row>
    <row r="83" spans="8:22" ht="13.5" customHeight="1" x14ac:dyDescent="0.15">
      <c r="H83" s="88">
        <v>0</v>
      </c>
      <c r="I83" s="161">
        <v>8</v>
      </c>
      <c r="J83" s="161" t="s">
        <v>15</v>
      </c>
      <c r="K83" s="45"/>
      <c r="L83" s="29"/>
      <c r="R83" s="48"/>
      <c r="S83" s="26"/>
      <c r="T83" s="26"/>
      <c r="U83" s="26"/>
      <c r="V83" s="26"/>
    </row>
    <row r="84" spans="8:22" ht="13.5" customHeight="1" x14ac:dyDescent="0.15">
      <c r="H84" s="88">
        <v>0</v>
      </c>
      <c r="I84" s="161">
        <v>10</v>
      </c>
      <c r="J84" s="161" t="s">
        <v>16</v>
      </c>
      <c r="K84" s="45"/>
      <c r="L84" s="29"/>
      <c r="R84" s="48"/>
      <c r="S84" s="26"/>
      <c r="T84" s="26"/>
      <c r="U84" s="26"/>
      <c r="V84" s="26"/>
    </row>
    <row r="85" spans="8:22" ht="13.5" customHeight="1" x14ac:dyDescent="0.15">
      <c r="H85" s="292">
        <v>0</v>
      </c>
      <c r="I85" s="161">
        <v>12</v>
      </c>
      <c r="J85" s="161" t="s">
        <v>18</v>
      </c>
      <c r="K85" s="45"/>
      <c r="L85" s="29"/>
      <c r="R85" s="48"/>
      <c r="S85" s="26"/>
      <c r="T85" s="26"/>
      <c r="U85" s="26"/>
      <c r="V85" s="26"/>
    </row>
    <row r="86" spans="8:22" ht="13.5" customHeight="1" x14ac:dyDescent="0.15">
      <c r="H86" s="88">
        <v>0</v>
      </c>
      <c r="I86" s="161">
        <v>19</v>
      </c>
      <c r="J86" s="161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 x14ac:dyDescent="0.15">
      <c r="H87" s="88">
        <v>0</v>
      </c>
      <c r="I87" s="161">
        <v>20</v>
      </c>
      <c r="J87" s="161" t="s">
        <v>24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88">
        <v>0</v>
      </c>
      <c r="I88" s="161">
        <v>31</v>
      </c>
      <c r="J88" s="161" t="s">
        <v>34</v>
      </c>
      <c r="K88" s="45"/>
      <c r="L88" s="26"/>
    </row>
    <row r="89" spans="8:22" ht="13.5" customHeight="1" x14ac:dyDescent="0.15">
      <c r="H89" s="88">
        <v>0</v>
      </c>
      <c r="I89" s="161">
        <v>32</v>
      </c>
      <c r="J89" s="161" t="s">
        <v>35</v>
      </c>
      <c r="K89" s="45"/>
      <c r="L89" s="26"/>
    </row>
    <row r="90" spans="8:22" ht="13.5" customHeight="1" x14ac:dyDescent="0.15">
      <c r="H90" s="118">
        <f>SUM(H50:H89)</f>
        <v>456167</v>
      </c>
      <c r="I90" s="3"/>
      <c r="J90" s="6" t="s">
        <v>48</v>
      </c>
      <c r="K90" s="54"/>
    </row>
  </sheetData>
  <sortState ref="H3:J43">
    <sortCondition descending="1" ref="H3:H43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M57" sqref="M57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464" t="s">
        <v>216</v>
      </c>
      <c r="B1" s="465"/>
      <c r="C1" s="465"/>
      <c r="D1" s="465"/>
      <c r="E1" s="465"/>
      <c r="F1" s="465"/>
      <c r="G1" s="465"/>
      <c r="I1" s="387"/>
      <c r="J1" s="398"/>
      <c r="M1" s="16"/>
      <c r="N1" t="s">
        <v>194</v>
      </c>
      <c r="O1" s="405"/>
      <c r="Q1" s="282" t="s">
        <v>186</v>
      </c>
    </row>
    <row r="2" spans="1:19" ht="13.5" customHeight="1" x14ac:dyDescent="0.15">
      <c r="H2" s="3"/>
      <c r="I2" s="145" t="s">
        <v>9</v>
      </c>
      <c r="J2" s="8" t="s">
        <v>67</v>
      </c>
      <c r="K2" s="3" t="s">
        <v>44</v>
      </c>
      <c r="L2" s="3"/>
      <c r="M2" s="8" t="s">
        <v>9</v>
      </c>
      <c r="N2" s="406"/>
      <c r="O2" s="89"/>
      <c r="P2" s="3"/>
      <c r="Q2" s="406"/>
      <c r="R2" s="403"/>
      <c r="S2" s="404"/>
    </row>
    <row r="3" spans="1:19" ht="13.5" customHeight="1" x14ac:dyDescent="0.15">
      <c r="H3" s="3">
        <v>17</v>
      </c>
      <c r="I3" s="161" t="s">
        <v>21</v>
      </c>
      <c r="J3" s="220">
        <v>337150</v>
      </c>
      <c r="K3" s="198">
        <v>1</v>
      </c>
      <c r="L3" s="3">
        <f>SUM(H3)</f>
        <v>17</v>
      </c>
      <c r="M3" s="161" t="s">
        <v>21</v>
      </c>
      <c r="N3" s="13">
        <f>SUM(J3)</f>
        <v>337150</v>
      </c>
      <c r="O3" s="3">
        <f>SUM(H3)</f>
        <v>17</v>
      </c>
      <c r="P3" s="161" t="s">
        <v>21</v>
      </c>
      <c r="Q3" s="199">
        <v>319572</v>
      </c>
      <c r="R3" s="403"/>
      <c r="S3" s="404"/>
    </row>
    <row r="4" spans="1:19" ht="13.5" customHeight="1" x14ac:dyDescent="0.15">
      <c r="H4" s="3">
        <v>26</v>
      </c>
      <c r="I4" s="161" t="s">
        <v>30</v>
      </c>
      <c r="J4" s="13">
        <v>140721</v>
      </c>
      <c r="K4" s="198">
        <v>2</v>
      </c>
      <c r="L4" s="3">
        <f t="shared" ref="L4:L12" si="0">SUM(H4)</f>
        <v>26</v>
      </c>
      <c r="M4" s="161" t="s">
        <v>30</v>
      </c>
      <c r="N4" s="13">
        <f t="shared" ref="N4:N12" si="1">SUM(J4)</f>
        <v>140721</v>
      </c>
      <c r="O4" s="3">
        <f t="shared" ref="O4:O12" si="2">SUM(H4)</f>
        <v>26</v>
      </c>
      <c r="P4" s="161" t="s">
        <v>30</v>
      </c>
      <c r="Q4" s="86">
        <v>137625</v>
      </c>
      <c r="R4" s="403"/>
      <c r="S4" s="404"/>
    </row>
    <row r="5" spans="1:19" ht="13.5" customHeight="1" x14ac:dyDescent="0.15">
      <c r="H5" s="3">
        <v>36</v>
      </c>
      <c r="I5" s="161" t="s">
        <v>5</v>
      </c>
      <c r="J5" s="13">
        <v>129846</v>
      </c>
      <c r="K5" s="198">
        <v>3</v>
      </c>
      <c r="L5" s="3">
        <f t="shared" si="0"/>
        <v>36</v>
      </c>
      <c r="M5" s="161" t="s">
        <v>5</v>
      </c>
      <c r="N5" s="13">
        <f t="shared" si="1"/>
        <v>129846</v>
      </c>
      <c r="O5" s="3">
        <f t="shared" si="2"/>
        <v>36</v>
      </c>
      <c r="P5" s="161" t="s">
        <v>5</v>
      </c>
      <c r="Q5" s="86">
        <v>126116</v>
      </c>
    </row>
    <row r="6" spans="1:19" ht="13.5" customHeight="1" x14ac:dyDescent="0.15">
      <c r="H6" s="3">
        <v>31</v>
      </c>
      <c r="I6" s="161" t="s">
        <v>63</v>
      </c>
      <c r="J6" s="220">
        <v>85206</v>
      </c>
      <c r="K6" s="198">
        <v>4</v>
      </c>
      <c r="L6" s="3">
        <f t="shared" si="0"/>
        <v>31</v>
      </c>
      <c r="M6" s="161" t="s">
        <v>63</v>
      </c>
      <c r="N6" s="13">
        <f t="shared" si="1"/>
        <v>85206</v>
      </c>
      <c r="O6" s="3">
        <f t="shared" si="2"/>
        <v>31</v>
      </c>
      <c r="P6" s="161" t="s">
        <v>63</v>
      </c>
      <c r="Q6" s="86">
        <v>79374</v>
      </c>
    </row>
    <row r="7" spans="1:19" ht="13.5" customHeight="1" x14ac:dyDescent="0.15">
      <c r="H7" s="3">
        <v>33</v>
      </c>
      <c r="I7" s="161" t="s">
        <v>0</v>
      </c>
      <c r="J7" s="220">
        <v>84116</v>
      </c>
      <c r="K7" s="198">
        <v>5</v>
      </c>
      <c r="L7" s="3">
        <f t="shared" si="0"/>
        <v>33</v>
      </c>
      <c r="M7" s="161" t="s">
        <v>0</v>
      </c>
      <c r="N7" s="13">
        <f t="shared" si="1"/>
        <v>84116</v>
      </c>
      <c r="O7" s="3">
        <f t="shared" si="2"/>
        <v>33</v>
      </c>
      <c r="P7" s="161" t="s">
        <v>0</v>
      </c>
      <c r="Q7" s="86">
        <v>73538</v>
      </c>
    </row>
    <row r="8" spans="1:19" ht="13.5" customHeight="1" x14ac:dyDescent="0.15">
      <c r="H8" s="3">
        <v>16</v>
      </c>
      <c r="I8" s="161" t="s">
        <v>3</v>
      </c>
      <c r="J8" s="13">
        <v>68440</v>
      </c>
      <c r="K8" s="198">
        <v>6</v>
      </c>
      <c r="L8" s="3">
        <f t="shared" si="0"/>
        <v>16</v>
      </c>
      <c r="M8" s="161" t="s">
        <v>3</v>
      </c>
      <c r="N8" s="13">
        <f t="shared" si="1"/>
        <v>68440</v>
      </c>
      <c r="O8" s="3">
        <f t="shared" si="2"/>
        <v>16</v>
      </c>
      <c r="P8" s="161" t="s">
        <v>3</v>
      </c>
      <c r="Q8" s="86">
        <v>76981</v>
      </c>
    </row>
    <row r="9" spans="1:19" ht="13.5" customHeight="1" x14ac:dyDescent="0.15">
      <c r="H9" s="77">
        <v>40</v>
      </c>
      <c r="I9" s="163" t="s">
        <v>2</v>
      </c>
      <c r="J9" s="13">
        <v>67978</v>
      </c>
      <c r="K9" s="198">
        <v>7</v>
      </c>
      <c r="L9" s="3">
        <f t="shared" si="0"/>
        <v>40</v>
      </c>
      <c r="M9" s="163" t="s">
        <v>2</v>
      </c>
      <c r="N9" s="13">
        <f t="shared" si="1"/>
        <v>67978</v>
      </c>
      <c r="O9" s="3">
        <f t="shared" si="2"/>
        <v>40</v>
      </c>
      <c r="P9" s="163" t="s">
        <v>2</v>
      </c>
      <c r="Q9" s="86">
        <v>68612</v>
      </c>
    </row>
    <row r="10" spans="1:19" ht="13.5" customHeight="1" x14ac:dyDescent="0.15">
      <c r="H10" s="3">
        <v>34</v>
      </c>
      <c r="I10" s="161" t="s">
        <v>1</v>
      </c>
      <c r="J10" s="13">
        <v>63405</v>
      </c>
      <c r="K10" s="198">
        <v>8</v>
      </c>
      <c r="L10" s="3">
        <f t="shared" si="0"/>
        <v>34</v>
      </c>
      <c r="M10" s="161" t="s">
        <v>1</v>
      </c>
      <c r="N10" s="13">
        <f t="shared" si="1"/>
        <v>63405</v>
      </c>
      <c r="O10" s="3">
        <f t="shared" si="2"/>
        <v>34</v>
      </c>
      <c r="P10" s="161" t="s">
        <v>1</v>
      </c>
      <c r="Q10" s="86">
        <v>68097</v>
      </c>
    </row>
    <row r="11" spans="1:19" ht="13.5" customHeight="1" x14ac:dyDescent="0.15">
      <c r="H11" s="14">
        <v>25</v>
      </c>
      <c r="I11" s="163" t="s">
        <v>29</v>
      </c>
      <c r="J11" s="13">
        <v>54134</v>
      </c>
      <c r="K11" s="198">
        <v>9</v>
      </c>
      <c r="L11" s="3">
        <f t="shared" si="0"/>
        <v>25</v>
      </c>
      <c r="M11" s="163" t="s">
        <v>29</v>
      </c>
      <c r="N11" s="13">
        <f t="shared" si="1"/>
        <v>54134</v>
      </c>
      <c r="O11" s="3">
        <f t="shared" si="2"/>
        <v>25</v>
      </c>
      <c r="P11" s="163" t="s">
        <v>29</v>
      </c>
      <c r="Q11" s="86">
        <v>39199</v>
      </c>
    </row>
    <row r="12" spans="1:19" ht="13.5" customHeight="1" thickBot="1" x14ac:dyDescent="0.2">
      <c r="H12" s="274">
        <v>13</v>
      </c>
      <c r="I12" s="380" t="s">
        <v>7</v>
      </c>
      <c r="J12" s="424">
        <v>51942</v>
      </c>
      <c r="K12" s="197">
        <v>10</v>
      </c>
      <c r="L12" s="3">
        <f t="shared" si="0"/>
        <v>13</v>
      </c>
      <c r="M12" s="380" t="s">
        <v>7</v>
      </c>
      <c r="N12" s="114">
        <f t="shared" si="1"/>
        <v>51942</v>
      </c>
      <c r="O12" s="14">
        <f t="shared" si="2"/>
        <v>13</v>
      </c>
      <c r="P12" s="380" t="s">
        <v>7</v>
      </c>
      <c r="Q12" s="200">
        <v>56918</v>
      </c>
    </row>
    <row r="13" spans="1:19" ht="13.5" customHeight="1" thickTop="1" thickBot="1" x14ac:dyDescent="0.2">
      <c r="H13" s="122">
        <v>2</v>
      </c>
      <c r="I13" s="175" t="s">
        <v>6</v>
      </c>
      <c r="J13" s="426">
        <v>51594</v>
      </c>
      <c r="K13" s="104"/>
      <c r="L13" s="78"/>
      <c r="M13" s="164"/>
      <c r="N13" s="339">
        <f>SUM(J43)</f>
        <v>1427833</v>
      </c>
      <c r="O13" s="3"/>
      <c r="P13" s="273" t="s">
        <v>8</v>
      </c>
      <c r="Q13" s="201">
        <v>1401279</v>
      </c>
    </row>
    <row r="14" spans="1:19" ht="13.5" customHeight="1" x14ac:dyDescent="0.15">
      <c r="B14" s="19"/>
      <c r="H14" s="3">
        <v>38</v>
      </c>
      <c r="I14" s="161" t="s">
        <v>38</v>
      </c>
      <c r="J14" s="220">
        <v>47528</v>
      </c>
      <c r="K14" s="104"/>
      <c r="L14" s="26"/>
      <c r="O14"/>
    </row>
    <row r="15" spans="1:19" ht="13.5" customHeight="1" x14ac:dyDescent="0.15">
      <c r="H15" s="3">
        <v>24</v>
      </c>
      <c r="I15" s="161" t="s">
        <v>28</v>
      </c>
      <c r="J15" s="13">
        <v>42656</v>
      </c>
      <c r="K15" s="104"/>
      <c r="L15" s="26"/>
      <c r="M15" t="s">
        <v>195</v>
      </c>
      <c r="N15" s="15"/>
      <c r="O15"/>
      <c r="P15" t="s">
        <v>196</v>
      </c>
      <c r="Q15" s="85" t="s">
        <v>183</v>
      </c>
    </row>
    <row r="16" spans="1:19" ht="13.5" customHeight="1" x14ac:dyDescent="0.15">
      <c r="C16" s="15"/>
      <c r="E16" s="17"/>
      <c r="H16" s="3">
        <v>37</v>
      </c>
      <c r="I16" s="161" t="s">
        <v>37</v>
      </c>
      <c r="J16" s="137">
        <v>25387</v>
      </c>
      <c r="K16" s="104"/>
      <c r="L16" s="3">
        <f>SUM(L3)</f>
        <v>17</v>
      </c>
      <c r="M16" s="13">
        <f>SUM(N3)</f>
        <v>337150</v>
      </c>
      <c r="N16" s="161" t="s">
        <v>21</v>
      </c>
      <c r="O16" s="3">
        <f>SUM(O3)</f>
        <v>17</v>
      </c>
      <c r="P16" s="13">
        <f>SUM(M16)</f>
        <v>337150</v>
      </c>
      <c r="Q16" s="278">
        <v>327530</v>
      </c>
      <c r="R16" s="79"/>
    </row>
    <row r="17" spans="2:20" ht="13.5" customHeight="1" x14ac:dyDescent="0.15">
      <c r="C17" s="15"/>
      <c r="E17" s="17"/>
      <c r="H17" s="3">
        <v>1</v>
      </c>
      <c r="I17" s="161" t="s">
        <v>4</v>
      </c>
      <c r="J17" s="13">
        <v>22382</v>
      </c>
      <c r="K17" s="104"/>
      <c r="L17" s="3">
        <f t="shared" ref="L17:L25" si="3">SUM(L4)</f>
        <v>26</v>
      </c>
      <c r="M17" s="13">
        <f t="shared" ref="M17:M25" si="4">SUM(N4)</f>
        <v>140721</v>
      </c>
      <c r="N17" s="161" t="s">
        <v>30</v>
      </c>
      <c r="O17" s="3">
        <f t="shared" ref="O17:O25" si="5">SUM(O4)</f>
        <v>26</v>
      </c>
      <c r="P17" s="13">
        <f t="shared" ref="P17:P25" si="6">SUM(M17)</f>
        <v>140721</v>
      </c>
      <c r="Q17" s="279">
        <v>142933</v>
      </c>
      <c r="R17" s="79"/>
      <c r="S17" s="42"/>
    </row>
    <row r="18" spans="2:20" ht="13.5" customHeight="1" x14ac:dyDescent="0.15">
      <c r="C18" s="15"/>
      <c r="E18" s="17"/>
      <c r="H18" s="3">
        <v>9</v>
      </c>
      <c r="I18" s="3" t="s">
        <v>163</v>
      </c>
      <c r="J18" s="137">
        <v>20272</v>
      </c>
      <c r="K18" s="104"/>
      <c r="L18" s="3">
        <f t="shared" si="3"/>
        <v>36</v>
      </c>
      <c r="M18" s="13">
        <f t="shared" si="4"/>
        <v>129846</v>
      </c>
      <c r="N18" s="161" t="s">
        <v>5</v>
      </c>
      <c r="O18" s="3">
        <f t="shared" si="5"/>
        <v>36</v>
      </c>
      <c r="P18" s="13">
        <f t="shared" si="6"/>
        <v>129846</v>
      </c>
      <c r="Q18" s="279">
        <v>130370</v>
      </c>
      <c r="R18" s="79"/>
      <c r="S18" s="112"/>
    </row>
    <row r="19" spans="2:20" ht="13.5" customHeight="1" x14ac:dyDescent="0.15">
      <c r="C19" s="15"/>
      <c r="E19" s="17"/>
      <c r="H19" s="3">
        <v>22</v>
      </c>
      <c r="I19" s="161" t="s">
        <v>26</v>
      </c>
      <c r="J19" s="13">
        <v>19674</v>
      </c>
      <c r="L19" s="3">
        <f t="shared" si="3"/>
        <v>31</v>
      </c>
      <c r="M19" s="13">
        <f t="shared" si="4"/>
        <v>85206</v>
      </c>
      <c r="N19" s="161" t="s">
        <v>63</v>
      </c>
      <c r="O19" s="3">
        <f t="shared" si="5"/>
        <v>31</v>
      </c>
      <c r="P19" s="13">
        <f t="shared" si="6"/>
        <v>85206</v>
      </c>
      <c r="Q19" s="279">
        <v>87922</v>
      </c>
      <c r="R19" s="79"/>
      <c r="S19" s="125"/>
    </row>
    <row r="20" spans="2:20" ht="13.5" customHeight="1" x14ac:dyDescent="0.15">
      <c r="B20" s="18"/>
      <c r="C20" s="15"/>
      <c r="E20" s="17"/>
      <c r="H20" s="3">
        <v>3</v>
      </c>
      <c r="I20" s="161" t="s">
        <v>10</v>
      </c>
      <c r="J20" s="13">
        <v>17533</v>
      </c>
      <c r="L20" s="3">
        <f t="shared" si="3"/>
        <v>33</v>
      </c>
      <c r="M20" s="13">
        <f t="shared" si="4"/>
        <v>84116</v>
      </c>
      <c r="N20" s="161" t="s">
        <v>0</v>
      </c>
      <c r="O20" s="3">
        <f t="shared" si="5"/>
        <v>33</v>
      </c>
      <c r="P20" s="13">
        <f t="shared" si="6"/>
        <v>84116</v>
      </c>
      <c r="Q20" s="279">
        <v>81979</v>
      </c>
      <c r="R20" s="79"/>
      <c r="S20" s="125"/>
    </row>
    <row r="21" spans="2:20" ht="13.5" customHeight="1" x14ac:dyDescent="0.15">
      <c r="B21" s="18"/>
      <c r="C21" s="15"/>
      <c r="E21" s="17"/>
      <c r="H21" s="3">
        <v>14</v>
      </c>
      <c r="I21" s="161" t="s">
        <v>19</v>
      </c>
      <c r="J21" s="13">
        <v>15301</v>
      </c>
      <c r="L21" s="3">
        <f t="shared" si="3"/>
        <v>16</v>
      </c>
      <c r="M21" s="13">
        <f t="shared" si="4"/>
        <v>68440</v>
      </c>
      <c r="N21" s="161" t="s">
        <v>3</v>
      </c>
      <c r="O21" s="3">
        <f t="shared" si="5"/>
        <v>16</v>
      </c>
      <c r="P21" s="13">
        <f t="shared" si="6"/>
        <v>68440</v>
      </c>
      <c r="Q21" s="279">
        <v>65467</v>
      </c>
      <c r="R21" s="79"/>
      <c r="S21" s="28"/>
    </row>
    <row r="22" spans="2:20" ht="13.5" customHeight="1" x14ac:dyDescent="0.15">
      <c r="C22" s="15"/>
      <c r="E22" s="17"/>
      <c r="H22" s="3">
        <v>21</v>
      </c>
      <c r="I22" s="3" t="s">
        <v>156</v>
      </c>
      <c r="J22" s="220">
        <v>13761</v>
      </c>
      <c r="K22" s="15"/>
      <c r="L22" s="3">
        <f t="shared" si="3"/>
        <v>40</v>
      </c>
      <c r="M22" s="13">
        <f t="shared" si="4"/>
        <v>67978</v>
      </c>
      <c r="N22" s="163" t="s">
        <v>2</v>
      </c>
      <c r="O22" s="3">
        <f t="shared" si="5"/>
        <v>40</v>
      </c>
      <c r="P22" s="13">
        <f t="shared" si="6"/>
        <v>67978</v>
      </c>
      <c r="Q22" s="279">
        <v>63499</v>
      </c>
      <c r="R22" s="79"/>
    </row>
    <row r="23" spans="2:20" ht="13.5" customHeight="1" x14ac:dyDescent="0.15">
      <c r="B23" s="18"/>
      <c r="C23" s="15"/>
      <c r="E23" s="17"/>
      <c r="H23" s="3">
        <v>11</v>
      </c>
      <c r="I23" s="161" t="s">
        <v>17</v>
      </c>
      <c r="J23" s="415">
        <v>11613</v>
      </c>
      <c r="K23" s="15"/>
      <c r="L23" s="3">
        <f t="shared" si="3"/>
        <v>34</v>
      </c>
      <c r="M23" s="13">
        <f t="shared" si="4"/>
        <v>63405</v>
      </c>
      <c r="N23" s="161" t="s">
        <v>1</v>
      </c>
      <c r="O23" s="3">
        <f t="shared" si="5"/>
        <v>34</v>
      </c>
      <c r="P23" s="13">
        <f t="shared" si="6"/>
        <v>63405</v>
      </c>
      <c r="Q23" s="279">
        <v>64069</v>
      </c>
      <c r="R23" s="79"/>
      <c r="S23" s="42"/>
    </row>
    <row r="24" spans="2:20" ht="13.5" customHeight="1" x14ac:dyDescent="0.15">
      <c r="C24" s="15"/>
      <c r="E24" s="17"/>
      <c r="H24" s="3">
        <v>29</v>
      </c>
      <c r="I24" s="161" t="s">
        <v>54</v>
      </c>
      <c r="J24" s="13">
        <v>11112</v>
      </c>
      <c r="K24" s="15"/>
      <c r="L24" s="3">
        <f t="shared" si="3"/>
        <v>25</v>
      </c>
      <c r="M24" s="13">
        <f t="shared" si="4"/>
        <v>54134</v>
      </c>
      <c r="N24" s="163" t="s">
        <v>29</v>
      </c>
      <c r="O24" s="3">
        <f t="shared" si="5"/>
        <v>25</v>
      </c>
      <c r="P24" s="13">
        <f t="shared" si="6"/>
        <v>54134</v>
      </c>
      <c r="Q24" s="279">
        <v>52657</v>
      </c>
      <c r="R24" s="79"/>
      <c r="S24" s="112"/>
    </row>
    <row r="25" spans="2:20" ht="13.5" customHeight="1" thickBot="1" x14ac:dyDescent="0.2">
      <c r="C25" s="15"/>
      <c r="E25" s="17"/>
      <c r="H25" s="3">
        <v>15</v>
      </c>
      <c r="I25" s="161" t="s">
        <v>20</v>
      </c>
      <c r="J25" s="13">
        <v>8887</v>
      </c>
      <c r="K25" s="15"/>
      <c r="L25" s="14">
        <f t="shared" si="3"/>
        <v>13</v>
      </c>
      <c r="M25" s="114">
        <f t="shared" si="4"/>
        <v>51942</v>
      </c>
      <c r="N25" s="380" t="s">
        <v>7</v>
      </c>
      <c r="O25" s="14">
        <f t="shared" si="5"/>
        <v>13</v>
      </c>
      <c r="P25" s="114">
        <f t="shared" si="6"/>
        <v>51942</v>
      </c>
      <c r="Q25" s="280">
        <v>55310</v>
      </c>
      <c r="R25" s="127" t="s">
        <v>72</v>
      </c>
      <c r="S25" s="28"/>
      <c r="T25" s="28"/>
    </row>
    <row r="26" spans="2:20" ht="13.5" customHeight="1" thickTop="1" x14ac:dyDescent="0.15">
      <c r="H26" s="3">
        <v>35</v>
      </c>
      <c r="I26" s="161" t="s">
        <v>36</v>
      </c>
      <c r="J26" s="13">
        <v>7349</v>
      </c>
      <c r="K26" s="15"/>
      <c r="L26" s="115"/>
      <c r="M26" s="162">
        <f>SUM(J43-(M16+M17+M18+M19+M20+M21+M22+M23+M24+M25))</f>
        <v>344895</v>
      </c>
      <c r="N26" s="221" t="s">
        <v>45</v>
      </c>
      <c r="O26" s="116"/>
      <c r="P26" s="162">
        <f>SUM(M26)</f>
        <v>344895</v>
      </c>
      <c r="Q26" s="162"/>
      <c r="R26" s="176">
        <v>1413316</v>
      </c>
      <c r="T26" s="28"/>
    </row>
    <row r="27" spans="2:20" ht="13.5" customHeight="1" x14ac:dyDescent="0.15">
      <c r="H27" s="3">
        <v>30</v>
      </c>
      <c r="I27" s="161" t="s">
        <v>33</v>
      </c>
      <c r="J27" s="87">
        <v>7312</v>
      </c>
      <c r="K27" s="15"/>
      <c r="M27" t="s">
        <v>187</v>
      </c>
      <c r="O27" s="111"/>
      <c r="P27" s="28" t="s">
        <v>188</v>
      </c>
    </row>
    <row r="28" spans="2:20" ht="13.5" customHeight="1" x14ac:dyDescent="0.15">
      <c r="G28" s="17"/>
      <c r="H28" s="3">
        <v>12</v>
      </c>
      <c r="I28" s="161" t="s">
        <v>18</v>
      </c>
      <c r="J28" s="13">
        <v>4341</v>
      </c>
      <c r="K28" s="15"/>
      <c r="M28" s="86">
        <f t="shared" ref="M28:M37" si="7">SUM(Q3)</f>
        <v>319572</v>
      </c>
      <c r="N28" s="161" t="s">
        <v>21</v>
      </c>
      <c r="O28" s="3">
        <f>SUM(L3)</f>
        <v>17</v>
      </c>
      <c r="P28" s="86">
        <f t="shared" ref="P28:P37" si="8">SUM(Q3)</f>
        <v>319572</v>
      </c>
    </row>
    <row r="29" spans="2:20" ht="13.5" customHeight="1" x14ac:dyDescent="0.15">
      <c r="H29" s="3">
        <v>27</v>
      </c>
      <c r="I29" s="161" t="s">
        <v>31</v>
      </c>
      <c r="J29" s="137">
        <v>4291</v>
      </c>
      <c r="K29" s="15"/>
      <c r="M29" s="86">
        <f t="shared" si="7"/>
        <v>137625</v>
      </c>
      <c r="N29" s="161" t="s">
        <v>30</v>
      </c>
      <c r="O29" s="3">
        <f t="shared" ref="O29:O37" si="9">SUM(L4)</f>
        <v>26</v>
      </c>
      <c r="P29" s="86">
        <f t="shared" si="8"/>
        <v>137625</v>
      </c>
    </row>
    <row r="30" spans="2:20" ht="13.5" customHeight="1" x14ac:dyDescent="0.15">
      <c r="H30" s="3">
        <v>10</v>
      </c>
      <c r="I30" s="161" t="s">
        <v>16</v>
      </c>
      <c r="J30" s="13">
        <v>2746</v>
      </c>
      <c r="K30" s="15"/>
      <c r="M30" s="86">
        <f t="shared" si="7"/>
        <v>126116</v>
      </c>
      <c r="N30" s="161" t="s">
        <v>5</v>
      </c>
      <c r="O30" s="3">
        <f t="shared" si="9"/>
        <v>36</v>
      </c>
      <c r="P30" s="86">
        <f t="shared" si="8"/>
        <v>126116</v>
      </c>
    </row>
    <row r="31" spans="2:20" ht="13.5" customHeight="1" x14ac:dyDescent="0.15">
      <c r="H31" s="3">
        <v>39</v>
      </c>
      <c r="I31" s="161" t="s">
        <v>39</v>
      </c>
      <c r="J31" s="13">
        <v>2179</v>
      </c>
      <c r="K31" s="15"/>
      <c r="M31" s="86">
        <f t="shared" si="7"/>
        <v>79374</v>
      </c>
      <c r="N31" s="161" t="s">
        <v>63</v>
      </c>
      <c r="O31" s="3">
        <f t="shared" si="9"/>
        <v>31</v>
      </c>
      <c r="P31" s="86">
        <f t="shared" si="8"/>
        <v>79374</v>
      </c>
    </row>
    <row r="32" spans="2:20" ht="13.5" customHeight="1" x14ac:dyDescent="0.15">
      <c r="H32" s="3">
        <v>20</v>
      </c>
      <c r="I32" s="161" t="s">
        <v>24</v>
      </c>
      <c r="J32" s="13">
        <v>2055</v>
      </c>
      <c r="K32" s="15"/>
      <c r="M32" s="86">
        <f t="shared" si="7"/>
        <v>73538</v>
      </c>
      <c r="N32" s="161" t="s">
        <v>0</v>
      </c>
      <c r="O32" s="3">
        <f t="shared" si="9"/>
        <v>33</v>
      </c>
      <c r="P32" s="86">
        <f t="shared" si="8"/>
        <v>73538</v>
      </c>
      <c r="S32" s="10"/>
    </row>
    <row r="33" spans="8:21" ht="13.5" customHeight="1" x14ac:dyDescent="0.15">
      <c r="H33" s="3">
        <v>23</v>
      </c>
      <c r="I33" s="161" t="s">
        <v>27</v>
      </c>
      <c r="J33" s="137">
        <v>1577</v>
      </c>
      <c r="K33" s="15"/>
      <c r="M33" s="86">
        <f t="shared" si="7"/>
        <v>76981</v>
      </c>
      <c r="N33" s="161" t="s">
        <v>3</v>
      </c>
      <c r="O33" s="3">
        <f t="shared" si="9"/>
        <v>16</v>
      </c>
      <c r="P33" s="86">
        <f t="shared" si="8"/>
        <v>76981</v>
      </c>
      <c r="S33" s="28"/>
      <c r="T33" s="28"/>
    </row>
    <row r="34" spans="8:21" ht="13.5" customHeight="1" x14ac:dyDescent="0.15">
      <c r="H34" s="3">
        <v>4</v>
      </c>
      <c r="I34" s="161" t="s">
        <v>11</v>
      </c>
      <c r="J34" s="13">
        <v>1328</v>
      </c>
      <c r="K34" s="15"/>
      <c r="M34" s="86">
        <f t="shared" si="7"/>
        <v>68612</v>
      </c>
      <c r="N34" s="163" t="s">
        <v>2</v>
      </c>
      <c r="O34" s="3">
        <f t="shared" si="9"/>
        <v>40</v>
      </c>
      <c r="P34" s="86">
        <f t="shared" si="8"/>
        <v>68612</v>
      </c>
      <c r="S34" s="28"/>
      <c r="T34" s="28"/>
    </row>
    <row r="35" spans="8:21" ht="13.5" customHeight="1" x14ac:dyDescent="0.15">
      <c r="H35" s="3">
        <v>6</v>
      </c>
      <c r="I35" s="161" t="s">
        <v>13</v>
      </c>
      <c r="J35" s="13">
        <v>1275</v>
      </c>
      <c r="K35" s="15"/>
      <c r="M35" s="86">
        <f t="shared" si="7"/>
        <v>68097</v>
      </c>
      <c r="N35" s="161" t="s">
        <v>1</v>
      </c>
      <c r="O35" s="3">
        <f t="shared" si="9"/>
        <v>34</v>
      </c>
      <c r="P35" s="86">
        <f t="shared" si="8"/>
        <v>68097</v>
      </c>
      <c r="S35" s="28"/>
    </row>
    <row r="36" spans="8:21" ht="13.5" customHeight="1" x14ac:dyDescent="0.15">
      <c r="H36" s="3">
        <v>32</v>
      </c>
      <c r="I36" s="161" t="s">
        <v>35</v>
      </c>
      <c r="J36" s="13">
        <v>656</v>
      </c>
      <c r="K36" s="15"/>
      <c r="M36" s="86">
        <f t="shared" si="7"/>
        <v>39199</v>
      </c>
      <c r="N36" s="163" t="s">
        <v>29</v>
      </c>
      <c r="O36" s="3">
        <f t="shared" si="9"/>
        <v>25</v>
      </c>
      <c r="P36" s="86">
        <f t="shared" si="8"/>
        <v>39199</v>
      </c>
      <c r="S36" s="28"/>
    </row>
    <row r="37" spans="8:21" ht="13.5" customHeight="1" thickBot="1" x14ac:dyDescent="0.2">
      <c r="H37" s="3">
        <v>18</v>
      </c>
      <c r="I37" s="161" t="s">
        <v>22</v>
      </c>
      <c r="J37" s="220">
        <v>583</v>
      </c>
      <c r="K37" s="15"/>
      <c r="M37" s="113">
        <f t="shared" si="7"/>
        <v>56918</v>
      </c>
      <c r="N37" s="380" t="s">
        <v>7</v>
      </c>
      <c r="O37" s="14">
        <f t="shared" si="9"/>
        <v>13</v>
      </c>
      <c r="P37" s="113">
        <f t="shared" si="8"/>
        <v>56918</v>
      </c>
      <c r="S37" s="28"/>
    </row>
    <row r="38" spans="8:21" ht="13.5" customHeight="1" thickTop="1" x14ac:dyDescent="0.15">
      <c r="H38" s="3">
        <v>19</v>
      </c>
      <c r="I38" s="161" t="s">
        <v>23</v>
      </c>
      <c r="J38" s="13">
        <v>497</v>
      </c>
      <c r="K38" s="15"/>
      <c r="M38" s="345">
        <f>SUM(Q13-(Q3+Q4+Q5+Q6+Q7+Q8+Q9+Q10+Q11+Q12))</f>
        <v>355247</v>
      </c>
      <c r="N38" s="414" t="s">
        <v>190</v>
      </c>
      <c r="O38" s="347"/>
      <c r="P38" s="348">
        <f>SUM(M38)</f>
        <v>355247</v>
      </c>
      <c r="U38" s="28"/>
    </row>
    <row r="39" spans="8:21" ht="13.5" customHeight="1" x14ac:dyDescent="0.15">
      <c r="H39" s="3">
        <v>5</v>
      </c>
      <c r="I39" s="161" t="s">
        <v>12</v>
      </c>
      <c r="J39" s="87">
        <v>460</v>
      </c>
      <c r="K39" s="15"/>
      <c r="P39" s="28"/>
    </row>
    <row r="40" spans="8:21" ht="13.5" customHeight="1" x14ac:dyDescent="0.15">
      <c r="H40" s="3">
        <v>7</v>
      </c>
      <c r="I40" s="161" t="s">
        <v>14</v>
      </c>
      <c r="J40" s="13">
        <v>296</v>
      </c>
      <c r="K40" s="15"/>
    </row>
    <row r="41" spans="8:21" ht="13.5" customHeight="1" x14ac:dyDescent="0.15">
      <c r="H41" s="3">
        <v>28</v>
      </c>
      <c r="I41" s="161" t="s">
        <v>32</v>
      </c>
      <c r="J41" s="13">
        <v>250</v>
      </c>
      <c r="K41" s="15"/>
    </row>
    <row r="42" spans="8:21" ht="13.5" customHeight="1" thickBot="1" x14ac:dyDescent="0.2">
      <c r="H42" s="14">
        <v>8</v>
      </c>
      <c r="I42" s="163" t="s">
        <v>15</v>
      </c>
      <c r="J42" s="416">
        <v>0</v>
      </c>
      <c r="K42" s="15"/>
    </row>
    <row r="43" spans="8:21" ht="13.5" customHeight="1" thickTop="1" x14ac:dyDescent="0.15">
      <c r="H43" s="115"/>
      <c r="I43" s="294" t="s">
        <v>8</v>
      </c>
      <c r="J43" s="295">
        <f>SUM(J3:J42)</f>
        <v>1427833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9" ht="13.5" customHeight="1" x14ac:dyDescent="0.15">
      <c r="I49" s="42"/>
      <c r="J49" s="160"/>
    </row>
    <row r="50" spans="1:19" ht="13.5" customHeight="1" x14ac:dyDescent="0.15">
      <c r="I50" s="42"/>
      <c r="J50" s="160"/>
    </row>
    <row r="51" spans="1:19" ht="13.5" customHeight="1" x14ac:dyDescent="0.15">
      <c r="I51" s="42"/>
      <c r="J51" s="225"/>
      <c r="M51" s="42"/>
      <c r="N51" s="160"/>
    </row>
    <row r="52" spans="1:19" ht="13.5" customHeight="1" x14ac:dyDescent="0.15">
      <c r="A52" s="33" t="s">
        <v>46</v>
      </c>
      <c r="B52" s="22" t="s">
        <v>9</v>
      </c>
      <c r="C52" s="8" t="s">
        <v>204</v>
      </c>
      <c r="D52" s="8" t="s">
        <v>205</v>
      </c>
      <c r="E52" s="24" t="s">
        <v>43</v>
      </c>
      <c r="F52" s="23" t="s">
        <v>42</v>
      </c>
      <c r="G52" s="8" t="s">
        <v>175</v>
      </c>
      <c r="I52" s="42"/>
      <c r="J52" s="160"/>
      <c r="N52" s="30"/>
      <c r="S52" s="389"/>
    </row>
    <row r="53" spans="1:19" ht="13.5" customHeight="1" x14ac:dyDescent="0.15">
      <c r="A53" s="9">
        <v>1</v>
      </c>
      <c r="B53" s="161" t="s">
        <v>21</v>
      </c>
      <c r="C53" s="417">
        <f>SUM(J3)</f>
        <v>337150</v>
      </c>
      <c r="D53" s="87">
        <f t="shared" ref="D53:D63" si="10">SUM(Q3)</f>
        <v>319572</v>
      </c>
      <c r="E53" s="80">
        <f t="shared" ref="E53:E62" si="11">SUM(P16/Q16*100)</f>
        <v>102.9371355295698</v>
      </c>
      <c r="F53" s="20">
        <f t="shared" ref="F53:F63" si="12">SUM(C53/D53*100)</f>
        <v>105.50048189453393</v>
      </c>
      <c r="G53" s="21"/>
      <c r="I53" s="42"/>
      <c r="J53" s="160"/>
    </row>
    <row r="54" spans="1:19" ht="13.5" customHeight="1" x14ac:dyDescent="0.15">
      <c r="A54" s="9">
        <v>2</v>
      </c>
      <c r="B54" s="161" t="s">
        <v>30</v>
      </c>
      <c r="C54" s="417">
        <f t="shared" ref="C54:C62" si="13">SUM(J4)</f>
        <v>140721</v>
      </c>
      <c r="D54" s="87">
        <f t="shared" si="10"/>
        <v>137625</v>
      </c>
      <c r="E54" s="80">
        <f t="shared" si="11"/>
        <v>98.452421764043294</v>
      </c>
      <c r="F54" s="400">
        <f t="shared" si="12"/>
        <v>102.24959128065396</v>
      </c>
      <c r="G54" s="21"/>
      <c r="M54" s="388"/>
      <c r="N54" s="17"/>
    </row>
    <row r="55" spans="1:19" ht="13.5" customHeight="1" x14ac:dyDescent="0.15">
      <c r="A55" s="9">
        <v>3</v>
      </c>
      <c r="B55" s="161" t="s">
        <v>5</v>
      </c>
      <c r="C55" s="417">
        <f t="shared" si="13"/>
        <v>129846</v>
      </c>
      <c r="D55" s="87">
        <f t="shared" si="10"/>
        <v>126116</v>
      </c>
      <c r="E55" s="80">
        <f t="shared" si="11"/>
        <v>99.598067039963183</v>
      </c>
      <c r="F55" s="20">
        <f t="shared" si="12"/>
        <v>102.95759459545179</v>
      </c>
      <c r="G55" s="21"/>
      <c r="I55" s="466"/>
      <c r="J55" s="467"/>
    </row>
    <row r="56" spans="1:19" ht="13.5" customHeight="1" x14ac:dyDescent="0.15">
      <c r="A56" s="9">
        <v>4</v>
      </c>
      <c r="B56" s="161" t="s">
        <v>63</v>
      </c>
      <c r="C56" s="417">
        <f t="shared" si="13"/>
        <v>85206</v>
      </c>
      <c r="D56" s="87">
        <f t="shared" si="10"/>
        <v>79374</v>
      </c>
      <c r="E56" s="80">
        <f t="shared" si="11"/>
        <v>96.910898296217098</v>
      </c>
      <c r="F56" s="20">
        <f t="shared" si="12"/>
        <v>107.34749414165847</v>
      </c>
      <c r="G56" s="21"/>
      <c r="I56" s="466"/>
      <c r="J56" s="467"/>
    </row>
    <row r="57" spans="1:19" ht="13.5" customHeight="1" x14ac:dyDescent="0.15">
      <c r="A57" s="9">
        <v>5</v>
      </c>
      <c r="B57" s="161" t="s">
        <v>0</v>
      </c>
      <c r="C57" s="417">
        <f t="shared" si="13"/>
        <v>84116</v>
      </c>
      <c r="D57" s="87">
        <f t="shared" si="10"/>
        <v>73538</v>
      </c>
      <c r="E57" s="80">
        <f t="shared" si="11"/>
        <v>102.60676514717184</v>
      </c>
      <c r="F57" s="20">
        <f t="shared" si="12"/>
        <v>114.38439990209145</v>
      </c>
      <c r="G57" s="21"/>
      <c r="I57" s="160"/>
      <c r="P57" s="28"/>
    </row>
    <row r="58" spans="1:19" ht="13.5" customHeight="1" x14ac:dyDescent="0.15">
      <c r="A58" s="9">
        <v>6</v>
      </c>
      <c r="B58" s="161" t="s">
        <v>3</v>
      </c>
      <c r="C58" s="417">
        <f t="shared" si="13"/>
        <v>68440</v>
      </c>
      <c r="D58" s="87">
        <f t="shared" si="10"/>
        <v>76981</v>
      </c>
      <c r="E58" s="80">
        <f t="shared" si="11"/>
        <v>104.5412192402279</v>
      </c>
      <c r="F58" s="20">
        <f t="shared" si="12"/>
        <v>88.905054493966034</v>
      </c>
      <c r="G58" s="21"/>
    </row>
    <row r="59" spans="1:19" ht="13.5" customHeight="1" x14ac:dyDescent="0.15">
      <c r="A59" s="9">
        <v>7</v>
      </c>
      <c r="B59" s="163" t="s">
        <v>2</v>
      </c>
      <c r="C59" s="417">
        <f t="shared" si="13"/>
        <v>67978</v>
      </c>
      <c r="D59" s="87">
        <f t="shared" si="10"/>
        <v>68612</v>
      </c>
      <c r="E59" s="80">
        <f t="shared" si="11"/>
        <v>107.0536543882581</v>
      </c>
      <c r="F59" s="20">
        <f t="shared" si="12"/>
        <v>99.075963388328574</v>
      </c>
      <c r="G59" s="21"/>
    </row>
    <row r="60" spans="1:19" ht="13.5" customHeight="1" x14ac:dyDescent="0.15">
      <c r="A60" s="9">
        <v>8</v>
      </c>
      <c r="B60" s="161" t="s">
        <v>1</v>
      </c>
      <c r="C60" s="417">
        <f t="shared" si="13"/>
        <v>63405</v>
      </c>
      <c r="D60" s="87">
        <f t="shared" si="10"/>
        <v>68097</v>
      </c>
      <c r="E60" s="80">
        <f t="shared" si="11"/>
        <v>98.963617350044487</v>
      </c>
      <c r="F60" s="20">
        <f t="shared" si="12"/>
        <v>93.109828626811748</v>
      </c>
      <c r="G60" s="21"/>
    </row>
    <row r="61" spans="1:19" ht="13.5" customHeight="1" x14ac:dyDescent="0.15">
      <c r="A61" s="9">
        <v>9</v>
      </c>
      <c r="B61" s="163" t="s">
        <v>29</v>
      </c>
      <c r="C61" s="417">
        <f t="shared" si="13"/>
        <v>54134</v>
      </c>
      <c r="D61" s="87">
        <f t="shared" si="10"/>
        <v>39199</v>
      </c>
      <c r="E61" s="80">
        <f t="shared" si="11"/>
        <v>102.80494521146287</v>
      </c>
      <c r="F61" s="20">
        <f t="shared" si="12"/>
        <v>138.10046174647312</v>
      </c>
      <c r="G61" s="21"/>
    </row>
    <row r="62" spans="1:19" ht="13.5" customHeight="1" thickBot="1" x14ac:dyDescent="0.2">
      <c r="A62" s="128">
        <v>10</v>
      </c>
      <c r="B62" s="380" t="s">
        <v>7</v>
      </c>
      <c r="C62" s="417">
        <f t="shared" si="13"/>
        <v>51942</v>
      </c>
      <c r="D62" s="129">
        <f t="shared" si="10"/>
        <v>56918</v>
      </c>
      <c r="E62" s="130">
        <f t="shared" si="11"/>
        <v>93.910685228710904</v>
      </c>
      <c r="F62" s="131">
        <f t="shared" si="12"/>
        <v>91.257598650690468</v>
      </c>
      <c r="G62" s="132"/>
    </row>
    <row r="63" spans="1:19" ht="13.5" customHeight="1" thickTop="1" x14ac:dyDescent="0.15">
      <c r="A63" s="115"/>
      <c r="B63" s="133" t="s">
        <v>73</v>
      </c>
      <c r="C63" s="134">
        <f>SUM(J43)</f>
        <v>1427833</v>
      </c>
      <c r="D63" s="134">
        <f t="shared" si="10"/>
        <v>1401279</v>
      </c>
      <c r="E63" s="135">
        <f>SUM(C63/R26*100)</f>
        <v>101.02715882364595</v>
      </c>
      <c r="F63" s="136">
        <f t="shared" si="12"/>
        <v>101.89498308331176</v>
      </c>
      <c r="G63" s="141">
        <v>73.099999999999994</v>
      </c>
    </row>
    <row r="64" spans="1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 </vt:lpstr>
      <vt:lpstr>保管高</vt:lpstr>
      <vt:lpstr>東部・富士</vt:lpstr>
      <vt:lpstr>清水・静岡</vt:lpstr>
      <vt:lpstr>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 '!Print_Area</vt:lpstr>
      <vt:lpstr>駿遠・西部!Print_Area</vt:lpstr>
      <vt:lpstr>清水・静岡!Print_Area</vt:lpstr>
      <vt:lpstr>東部・富士!Print_Area</vt:lpstr>
      <vt:lpstr>保管高!Print_Area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2023-06-09T00:15:57Z</cp:lastPrinted>
  <dcterms:created xsi:type="dcterms:W3CDTF">2004-08-12T01:21:30Z</dcterms:created>
  <dcterms:modified xsi:type="dcterms:W3CDTF">2023-06-09T02:34:10Z</dcterms:modified>
</cp:coreProperties>
</file>