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A7BE2089-EEA8-4ACC-90DA-D0D411B69EE1}" xr6:coauthVersionLast="36" xr6:coauthVersionMax="36" xr10:uidLastSave="{00000000-0000-0000-0000-000000000000}"/>
  <bookViews>
    <workbookView xWindow="0" yWindow="0" windowWidth="28800" windowHeight="1176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30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<sst xmlns="http://schemas.openxmlformats.org/spreadsheetml/2006/main" count="1669" uniqueCount="218">
  <si>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</si>
  <si>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</si>
  <si>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</si>
  <si>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</si>
  <si>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</si>
  <si>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</si>
  <si>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</si>
  <si>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</si>
  <si>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</si>
  <si>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</si>
  <si>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</si>
  <si>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</si>
  <si>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</si>
  <si>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</si>
  <si>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</si>
  <si>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</si>
  <si>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</si>
  <si>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</si>
  <si>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</si>
  <si>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</si>
  <si>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</si>
  <si>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</si>
  <si>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</si>
  <si>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</si>
  <si>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</si>
  <si>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</si>
  <si>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</si>
  <si>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</si>
  <si>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</si>
  <si>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</si>
  <si>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</si>
  <si>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</si>
  <si>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</si>
  <si>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</si>
  <si>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</si>
  <si>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</si>
  <si>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</si>
  <si>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</si>
  <si>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</si>
  <si>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</si>
  <si>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</si>
  <si>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</si>
  <si>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</si>
  <si>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</si>
  <si>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</si>
  <si>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</si>
  <si>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</si>
  <si>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</si>
  <si>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</si>
  <si>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</si>
  <si>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</si>
  <si>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</si>
  <si>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</si>
  <si>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</si>
  <si>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</si>
  <si>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</si>
  <si>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</si>
  <si>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</si>
  <si>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</si>
  <si>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</si>
  <si>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</si>
  <si>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</si>
  <si>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</si>
  <si>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</si>
  <si>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</si>
  <si>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</si>
  <si>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</si>
  <si>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</si>
  <si>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</si>
  <si>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</si>
  <si>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</si>
  <si>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</si>
  <si>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</si>
  <si>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</si>
  <si>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</si>
  <si>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</si>
  <si>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</si>
  <si>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</si>
  <si>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</si>
  <si>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</si>
  <si>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</si>
  <si>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</si>
  <si>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</si>
  <si>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</si>
  <si>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</si>
  <si>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</si>
  <si>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</si>
  <si>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</si>
  <si>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</si>
  <si>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</si>
  <si>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</si>
  <si>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</si>
  <si>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</si>
  <si>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</si>
  <si>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</si>
  <si>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</si>
  <si>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</si>
  <si>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</si>
  <si>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</si>
  <si>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</si>
  <si>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</si>
  <si>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</si>
  <si>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</si>
  <si>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</si>
  <si>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</si>
  <si>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</si>
  <si>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</si>
  <si>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</si>
  <si>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</si>
  <si>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</si>
  <si>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</si>
  <si>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</si>
  <si>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</si>
  <si>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</si>
  <si>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</si>
  <si>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</si>
  <si>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</si>
  <si>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</si>
  <si>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</si>
  <si>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</si>
  <si>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</si>
  <si>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</si>
  <si>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</si>
  <si>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</si>
  <si>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</si>
  <si>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</si>
  <si>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</si>
  <si>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</si>
  <si>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</si>
  <si>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</si>
  <si>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</si>
  <si>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</si>
  <si>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</si>
  <si>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</si>
  <si>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</si>
  <si>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</si>
  <si>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</si>
  <si>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</si>
  <si>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</si>
  <si>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</si>
  <si>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</si>
  <si>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</si>
  <si>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</si>
  <si>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</si>
  <si>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</si>
  <si>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</si>
  <si>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</si>
  <si>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</si>
  <si>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</si>
  <si>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</si>
  <si>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</si>
  <si>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</si>
  <si>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</si>
  <si>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</si>
  <si>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</si>
  <si>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</si>
  <si>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</si>
  <si>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</si>
  <si>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</si>
  <si>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</si>
  <si>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</si>
  <si>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</si>
  <si>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</si>
  <si>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</si>
  <si>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</si>
  <si>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</si>
  <si>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</si>
  <si>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</si>
  <si>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</si>
  <si>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</si>
  <si>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</si>
  <si>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</si>
  <si>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</si>
  <si>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</si>
  <si>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</si>
  <si>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</si>
  <si>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</si>
  <si>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</si>
  <si>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</si>
  <si>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</si>
  <si>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</si>
  <si>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</si>
  <si>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</si>
  <si>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</si>
  <si>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</si>
  <si>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</si>
  <si>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</si>
  <si>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</si>
  <si>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</si>
  <si>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</si>
  <si>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</si>
  <si>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</si>
  <si>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</si>
  <si>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</si>
  <si>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</si>
  <si>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</si>
  <si>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</si>
  <si>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</si>
  <si>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</si>
  <si>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</si>
  <si>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</si>
  <si>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</si>
  <si>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</si>
  <si>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</si>
  <si>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</si>
  <si>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</si>
  <si>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</si>
  <si>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17，917 ㎡</t>
    <phoneticPr fontId="2"/>
  </si>
  <si>
    <t>令和5年3月</t>
    <rPh sb="5" eb="6">
      <t>ガツ</t>
    </rPh>
    <phoneticPr fontId="2"/>
  </si>
  <si>
    <t xml:space="preserve">                       令和5年3月所管面（1～3類）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</si>
  <si>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3，227　㎡</t>
    <phoneticPr fontId="2"/>
  </si>
  <si>
    <r>
      <t>88，424  m</t>
    </r>
    <r>
      <rPr>
        <sz val="8"/>
        <rFont val="ＭＳ Ｐゴシック"/>
        <family val="3"/>
        <charset val="128"/>
      </rPr>
      <t>3</t>
    </r>
    <phoneticPr fontId="2"/>
  </si>
  <si>
    <t>14，348 ㎡</t>
    <phoneticPr fontId="2"/>
  </si>
  <si>
    <t>　　　　　　　　　　　　　　　　令和5年3月末上位10品目入庫高(県合計）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</si>
  <si>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令和5年3月末上位10品目保管残高(県合計）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</si>
  <si>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23，394 ㎡</t>
    <phoneticPr fontId="2"/>
  </si>
  <si>
    <t>前月</t>
    <rPh sb="0" eb="2">
      <t>ゼンゲツ</t>
    </rPh>
    <phoneticPr fontId="2"/>
  </si>
  <si>
    <t>入庫高</t>
    <rPh sb="0" eb="3">
      <t>ニュウコダカ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</si>
</sst>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5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38" fontId="0" fillId="0" borderId="20" xfId="1" applyFont="1" applyFill="1" applyBorder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38" fontId="1" fillId="0" borderId="33" xfId="1" applyBorder="1"/>
    <xf numFmtId="38" fontId="0" fillId="0" borderId="34" xfId="1" applyFont="1" applyFill="1" applyBorder="1"/>
    <xf numFmtId="179" fontId="1" fillId="0" borderId="10" xfId="1" applyNumberFormat="1" applyBorder="1"/>
    <xf numFmtId="179" fontId="0" fillId="0" borderId="37" xfId="1" applyNumberFormat="1" applyFont="1" applyFill="1" applyBorder="1"/>
    <xf numFmtId="38" fontId="0" fillId="0" borderId="1" xfId="1" applyFont="1" applyBorder="1"/>
    <xf numFmtId="38" fontId="1" fillId="0" borderId="9" xfId="1" applyBorder="1"/>
    <xf numFmtId="38" fontId="0" fillId="0" borderId="8" xfId="1" applyFont="1" applyFill="1" applyBorder="1"/>
    <xf numFmtId="38" fontId="1" fillId="0" borderId="8" xfId="1" applyFont="1" applyBorder="1"/>
    <xf numFmtId="38" fontId="1" fillId="0" borderId="9" xfId="1" applyFill="1" applyBorder="1"/>
    <xf numFmtId="38" fontId="1" fillId="0" borderId="20" xfId="1" applyFont="1" applyFill="1" applyBorder="1"/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令和5年3月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99FF"/>
              </a:solidFill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令和5年3月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令和5年3月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その他の機械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14843</c:v>
                </c:pt>
                <c:pt idx="1">
                  <c:v>7458</c:v>
                </c:pt>
                <c:pt idx="2">
                  <c:v>7228</c:v>
                </c:pt>
                <c:pt idx="3">
                  <c:v>5802</c:v>
                </c:pt>
                <c:pt idx="4">
                  <c:v>3911</c:v>
                </c:pt>
                <c:pt idx="5">
                  <c:v>3596</c:v>
                </c:pt>
                <c:pt idx="6">
                  <c:v>3060</c:v>
                </c:pt>
                <c:pt idx="7">
                  <c:v>1669</c:v>
                </c:pt>
                <c:pt idx="8">
                  <c:v>1470</c:v>
                </c:pt>
                <c:pt idx="9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3.69373603325147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その他の機械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18079</c:v>
                </c:pt>
                <c:pt idx="1">
                  <c:v>14408</c:v>
                </c:pt>
                <c:pt idx="2">
                  <c:v>8312</c:v>
                </c:pt>
                <c:pt idx="3">
                  <c:v>6289</c:v>
                </c:pt>
                <c:pt idx="4">
                  <c:v>4946</c:v>
                </c:pt>
                <c:pt idx="5">
                  <c:v>5012</c:v>
                </c:pt>
                <c:pt idx="6">
                  <c:v>3844</c:v>
                </c:pt>
                <c:pt idx="7">
                  <c:v>647</c:v>
                </c:pt>
                <c:pt idx="8">
                  <c:v>2704</c:v>
                </c:pt>
                <c:pt idx="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48374</c:v>
                </c:pt>
                <c:pt idx="1">
                  <c:v>18619</c:v>
                </c:pt>
                <c:pt idx="2">
                  <c:v>16666</c:v>
                </c:pt>
                <c:pt idx="3">
                  <c:v>8898</c:v>
                </c:pt>
                <c:pt idx="4">
                  <c:v>5755</c:v>
                </c:pt>
                <c:pt idx="5">
                  <c:v>4194</c:v>
                </c:pt>
                <c:pt idx="6">
                  <c:v>3459</c:v>
                </c:pt>
                <c:pt idx="7">
                  <c:v>3102</c:v>
                </c:pt>
                <c:pt idx="8">
                  <c:v>2762</c:v>
                </c:pt>
                <c:pt idx="9">
                  <c:v>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8538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515062037699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-6.971677559912918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55212</c:v>
                </c:pt>
                <c:pt idx="1">
                  <c:v>15364</c:v>
                </c:pt>
                <c:pt idx="2">
                  <c:v>12036</c:v>
                </c:pt>
                <c:pt idx="3">
                  <c:v>6558</c:v>
                </c:pt>
                <c:pt idx="4">
                  <c:v>4155</c:v>
                </c:pt>
                <c:pt idx="5">
                  <c:v>11317</c:v>
                </c:pt>
                <c:pt idx="6">
                  <c:v>2674</c:v>
                </c:pt>
                <c:pt idx="7">
                  <c:v>2856</c:v>
                </c:pt>
                <c:pt idx="8">
                  <c:v>3869</c:v>
                </c:pt>
                <c:pt idx="9">
                  <c:v>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6.50110693175489E-17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鉄鋼</c:v>
                </c:pt>
                <c:pt idx="7">
                  <c:v>麦</c:v>
                </c:pt>
                <c:pt idx="8">
                  <c:v>電気機械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24370</c:v>
                </c:pt>
                <c:pt idx="1">
                  <c:v>23288</c:v>
                </c:pt>
                <c:pt idx="2">
                  <c:v>21165</c:v>
                </c:pt>
                <c:pt idx="3">
                  <c:v>20149</c:v>
                </c:pt>
                <c:pt idx="4">
                  <c:v>13890</c:v>
                </c:pt>
                <c:pt idx="5">
                  <c:v>11596</c:v>
                </c:pt>
                <c:pt idx="6">
                  <c:v>10753</c:v>
                </c:pt>
                <c:pt idx="7">
                  <c:v>10553</c:v>
                </c:pt>
                <c:pt idx="8">
                  <c:v>10257</c:v>
                </c:pt>
                <c:pt idx="9">
                  <c:v>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8.8652482269503553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鉄鋼</c:v>
                </c:pt>
                <c:pt idx="7">
                  <c:v>麦</c:v>
                </c:pt>
                <c:pt idx="8">
                  <c:v>電気機械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27912</c:v>
                </c:pt>
                <c:pt idx="1">
                  <c:v>21692</c:v>
                </c:pt>
                <c:pt idx="2">
                  <c:v>39094</c:v>
                </c:pt>
                <c:pt idx="3">
                  <c:v>16397</c:v>
                </c:pt>
                <c:pt idx="4">
                  <c:v>13404</c:v>
                </c:pt>
                <c:pt idx="5">
                  <c:v>6152</c:v>
                </c:pt>
                <c:pt idx="6">
                  <c:v>12750</c:v>
                </c:pt>
                <c:pt idx="7">
                  <c:v>12610</c:v>
                </c:pt>
                <c:pt idx="8">
                  <c:v>15646</c:v>
                </c:pt>
                <c:pt idx="9">
                  <c:v>17470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雑品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29835</c:v>
                </c:pt>
                <c:pt idx="1">
                  <c:v>9190</c:v>
                </c:pt>
                <c:pt idx="2">
                  <c:v>7816</c:v>
                </c:pt>
                <c:pt idx="3">
                  <c:v>6148</c:v>
                </c:pt>
                <c:pt idx="4">
                  <c:v>3756</c:v>
                </c:pt>
                <c:pt idx="5">
                  <c:v>2031</c:v>
                </c:pt>
                <c:pt idx="6">
                  <c:v>1712</c:v>
                </c:pt>
                <c:pt idx="7">
                  <c:v>1186</c:v>
                </c:pt>
                <c:pt idx="8">
                  <c:v>987</c:v>
                </c:pt>
                <c:pt idx="9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1.7777777777777779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1.777777777777745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雑品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34805</c:v>
                </c:pt>
                <c:pt idx="1">
                  <c:v>9430</c:v>
                </c:pt>
                <c:pt idx="2">
                  <c:v>5650</c:v>
                </c:pt>
                <c:pt idx="3">
                  <c:v>4940</c:v>
                </c:pt>
                <c:pt idx="4">
                  <c:v>3783</c:v>
                </c:pt>
                <c:pt idx="5">
                  <c:v>2607</c:v>
                </c:pt>
                <c:pt idx="6">
                  <c:v>1113</c:v>
                </c:pt>
                <c:pt idx="7">
                  <c:v>690</c:v>
                </c:pt>
                <c:pt idx="8">
                  <c:v>1950</c:v>
                </c:pt>
                <c:pt idx="9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3.499700332734031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32060</c:v>
                </c:pt>
                <c:pt idx="1">
                  <c:v>12263</c:v>
                </c:pt>
                <c:pt idx="2">
                  <c:v>11526</c:v>
                </c:pt>
                <c:pt idx="3">
                  <c:v>10206</c:v>
                </c:pt>
                <c:pt idx="4">
                  <c:v>5027</c:v>
                </c:pt>
                <c:pt idx="5">
                  <c:v>4667</c:v>
                </c:pt>
                <c:pt idx="6">
                  <c:v>1669</c:v>
                </c:pt>
                <c:pt idx="7">
                  <c:v>1571</c:v>
                </c:pt>
                <c:pt idx="8">
                  <c:v>1528</c:v>
                </c:pt>
                <c:pt idx="9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35641</c:v>
                </c:pt>
                <c:pt idx="1">
                  <c:v>10690</c:v>
                </c:pt>
                <c:pt idx="2">
                  <c:v>10829</c:v>
                </c:pt>
                <c:pt idx="3">
                  <c:v>9670</c:v>
                </c:pt>
                <c:pt idx="4">
                  <c:v>6999</c:v>
                </c:pt>
                <c:pt idx="5">
                  <c:v>3871</c:v>
                </c:pt>
                <c:pt idx="6">
                  <c:v>1437</c:v>
                </c:pt>
                <c:pt idx="7">
                  <c:v>676</c:v>
                </c:pt>
                <c:pt idx="8">
                  <c:v>2724</c:v>
                </c:pt>
                <c:pt idx="9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1.2232417585290497E-2"/>
                  <c:y val="-1.31420226147303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289586</c:v>
                </c:pt>
                <c:pt idx="1">
                  <c:v>82398</c:v>
                </c:pt>
                <c:pt idx="2">
                  <c:v>22235</c:v>
                </c:pt>
                <c:pt idx="3">
                  <c:v>22109</c:v>
                </c:pt>
                <c:pt idx="4">
                  <c:v>18908</c:v>
                </c:pt>
                <c:pt idx="5">
                  <c:v>17823</c:v>
                </c:pt>
                <c:pt idx="6">
                  <c:v>13875</c:v>
                </c:pt>
                <c:pt idx="7">
                  <c:v>11284</c:v>
                </c:pt>
                <c:pt idx="8">
                  <c:v>10556</c:v>
                </c:pt>
                <c:pt idx="9">
                  <c:v>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3.494976452940141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265539</c:v>
                </c:pt>
                <c:pt idx="1">
                  <c:v>89747</c:v>
                </c:pt>
                <c:pt idx="2">
                  <c:v>19448</c:v>
                </c:pt>
                <c:pt idx="3">
                  <c:v>23713</c:v>
                </c:pt>
                <c:pt idx="4">
                  <c:v>20601</c:v>
                </c:pt>
                <c:pt idx="5">
                  <c:v>15379</c:v>
                </c:pt>
                <c:pt idx="6">
                  <c:v>12999</c:v>
                </c:pt>
                <c:pt idx="7">
                  <c:v>10768</c:v>
                </c:pt>
                <c:pt idx="8">
                  <c:v>9177</c:v>
                </c:pt>
                <c:pt idx="9">
                  <c:v>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327530</c:v>
                </c:pt>
                <c:pt idx="1">
                  <c:v>142933</c:v>
                </c:pt>
                <c:pt idx="2">
                  <c:v>130370</c:v>
                </c:pt>
                <c:pt idx="3">
                  <c:v>87922</c:v>
                </c:pt>
                <c:pt idx="4">
                  <c:v>81979</c:v>
                </c:pt>
                <c:pt idx="5">
                  <c:v>65467</c:v>
                </c:pt>
                <c:pt idx="6">
                  <c:v>64069</c:v>
                </c:pt>
                <c:pt idx="7">
                  <c:v>63499</c:v>
                </c:pt>
                <c:pt idx="8">
                  <c:v>55310</c:v>
                </c:pt>
                <c:pt idx="9">
                  <c:v>52657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2.8558683174859812E-2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8.6580086580087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6064259285858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-1.7316471804660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325665</c:v>
                </c:pt>
                <c:pt idx="1">
                  <c:v>143835</c:v>
                </c:pt>
                <c:pt idx="2">
                  <c:v>120314</c:v>
                </c:pt>
                <c:pt idx="3">
                  <c:v>87936</c:v>
                </c:pt>
                <c:pt idx="4">
                  <c:v>76382</c:v>
                </c:pt>
                <c:pt idx="5">
                  <c:v>67256</c:v>
                </c:pt>
                <c:pt idx="6">
                  <c:v>68699</c:v>
                </c:pt>
                <c:pt idx="7">
                  <c:v>74792</c:v>
                </c:pt>
                <c:pt idx="8">
                  <c:v>60413</c:v>
                </c:pt>
                <c:pt idx="9">
                  <c:v>41062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6.9786895904066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2483268651247656E-2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7.6788777471192157E-2"/>
                  <c:y val="-7.7584338654915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2.9910791065693893E-7"/>
                  <c:y val="-1.045582604926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327530</c:v>
                </c:pt>
                <c:pt idx="1">
                  <c:v>142933</c:v>
                </c:pt>
                <c:pt idx="2">
                  <c:v>130370</c:v>
                </c:pt>
                <c:pt idx="3">
                  <c:v>87922</c:v>
                </c:pt>
                <c:pt idx="4">
                  <c:v>81979</c:v>
                </c:pt>
                <c:pt idx="5">
                  <c:v>65467</c:v>
                </c:pt>
                <c:pt idx="6">
                  <c:v>64069</c:v>
                </c:pt>
                <c:pt idx="7">
                  <c:v>63499</c:v>
                </c:pt>
                <c:pt idx="8">
                  <c:v>55310</c:v>
                </c:pt>
                <c:pt idx="9">
                  <c:v>52657</c:v>
                </c:pt>
                <c:pt idx="10">
                  <c:v>341580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327530</c:v>
                </c:pt>
                <c:pt idx="1">
                  <c:v>142933</c:v>
                </c:pt>
                <c:pt idx="2">
                  <c:v>130370</c:v>
                </c:pt>
                <c:pt idx="3">
                  <c:v>87922</c:v>
                </c:pt>
                <c:pt idx="4">
                  <c:v>81979</c:v>
                </c:pt>
                <c:pt idx="5">
                  <c:v>65467</c:v>
                </c:pt>
                <c:pt idx="6">
                  <c:v>64069</c:v>
                </c:pt>
                <c:pt idx="7">
                  <c:v>63499</c:v>
                </c:pt>
                <c:pt idx="8">
                  <c:v>55310</c:v>
                </c:pt>
                <c:pt idx="9">
                  <c:v>52657</c:v>
                </c:pt>
                <c:pt idx="10">
                  <c:v>341580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112039430185724"/>
                  <c:y val="-6.3402057501433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5128822637628311"/>
                  <c:y val="-7.0233324282740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4"/>
                  <c:y val="-0.10968570308021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325665</c:v>
                </c:pt>
                <c:pt idx="1">
                  <c:v>143835</c:v>
                </c:pt>
                <c:pt idx="2">
                  <c:v>120314</c:v>
                </c:pt>
                <c:pt idx="3">
                  <c:v>87936</c:v>
                </c:pt>
                <c:pt idx="4">
                  <c:v>76382</c:v>
                </c:pt>
                <c:pt idx="5">
                  <c:v>67256</c:v>
                </c:pt>
                <c:pt idx="6">
                  <c:v>68699</c:v>
                </c:pt>
                <c:pt idx="7">
                  <c:v>74792</c:v>
                </c:pt>
                <c:pt idx="8">
                  <c:v>60413</c:v>
                </c:pt>
                <c:pt idx="9">
                  <c:v>41062</c:v>
                </c:pt>
                <c:pt idx="10" formatCode="#,##0_);[Red]\(#,##0\)">
                  <c:v>345063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22315</c:v>
                </c:pt>
                <c:pt idx="1">
                  <c:v>10271</c:v>
                </c:pt>
                <c:pt idx="2">
                  <c:v>9438</c:v>
                </c:pt>
                <c:pt idx="3">
                  <c:v>8546</c:v>
                </c:pt>
                <c:pt idx="4">
                  <c:v>5911</c:v>
                </c:pt>
                <c:pt idx="5">
                  <c:v>5373</c:v>
                </c:pt>
                <c:pt idx="6">
                  <c:v>5253</c:v>
                </c:pt>
                <c:pt idx="7">
                  <c:v>4983</c:v>
                </c:pt>
                <c:pt idx="8">
                  <c:v>3306</c:v>
                </c:pt>
                <c:pt idx="9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2.908224575766856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1.474295366267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21363</c:v>
                </c:pt>
                <c:pt idx="1">
                  <c:v>10412</c:v>
                </c:pt>
                <c:pt idx="2">
                  <c:v>11246</c:v>
                </c:pt>
                <c:pt idx="3">
                  <c:v>11013</c:v>
                </c:pt>
                <c:pt idx="4">
                  <c:v>6307</c:v>
                </c:pt>
                <c:pt idx="5">
                  <c:v>4535</c:v>
                </c:pt>
                <c:pt idx="6">
                  <c:v>6816</c:v>
                </c:pt>
                <c:pt idx="7">
                  <c:v>4748</c:v>
                </c:pt>
                <c:pt idx="8">
                  <c:v>2170</c:v>
                </c:pt>
                <c:pt idx="9">
                  <c:v>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2,416,691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2,414,691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392277</c:v>
                </c:pt>
                <c:pt idx="2">
                  <c:v>513843</c:v>
                </c:pt>
                <c:pt idx="3">
                  <c:v>153912</c:v>
                </c:pt>
                <c:pt idx="4">
                  <c:v>266733</c:v>
                </c:pt>
                <c:pt idx="5">
                  <c:v>867586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6.9716775599128538E-3"/>
                  <c:y val="-1.1364232879980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化学肥料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81948</c:v>
                </c:pt>
                <c:pt idx="1">
                  <c:v>23728</c:v>
                </c:pt>
                <c:pt idx="2">
                  <c:v>14711</c:v>
                </c:pt>
                <c:pt idx="3">
                  <c:v>13292</c:v>
                </c:pt>
                <c:pt idx="4">
                  <c:v>12901</c:v>
                </c:pt>
                <c:pt idx="5">
                  <c:v>9897</c:v>
                </c:pt>
                <c:pt idx="6">
                  <c:v>9444</c:v>
                </c:pt>
                <c:pt idx="7">
                  <c:v>5699</c:v>
                </c:pt>
                <c:pt idx="8">
                  <c:v>4851</c:v>
                </c:pt>
                <c:pt idx="9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化学肥料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89648</c:v>
                </c:pt>
                <c:pt idx="1">
                  <c:v>22001</c:v>
                </c:pt>
                <c:pt idx="2">
                  <c:v>11543</c:v>
                </c:pt>
                <c:pt idx="3">
                  <c:v>13045</c:v>
                </c:pt>
                <c:pt idx="4">
                  <c:v>12205</c:v>
                </c:pt>
                <c:pt idx="5">
                  <c:v>9878</c:v>
                </c:pt>
                <c:pt idx="6">
                  <c:v>10585</c:v>
                </c:pt>
                <c:pt idx="7">
                  <c:v>5396</c:v>
                </c:pt>
                <c:pt idx="8">
                  <c:v>5817</c:v>
                </c:pt>
                <c:pt idx="9">
                  <c:v>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3.875968992247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飲料</c:v>
                </c:pt>
                <c:pt idx="6">
                  <c:v>雑品</c:v>
                </c:pt>
                <c:pt idx="7">
                  <c:v>鉄鋼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85789</c:v>
                </c:pt>
                <c:pt idx="1">
                  <c:v>47719</c:v>
                </c:pt>
                <c:pt idx="2">
                  <c:v>27412</c:v>
                </c:pt>
                <c:pt idx="3">
                  <c:v>22202</c:v>
                </c:pt>
                <c:pt idx="4">
                  <c:v>20218</c:v>
                </c:pt>
                <c:pt idx="5">
                  <c:v>17785</c:v>
                </c:pt>
                <c:pt idx="6">
                  <c:v>16660</c:v>
                </c:pt>
                <c:pt idx="7">
                  <c:v>16226</c:v>
                </c:pt>
                <c:pt idx="8">
                  <c:v>12814</c:v>
                </c:pt>
                <c:pt idx="9">
                  <c:v>12588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その他の機械</c:v>
                </c:pt>
                <c:pt idx="5">
                  <c:v>飲料</c:v>
                </c:pt>
                <c:pt idx="6">
                  <c:v>雑品</c:v>
                </c:pt>
                <c:pt idx="7">
                  <c:v>鉄鋼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85614</c:v>
                </c:pt>
                <c:pt idx="1">
                  <c:v>42253</c:v>
                </c:pt>
                <c:pt idx="2">
                  <c:v>33195</c:v>
                </c:pt>
                <c:pt idx="3">
                  <c:v>26707</c:v>
                </c:pt>
                <c:pt idx="4">
                  <c:v>16687</c:v>
                </c:pt>
                <c:pt idx="5">
                  <c:v>12584</c:v>
                </c:pt>
                <c:pt idx="6">
                  <c:v>25045</c:v>
                </c:pt>
                <c:pt idx="7">
                  <c:v>18824</c:v>
                </c:pt>
                <c:pt idx="8">
                  <c:v>17125</c:v>
                </c:pt>
                <c:pt idx="9">
                  <c:v>14667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化学肥料</c:v>
                </c:pt>
                <c:pt idx="6">
                  <c:v>非鉄金属</c:v>
                </c:pt>
                <c:pt idx="7">
                  <c:v>その他の製造工業品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13114</c:v>
                </c:pt>
                <c:pt idx="1">
                  <c:v>8890</c:v>
                </c:pt>
                <c:pt idx="2">
                  <c:v>6560</c:v>
                </c:pt>
                <c:pt idx="3">
                  <c:v>2268</c:v>
                </c:pt>
                <c:pt idx="4">
                  <c:v>1561</c:v>
                </c:pt>
                <c:pt idx="5">
                  <c:v>1371</c:v>
                </c:pt>
                <c:pt idx="6">
                  <c:v>1344</c:v>
                </c:pt>
                <c:pt idx="7">
                  <c:v>1329</c:v>
                </c:pt>
                <c:pt idx="8">
                  <c:v>1308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化学肥料</c:v>
                </c:pt>
                <c:pt idx="6">
                  <c:v>非鉄金属</c:v>
                </c:pt>
                <c:pt idx="7">
                  <c:v>その他の製造工業品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14920</c:v>
                </c:pt>
                <c:pt idx="1">
                  <c:v>7287</c:v>
                </c:pt>
                <c:pt idx="2">
                  <c:v>3847</c:v>
                </c:pt>
                <c:pt idx="3">
                  <c:v>1655</c:v>
                </c:pt>
                <c:pt idx="4">
                  <c:v>3074</c:v>
                </c:pt>
                <c:pt idx="5">
                  <c:v>1371</c:v>
                </c:pt>
                <c:pt idx="6">
                  <c:v>967</c:v>
                </c:pt>
                <c:pt idx="7">
                  <c:v>1149</c:v>
                </c:pt>
                <c:pt idx="8">
                  <c:v>1343</c:v>
                </c:pt>
                <c:pt idx="9">
                  <c:v>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20418</c:v>
                </c:pt>
                <c:pt idx="1">
                  <c:v>14627</c:v>
                </c:pt>
                <c:pt idx="2">
                  <c:v>14396</c:v>
                </c:pt>
                <c:pt idx="3">
                  <c:v>8228</c:v>
                </c:pt>
                <c:pt idx="4">
                  <c:v>6058</c:v>
                </c:pt>
                <c:pt idx="5">
                  <c:v>5944</c:v>
                </c:pt>
                <c:pt idx="6">
                  <c:v>4848</c:v>
                </c:pt>
                <c:pt idx="7">
                  <c:v>3141</c:v>
                </c:pt>
                <c:pt idx="8">
                  <c:v>2485</c:v>
                </c:pt>
                <c:pt idx="9">
                  <c:v>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-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22819</c:v>
                </c:pt>
                <c:pt idx="1">
                  <c:v>16877</c:v>
                </c:pt>
                <c:pt idx="2">
                  <c:v>18121</c:v>
                </c:pt>
                <c:pt idx="3">
                  <c:v>7273</c:v>
                </c:pt>
                <c:pt idx="4">
                  <c:v>7344</c:v>
                </c:pt>
                <c:pt idx="5">
                  <c:v>5048</c:v>
                </c:pt>
                <c:pt idx="6">
                  <c:v>4223</c:v>
                </c:pt>
                <c:pt idx="7">
                  <c:v>3092</c:v>
                </c:pt>
                <c:pt idx="8">
                  <c:v>2227</c:v>
                </c:pt>
                <c:pt idx="9">
                  <c:v>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1.7920864730618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299820</c:v>
                </c:pt>
                <c:pt idx="1">
                  <c:v>111701</c:v>
                </c:pt>
                <c:pt idx="2">
                  <c:v>33890</c:v>
                </c:pt>
                <c:pt idx="3">
                  <c:v>30319</c:v>
                </c:pt>
                <c:pt idx="4">
                  <c:v>25444</c:v>
                </c:pt>
                <c:pt idx="5">
                  <c:v>21168</c:v>
                </c:pt>
                <c:pt idx="6">
                  <c:v>17677</c:v>
                </c:pt>
                <c:pt idx="7">
                  <c:v>17070</c:v>
                </c:pt>
                <c:pt idx="8">
                  <c:v>14133</c:v>
                </c:pt>
                <c:pt idx="9">
                  <c:v>13439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979905811760568E-2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298528</c:v>
                </c:pt>
                <c:pt idx="1">
                  <c:v>99984</c:v>
                </c:pt>
                <c:pt idx="2">
                  <c:v>31722</c:v>
                </c:pt>
                <c:pt idx="3">
                  <c:v>23063</c:v>
                </c:pt>
                <c:pt idx="4">
                  <c:v>20783</c:v>
                </c:pt>
                <c:pt idx="5">
                  <c:v>20030</c:v>
                </c:pt>
                <c:pt idx="6">
                  <c:v>16729</c:v>
                </c:pt>
                <c:pt idx="7">
                  <c:v>13149</c:v>
                </c:pt>
                <c:pt idx="8">
                  <c:v>13304</c:v>
                </c:pt>
                <c:pt idx="9">
                  <c:v>10474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153698</c:v>
                </c:pt>
                <c:pt idx="1">
                  <c:v>251549</c:v>
                </c:pt>
                <c:pt idx="2">
                  <c:v>326124</c:v>
                </c:pt>
                <c:pt idx="3">
                  <c:v>127964</c:v>
                </c:pt>
                <c:pt idx="4">
                  <c:v>162999</c:v>
                </c:pt>
                <c:pt idx="5">
                  <c:v>629111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66642</c:v>
                </c:pt>
                <c:pt idx="1">
                  <c:v>140728</c:v>
                </c:pt>
                <c:pt idx="2">
                  <c:v>187719</c:v>
                </c:pt>
                <c:pt idx="3">
                  <c:v>25948</c:v>
                </c:pt>
                <c:pt idx="4">
                  <c:v>103734</c:v>
                </c:pt>
                <c:pt idx="5">
                  <c:v>238475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0.69754924208042113</c:v>
                </c:pt>
                <c:pt idx="1">
                  <c:v>0.64125350198966546</c:v>
                </c:pt>
                <c:pt idx="2">
                  <c:v>0.63467635055843907</c:v>
                </c:pt>
                <c:pt idx="3">
                  <c:v>0.83141015645303806</c:v>
                </c:pt>
                <c:pt idx="4">
                  <c:v>0.61109424030772341</c:v>
                </c:pt>
                <c:pt idx="5">
                  <c:v>0.72512811410050415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8.924588492143691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314963</c:v>
                </c:pt>
                <c:pt idx="1">
                  <c:v>106485</c:v>
                </c:pt>
                <c:pt idx="2">
                  <c:v>96236</c:v>
                </c:pt>
                <c:pt idx="3">
                  <c:v>92664</c:v>
                </c:pt>
                <c:pt idx="4">
                  <c:v>65483</c:v>
                </c:pt>
                <c:pt idx="5">
                  <c:v>53125</c:v>
                </c:pt>
                <c:pt idx="6">
                  <c:v>43036</c:v>
                </c:pt>
                <c:pt idx="7">
                  <c:v>42027</c:v>
                </c:pt>
                <c:pt idx="8">
                  <c:v>38547</c:v>
                </c:pt>
                <c:pt idx="9">
                  <c:v>27358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-7.139670793714920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308748</c:v>
                </c:pt>
                <c:pt idx="1">
                  <c:v>108586</c:v>
                </c:pt>
                <c:pt idx="2">
                  <c:v>105133</c:v>
                </c:pt>
                <c:pt idx="3">
                  <c:v>101783</c:v>
                </c:pt>
                <c:pt idx="4">
                  <c:v>77058</c:v>
                </c:pt>
                <c:pt idx="5">
                  <c:v>44207</c:v>
                </c:pt>
                <c:pt idx="6">
                  <c:v>47750</c:v>
                </c:pt>
                <c:pt idx="7">
                  <c:v>39385</c:v>
                </c:pt>
                <c:pt idx="8">
                  <c:v>28005</c:v>
                </c:pt>
                <c:pt idx="9">
                  <c:v>31679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1504108994922643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4605633697497214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9463475185259961E-2"/>
                  <c:y val="-9.166341592622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314963</c:v>
                </c:pt>
                <c:pt idx="1">
                  <c:v>106485</c:v>
                </c:pt>
                <c:pt idx="2">
                  <c:v>96236</c:v>
                </c:pt>
                <c:pt idx="3">
                  <c:v>92664</c:v>
                </c:pt>
                <c:pt idx="4">
                  <c:v>65483</c:v>
                </c:pt>
                <c:pt idx="5">
                  <c:v>53125</c:v>
                </c:pt>
                <c:pt idx="6">
                  <c:v>43036</c:v>
                </c:pt>
                <c:pt idx="7">
                  <c:v>42027</c:v>
                </c:pt>
                <c:pt idx="8">
                  <c:v>38547</c:v>
                </c:pt>
                <c:pt idx="9">
                  <c:v>27358</c:v>
                </c:pt>
                <c:pt idx="10">
                  <c:v>155867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314963</c:v>
                </c:pt>
                <c:pt idx="1">
                  <c:v>106485</c:v>
                </c:pt>
                <c:pt idx="2">
                  <c:v>96236</c:v>
                </c:pt>
                <c:pt idx="3">
                  <c:v>92664</c:v>
                </c:pt>
                <c:pt idx="4">
                  <c:v>65483</c:v>
                </c:pt>
                <c:pt idx="5">
                  <c:v>53125</c:v>
                </c:pt>
                <c:pt idx="6">
                  <c:v>43036</c:v>
                </c:pt>
                <c:pt idx="7">
                  <c:v>42027</c:v>
                </c:pt>
                <c:pt idx="8">
                  <c:v>38547</c:v>
                </c:pt>
                <c:pt idx="9">
                  <c:v>27358</c:v>
                </c:pt>
                <c:pt idx="10">
                  <c:v>155867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3307527398769814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973118818162997"/>
                  <c:y val="-0.11346329984613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308748</c:v>
                </c:pt>
                <c:pt idx="1">
                  <c:v>108586</c:v>
                </c:pt>
                <c:pt idx="2">
                  <c:v>105133</c:v>
                </c:pt>
                <c:pt idx="3">
                  <c:v>101783</c:v>
                </c:pt>
                <c:pt idx="4">
                  <c:v>77058</c:v>
                </c:pt>
                <c:pt idx="5">
                  <c:v>44207</c:v>
                </c:pt>
                <c:pt idx="6">
                  <c:v>47750</c:v>
                </c:pt>
                <c:pt idx="7">
                  <c:v>39385</c:v>
                </c:pt>
                <c:pt idx="8">
                  <c:v>28005</c:v>
                </c:pt>
                <c:pt idx="9">
                  <c:v>31679</c:v>
                </c:pt>
                <c:pt idx="10" formatCode="#,##0_);[Red]\(#,##0\)">
                  <c:v>173754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0.51397</cdr:x>
      <cdr:y>0.23654</cdr:y>
    </cdr:from>
    <cdr:to>
      <cdr:x>0.69719</cdr:x>
      <cdr:y>0.28875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76697" y="13810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39" t="s">
        <v>133</v>
      </c>
      <c r="B2" s="440"/>
      <c r="C2" s="440"/>
      <c r="D2" s="440"/>
      <c r="E2" s="440"/>
      <c r="F2" s="440"/>
      <c r="G2" s="440"/>
      <c r="H2" s="441"/>
    </row>
    <row r="3" spans="1:8" ht="30" customHeight="1" x14ac:dyDescent="0.2">
      <c r="A3" s="442"/>
      <c r="B3" s="440"/>
      <c r="C3" s="440"/>
      <c r="D3" s="440"/>
      <c r="E3" s="440"/>
      <c r="F3" s="440"/>
      <c r="G3" s="440"/>
      <c r="H3" s="441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134</v>
      </c>
      <c r="C6" s="238"/>
      <c r="D6" s="239" t="s">
        <v>135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136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137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138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139</v>
      </c>
      <c r="G13" s="244"/>
      <c r="H13" s="245"/>
    </row>
    <row r="14" spans="1:8" s="240" customFormat="1" ht="17.100000000000001" customHeight="1" x14ac:dyDescent="0.15">
      <c r="A14" s="241"/>
      <c r="B14" s="246" t="s">
        <v>140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141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142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143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144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145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146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147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148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149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150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92</v>
      </c>
      <c r="E35" s="240" t="s">
        <v>151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152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153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3" t="s">
        <v>154</v>
      </c>
      <c r="B42" s="444"/>
      <c r="C42" s="444"/>
      <c r="D42" s="444"/>
      <c r="E42" s="444"/>
      <c r="F42" s="444"/>
      <c r="G42" s="444"/>
      <c r="H42" s="445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M32" sqref="M32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/>
      <c r="R1" s="105"/>
    </row>
    <row r="2" spans="8:30" x14ac:dyDescent="0.15">
      <c r="H2" s="184" t="s">
        <v>196</v>
      </c>
      <c r="I2" s="3"/>
      <c r="J2" s="186" t="s">
        <v>103</v>
      </c>
      <c r="K2" s="3"/>
      <c r="L2" s="296" t="s">
        <v>195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47</v>
      </c>
      <c r="K3" s="3"/>
      <c r="L3" s="296" t="s">
        <v>100</v>
      </c>
      <c r="S3" s="26"/>
      <c r="T3" s="26"/>
      <c r="U3" s="26"/>
    </row>
    <row r="4" spans="8:30" x14ac:dyDescent="0.15">
      <c r="H4" s="89">
        <v>22315</v>
      </c>
      <c r="I4" s="3">
        <v>26</v>
      </c>
      <c r="J4" s="161" t="s">
        <v>30</v>
      </c>
      <c r="K4" s="117">
        <f>SUM(I4)</f>
        <v>26</v>
      </c>
      <c r="L4" s="312">
        <v>21363</v>
      </c>
      <c r="M4" s="397"/>
      <c r="N4" s="90"/>
      <c r="O4" s="90"/>
      <c r="S4" s="26"/>
      <c r="T4" s="26"/>
      <c r="U4" s="26"/>
    </row>
    <row r="5" spans="8:30" x14ac:dyDescent="0.15">
      <c r="H5" s="88">
        <v>10271</v>
      </c>
      <c r="I5" s="3">
        <v>37</v>
      </c>
      <c r="J5" s="161" t="s">
        <v>37</v>
      </c>
      <c r="K5" s="117">
        <f t="shared" ref="K5:K13" si="0">SUM(I5)</f>
        <v>37</v>
      </c>
      <c r="L5" s="313">
        <v>10412</v>
      </c>
      <c r="M5" s="45"/>
      <c r="N5" s="90"/>
      <c r="O5" s="90"/>
      <c r="S5" s="26"/>
      <c r="T5" s="26"/>
      <c r="U5" s="26"/>
    </row>
    <row r="6" spans="8:30" x14ac:dyDescent="0.15">
      <c r="H6" s="44">
        <v>9438</v>
      </c>
      <c r="I6" s="3">
        <v>34</v>
      </c>
      <c r="J6" s="161" t="s">
        <v>1</v>
      </c>
      <c r="K6" s="117">
        <f t="shared" si="0"/>
        <v>34</v>
      </c>
      <c r="L6" s="313">
        <v>11246</v>
      </c>
      <c r="M6" s="45"/>
      <c r="N6" s="185"/>
      <c r="O6" s="90"/>
      <c r="S6" s="26"/>
      <c r="T6" s="26"/>
      <c r="U6" s="26"/>
    </row>
    <row r="7" spans="8:30" x14ac:dyDescent="0.15">
      <c r="H7" s="195">
        <v>8546</v>
      </c>
      <c r="I7" s="3">
        <v>33</v>
      </c>
      <c r="J7" s="161" t="s">
        <v>0</v>
      </c>
      <c r="K7" s="117">
        <f t="shared" si="0"/>
        <v>33</v>
      </c>
      <c r="L7" s="313">
        <v>11013</v>
      </c>
      <c r="M7" s="45"/>
      <c r="N7" s="90"/>
      <c r="O7" s="90"/>
      <c r="S7" s="26"/>
      <c r="T7" s="26"/>
      <c r="U7" s="26"/>
    </row>
    <row r="8" spans="8:30" x14ac:dyDescent="0.15">
      <c r="H8" s="195">
        <v>5911</v>
      </c>
      <c r="I8" s="33">
        <v>40</v>
      </c>
      <c r="J8" s="161" t="s">
        <v>2</v>
      </c>
      <c r="K8" s="117">
        <f t="shared" si="0"/>
        <v>40</v>
      </c>
      <c r="L8" s="313">
        <v>6307</v>
      </c>
      <c r="M8" s="45"/>
      <c r="N8" s="90"/>
      <c r="O8" s="90"/>
      <c r="S8" s="26"/>
      <c r="T8" s="26"/>
      <c r="U8" s="26"/>
    </row>
    <row r="9" spans="8:30" x14ac:dyDescent="0.15">
      <c r="H9" s="195">
        <v>5373</v>
      </c>
      <c r="I9" s="3">
        <v>25</v>
      </c>
      <c r="J9" s="161" t="s">
        <v>29</v>
      </c>
      <c r="K9" s="117">
        <f t="shared" si="0"/>
        <v>25</v>
      </c>
      <c r="L9" s="313">
        <v>4535</v>
      </c>
      <c r="M9" s="45"/>
      <c r="N9" s="90"/>
      <c r="O9" s="90"/>
      <c r="S9" s="26"/>
      <c r="T9" s="26"/>
      <c r="U9" s="26"/>
    </row>
    <row r="10" spans="8:30" x14ac:dyDescent="0.15">
      <c r="H10" s="88">
        <v>5253</v>
      </c>
      <c r="I10" s="14">
        <v>14</v>
      </c>
      <c r="J10" s="163" t="s">
        <v>19</v>
      </c>
      <c r="K10" s="117">
        <f t="shared" si="0"/>
        <v>14</v>
      </c>
      <c r="L10" s="313">
        <v>6816</v>
      </c>
      <c r="S10" s="26"/>
      <c r="T10" s="26"/>
      <c r="U10" s="26"/>
    </row>
    <row r="11" spans="8:30" x14ac:dyDescent="0.15">
      <c r="H11" s="89">
        <v>4983</v>
      </c>
      <c r="I11" s="3">
        <v>36</v>
      </c>
      <c r="J11" s="161" t="s">
        <v>5</v>
      </c>
      <c r="K11" s="117">
        <f t="shared" si="0"/>
        <v>36</v>
      </c>
      <c r="L11" s="313">
        <v>4748</v>
      </c>
      <c r="M11" s="45"/>
      <c r="N11" s="90"/>
      <c r="O11" s="90"/>
      <c r="S11" s="26"/>
      <c r="T11" s="26"/>
      <c r="U11" s="26"/>
    </row>
    <row r="12" spans="8:30" x14ac:dyDescent="0.15">
      <c r="H12" s="333">
        <v>3306</v>
      </c>
      <c r="I12" s="14">
        <v>17</v>
      </c>
      <c r="J12" s="163" t="s">
        <v>21</v>
      </c>
      <c r="K12" s="117">
        <f t="shared" si="0"/>
        <v>17</v>
      </c>
      <c r="L12" s="313">
        <v>2170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27">
        <v>3044</v>
      </c>
      <c r="I13" s="383">
        <v>16</v>
      </c>
      <c r="J13" s="384" t="s">
        <v>3</v>
      </c>
      <c r="K13" s="117">
        <f t="shared" si="0"/>
        <v>16</v>
      </c>
      <c r="L13" s="313">
        <v>2871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2990</v>
      </c>
      <c r="I14" s="122">
        <v>15</v>
      </c>
      <c r="J14" s="175" t="s">
        <v>20</v>
      </c>
      <c r="K14" s="108" t="s">
        <v>8</v>
      </c>
      <c r="L14" s="314">
        <v>96733</v>
      </c>
      <c r="S14" s="26"/>
      <c r="T14" s="26"/>
      <c r="U14" s="26"/>
    </row>
    <row r="15" spans="8:30" x14ac:dyDescent="0.15">
      <c r="H15" s="336">
        <v>2465</v>
      </c>
      <c r="I15" s="3">
        <v>24</v>
      </c>
      <c r="J15" s="161" t="s">
        <v>28</v>
      </c>
      <c r="K15" s="50"/>
      <c r="L15" t="s">
        <v>60</v>
      </c>
      <c r="M15" s="407" t="s">
        <v>204</v>
      </c>
      <c r="N15" s="42" t="s">
        <v>75</v>
      </c>
      <c r="S15" s="26"/>
      <c r="T15" s="26"/>
      <c r="U15" s="26"/>
    </row>
    <row r="16" spans="8:30" x14ac:dyDescent="0.15">
      <c r="H16" s="88">
        <v>2374</v>
      </c>
      <c r="I16" s="3">
        <v>27</v>
      </c>
      <c r="J16" s="161" t="s">
        <v>31</v>
      </c>
      <c r="K16" s="117">
        <f>SUM(I4)</f>
        <v>26</v>
      </c>
      <c r="L16" s="161" t="s">
        <v>30</v>
      </c>
      <c r="M16" s="315">
        <v>18375</v>
      </c>
      <c r="N16" s="89">
        <f>SUM(H4)</f>
        <v>22315</v>
      </c>
      <c r="O16" s="45"/>
      <c r="P16" s="17"/>
      <c r="S16" s="26"/>
      <c r="T16" s="26"/>
      <c r="U16" s="26"/>
    </row>
    <row r="17" spans="1:21" x14ac:dyDescent="0.15">
      <c r="H17" s="44">
        <v>1722</v>
      </c>
      <c r="I17" s="3">
        <v>1</v>
      </c>
      <c r="J17" s="161" t="s">
        <v>4</v>
      </c>
      <c r="K17" s="117">
        <f t="shared" ref="K17:K25" si="1">SUM(I5)</f>
        <v>37</v>
      </c>
      <c r="L17" s="161" t="s">
        <v>37</v>
      </c>
      <c r="M17" s="316">
        <v>10765</v>
      </c>
      <c r="N17" s="89">
        <f t="shared" ref="N17:N25" si="2">SUM(H5)</f>
        <v>10271</v>
      </c>
      <c r="O17" s="45"/>
      <c r="P17" s="17"/>
      <c r="S17" s="26"/>
      <c r="T17" s="26"/>
      <c r="U17" s="26"/>
    </row>
    <row r="18" spans="1:21" x14ac:dyDescent="0.15">
      <c r="H18" s="123">
        <v>1713</v>
      </c>
      <c r="I18" s="3">
        <v>38</v>
      </c>
      <c r="J18" s="161" t="s">
        <v>38</v>
      </c>
      <c r="K18" s="117">
        <f t="shared" si="1"/>
        <v>34</v>
      </c>
      <c r="L18" s="161" t="s">
        <v>1</v>
      </c>
      <c r="M18" s="316">
        <v>9212</v>
      </c>
      <c r="N18" s="89">
        <f t="shared" si="2"/>
        <v>9438</v>
      </c>
      <c r="O18" s="45"/>
      <c r="P18" s="17"/>
      <c r="S18" s="26"/>
      <c r="T18" s="26"/>
      <c r="U18" s="26"/>
    </row>
    <row r="19" spans="1:21" x14ac:dyDescent="0.15">
      <c r="H19" s="89">
        <v>545</v>
      </c>
      <c r="I19" s="3">
        <v>2</v>
      </c>
      <c r="J19" s="161" t="s">
        <v>6</v>
      </c>
      <c r="K19" s="117">
        <f t="shared" si="1"/>
        <v>33</v>
      </c>
      <c r="L19" s="161" t="s">
        <v>0</v>
      </c>
      <c r="M19" s="316">
        <v>13961</v>
      </c>
      <c r="N19" s="89">
        <f t="shared" si="2"/>
        <v>8546</v>
      </c>
      <c r="O19" s="45"/>
      <c r="P19" s="17"/>
      <c r="S19" s="26"/>
      <c r="T19" s="26"/>
      <c r="U19" s="26"/>
    </row>
    <row r="20" spans="1:21" ht="14.25" thickBot="1" x14ac:dyDescent="0.2">
      <c r="H20" s="88">
        <v>500</v>
      </c>
      <c r="I20" s="3">
        <v>19</v>
      </c>
      <c r="J20" s="161" t="s">
        <v>23</v>
      </c>
      <c r="K20" s="117">
        <f t="shared" si="1"/>
        <v>40</v>
      </c>
      <c r="L20" s="161" t="s">
        <v>2</v>
      </c>
      <c r="M20" s="316">
        <v>5951</v>
      </c>
      <c r="N20" s="89">
        <f t="shared" si="2"/>
        <v>5911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192</v>
      </c>
      <c r="D21" s="59" t="s">
        <v>184</v>
      </c>
      <c r="E21" s="59" t="s">
        <v>41</v>
      </c>
      <c r="F21" s="59" t="s">
        <v>50</v>
      </c>
      <c r="G21" s="8" t="s">
        <v>180</v>
      </c>
      <c r="H21" s="44">
        <v>424</v>
      </c>
      <c r="I21" s="3">
        <v>12</v>
      </c>
      <c r="J21" s="161" t="s">
        <v>18</v>
      </c>
      <c r="K21" s="117">
        <f t="shared" si="1"/>
        <v>25</v>
      </c>
      <c r="L21" s="161" t="s">
        <v>29</v>
      </c>
      <c r="M21" s="316">
        <v>5557</v>
      </c>
      <c r="N21" s="89">
        <f t="shared" si="2"/>
        <v>5373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22315</v>
      </c>
      <c r="D22" s="89">
        <f>SUM(L4)</f>
        <v>21363</v>
      </c>
      <c r="E22" s="52">
        <f t="shared" ref="E22:E32" si="4">SUM(N16/M16*100)</f>
        <v>121.4421768707483</v>
      </c>
      <c r="F22" s="55">
        <f>SUM(C22/D22*100)</f>
        <v>104.45630295370501</v>
      </c>
      <c r="G22" s="3"/>
      <c r="H22" s="126">
        <v>330</v>
      </c>
      <c r="I22" s="3">
        <v>23</v>
      </c>
      <c r="J22" s="161" t="s">
        <v>27</v>
      </c>
      <c r="K22" s="117">
        <f t="shared" si="1"/>
        <v>14</v>
      </c>
      <c r="L22" s="163" t="s">
        <v>19</v>
      </c>
      <c r="M22" s="316">
        <v>4926</v>
      </c>
      <c r="N22" s="89">
        <f t="shared" si="2"/>
        <v>5253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10271</v>
      </c>
      <c r="D23" s="89">
        <f>SUM(L5)</f>
        <v>10412</v>
      </c>
      <c r="E23" s="52">
        <f t="shared" si="4"/>
        <v>95.411054342777518</v>
      </c>
      <c r="F23" s="55">
        <f t="shared" ref="F23:F32" si="5">SUM(C23/D23*100)</f>
        <v>98.645793315405299</v>
      </c>
      <c r="G23" s="3"/>
      <c r="H23" s="421">
        <v>311</v>
      </c>
      <c r="I23" s="3">
        <v>21</v>
      </c>
      <c r="J23" s="161" t="s">
        <v>25</v>
      </c>
      <c r="K23" s="117">
        <f t="shared" si="1"/>
        <v>36</v>
      </c>
      <c r="L23" s="161" t="s">
        <v>5</v>
      </c>
      <c r="M23" s="316">
        <v>5046</v>
      </c>
      <c r="N23" s="89">
        <f t="shared" si="2"/>
        <v>4983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</v>
      </c>
      <c r="C24" s="43">
        <f t="shared" si="3"/>
        <v>9438</v>
      </c>
      <c r="D24" s="89">
        <f t="shared" ref="D24:D31" si="6">SUM(L6)</f>
        <v>11246</v>
      </c>
      <c r="E24" s="52">
        <f t="shared" si="4"/>
        <v>102.4533217542336</v>
      </c>
      <c r="F24" s="55">
        <f t="shared" si="5"/>
        <v>83.923172683620834</v>
      </c>
      <c r="G24" s="3"/>
      <c r="H24" s="91">
        <v>227</v>
      </c>
      <c r="I24" s="3">
        <v>22</v>
      </c>
      <c r="J24" s="161" t="s">
        <v>26</v>
      </c>
      <c r="K24" s="117">
        <f t="shared" si="1"/>
        <v>17</v>
      </c>
      <c r="L24" s="163" t="s">
        <v>21</v>
      </c>
      <c r="M24" s="316">
        <v>2835</v>
      </c>
      <c r="N24" s="89">
        <f t="shared" si="2"/>
        <v>3306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0</v>
      </c>
      <c r="C25" s="43">
        <f t="shared" si="3"/>
        <v>8546</v>
      </c>
      <c r="D25" s="89">
        <f t="shared" si="6"/>
        <v>11013</v>
      </c>
      <c r="E25" s="52">
        <f t="shared" si="4"/>
        <v>61.213380130363163</v>
      </c>
      <c r="F25" s="55">
        <f t="shared" si="5"/>
        <v>77.599200944338506</v>
      </c>
      <c r="G25" s="3"/>
      <c r="H25" s="434">
        <v>196</v>
      </c>
      <c r="I25" s="3">
        <v>31</v>
      </c>
      <c r="J25" s="161" t="s">
        <v>64</v>
      </c>
      <c r="K25" s="181">
        <f t="shared" si="1"/>
        <v>16</v>
      </c>
      <c r="L25" s="384" t="s">
        <v>3</v>
      </c>
      <c r="M25" s="317">
        <v>3515</v>
      </c>
      <c r="N25" s="167">
        <f t="shared" si="2"/>
        <v>3044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</v>
      </c>
      <c r="C26" s="89">
        <f t="shared" si="3"/>
        <v>5911</v>
      </c>
      <c r="D26" s="89">
        <f t="shared" si="6"/>
        <v>6307</v>
      </c>
      <c r="E26" s="52">
        <f t="shared" si="4"/>
        <v>99.327844059821885</v>
      </c>
      <c r="F26" s="55">
        <f t="shared" si="5"/>
        <v>93.721262089741558</v>
      </c>
      <c r="G26" s="12"/>
      <c r="H26" s="91">
        <v>112</v>
      </c>
      <c r="I26" s="3">
        <v>4</v>
      </c>
      <c r="J26" s="161" t="s">
        <v>11</v>
      </c>
      <c r="K26" s="3"/>
      <c r="L26" s="366" t="s">
        <v>8</v>
      </c>
      <c r="M26" s="318">
        <v>95337</v>
      </c>
      <c r="N26" s="193">
        <f>SUM(H44)</f>
        <v>92517</v>
      </c>
      <c r="S26" s="26"/>
      <c r="T26" s="26"/>
      <c r="U26" s="26"/>
    </row>
    <row r="27" spans="1:21" x14ac:dyDescent="0.15">
      <c r="A27" s="61">
        <v>6</v>
      </c>
      <c r="B27" s="161" t="s">
        <v>29</v>
      </c>
      <c r="C27" s="43">
        <f t="shared" si="3"/>
        <v>5373</v>
      </c>
      <c r="D27" s="89">
        <f t="shared" si="6"/>
        <v>4535</v>
      </c>
      <c r="E27" s="52">
        <f t="shared" si="4"/>
        <v>96.688860896167</v>
      </c>
      <c r="F27" s="55">
        <f t="shared" si="5"/>
        <v>118.47850055126791</v>
      </c>
      <c r="G27" s="3"/>
      <c r="H27" s="91">
        <v>99</v>
      </c>
      <c r="I27" s="3">
        <v>32</v>
      </c>
      <c r="J27" s="161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19</v>
      </c>
      <c r="C28" s="43">
        <f t="shared" si="3"/>
        <v>5253</v>
      </c>
      <c r="D28" s="89">
        <f t="shared" si="6"/>
        <v>6816</v>
      </c>
      <c r="E28" s="52">
        <f t="shared" si="4"/>
        <v>106.63824604141293</v>
      </c>
      <c r="F28" s="55">
        <f t="shared" si="5"/>
        <v>77.068661971830991</v>
      </c>
      <c r="G28" s="3"/>
      <c r="H28" s="91">
        <v>52</v>
      </c>
      <c r="I28" s="3">
        <v>9</v>
      </c>
      <c r="J28" s="3" t="s">
        <v>167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5</v>
      </c>
      <c r="C29" s="43">
        <f t="shared" si="3"/>
        <v>4983</v>
      </c>
      <c r="D29" s="89">
        <f t="shared" si="6"/>
        <v>4748</v>
      </c>
      <c r="E29" s="52">
        <f t="shared" si="4"/>
        <v>98.751486325802617</v>
      </c>
      <c r="F29" s="55">
        <f t="shared" si="5"/>
        <v>104.94945240101094</v>
      </c>
      <c r="G29" s="11"/>
      <c r="H29" s="377">
        <v>17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21</v>
      </c>
      <c r="C30" s="43">
        <f t="shared" si="3"/>
        <v>3306</v>
      </c>
      <c r="D30" s="89">
        <f t="shared" si="6"/>
        <v>2170</v>
      </c>
      <c r="E30" s="52">
        <f t="shared" si="4"/>
        <v>116.61375661375661</v>
      </c>
      <c r="F30" s="55">
        <f t="shared" si="5"/>
        <v>152.35023041474653</v>
      </c>
      <c r="G30" s="12"/>
      <c r="H30" s="377">
        <v>0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3044</v>
      </c>
      <c r="D31" s="89">
        <f t="shared" si="6"/>
        <v>2871</v>
      </c>
      <c r="E31" s="52">
        <f t="shared" si="4"/>
        <v>86.600284495021342</v>
      </c>
      <c r="F31" s="55">
        <f t="shared" si="5"/>
        <v>106.02577499129224</v>
      </c>
      <c r="G31" s="92"/>
      <c r="H31" s="377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92517</v>
      </c>
      <c r="D32" s="67">
        <f>SUM(L14)</f>
        <v>96733</v>
      </c>
      <c r="E32" s="70">
        <f t="shared" si="4"/>
        <v>97.04207180842694</v>
      </c>
      <c r="F32" s="68">
        <f t="shared" si="5"/>
        <v>95.641611445938821</v>
      </c>
      <c r="G32" s="391">
        <v>60.6</v>
      </c>
      <c r="H32" s="435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43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350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195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95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122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92517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H46" s="393"/>
      <c r="L46" s="408"/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196</v>
      </c>
      <c r="I47" s="3"/>
      <c r="J47" s="179" t="s">
        <v>71</v>
      </c>
      <c r="K47" s="3"/>
      <c r="L47" s="301" t="s">
        <v>195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47</v>
      </c>
      <c r="K48" s="122"/>
      <c r="L48" s="305" t="s">
        <v>100</v>
      </c>
      <c r="S48" s="26"/>
      <c r="T48" s="26"/>
      <c r="U48" s="26"/>
      <c r="V48" s="26"/>
    </row>
    <row r="49" spans="1:22" x14ac:dyDescent="0.15">
      <c r="H49" s="43">
        <v>81948</v>
      </c>
      <c r="I49" s="3">
        <v>26</v>
      </c>
      <c r="J49" s="161" t="s">
        <v>30</v>
      </c>
      <c r="K49" s="3">
        <f>SUM(I49)</f>
        <v>26</v>
      </c>
      <c r="L49" s="306">
        <v>89648</v>
      </c>
      <c r="S49" s="26"/>
      <c r="T49" s="26"/>
      <c r="U49" s="26"/>
      <c r="V49" s="26"/>
    </row>
    <row r="50" spans="1:22" x14ac:dyDescent="0.15">
      <c r="H50" s="89">
        <v>23728</v>
      </c>
      <c r="I50" s="3">
        <v>13</v>
      </c>
      <c r="J50" s="161" t="s">
        <v>7</v>
      </c>
      <c r="K50" s="3">
        <f t="shared" ref="K50:K58" si="7">SUM(I50)</f>
        <v>13</v>
      </c>
      <c r="L50" s="306">
        <v>22001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14711</v>
      </c>
      <c r="I51" s="3">
        <v>25</v>
      </c>
      <c r="J51" s="161" t="s">
        <v>29</v>
      </c>
      <c r="K51" s="3">
        <f t="shared" si="7"/>
        <v>25</v>
      </c>
      <c r="L51" s="306">
        <v>11543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13292</v>
      </c>
      <c r="I52" s="3">
        <v>22</v>
      </c>
      <c r="J52" s="161" t="s">
        <v>26</v>
      </c>
      <c r="K52" s="3">
        <f t="shared" si="7"/>
        <v>22</v>
      </c>
      <c r="L52" s="306">
        <v>13045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192</v>
      </c>
      <c r="D53" s="59" t="s">
        <v>184</v>
      </c>
      <c r="E53" s="59" t="s">
        <v>41</v>
      </c>
      <c r="F53" s="59" t="s">
        <v>50</v>
      </c>
      <c r="G53" s="8" t="s">
        <v>180</v>
      </c>
      <c r="H53" s="44">
        <v>12901</v>
      </c>
      <c r="I53" s="3">
        <v>33</v>
      </c>
      <c r="J53" s="161" t="s">
        <v>0</v>
      </c>
      <c r="K53" s="3">
        <f t="shared" si="7"/>
        <v>33</v>
      </c>
      <c r="L53" s="306">
        <v>12205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81948</v>
      </c>
      <c r="D54" s="98">
        <f>SUM(L49)</f>
        <v>89648</v>
      </c>
      <c r="E54" s="52">
        <f t="shared" ref="E54:E64" si="9">SUM(N63/M63*100)</f>
        <v>98.769419903819497</v>
      </c>
      <c r="F54" s="52">
        <f>SUM(C54/D54*100)</f>
        <v>91.410851329644842</v>
      </c>
      <c r="G54" s="3"/>
      <c r="H54" s="292">
        <v>9897</v>
      </c>
      <c r="I54" s="3">
        <v>34</v>
      </c>
      <c r="J54" s="161" t="s">
        <v>1</v>
      </c>
      <c r="K54" s="3">
        <f t="shared" si="7"/>
        <v>34</v>
      </c>
      <c r="L54" s="306">
        <v>9878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23728</v>
      </c>
      <c r="D55" s="98">
        <f t="shared" ref="D55:D64" si="10">SUM(L50)</f>
        <v>22001</v>
      </c>
      <c r="E55" s="52">
        <f t="shared" si="9"/>
        <v>105.43434792268384</v>
      </c>
      <c r="F55" s="52">
        <f t="shared" ref="F55:F64" si="11">SUM(C55/D55*100)</f>
        <v>107.84964319803645</v>
      </c>
      <c r="G55" s="3"/>
      <c r="H55" s="44">
        <v>9444</v>
      </c>
      <c r="I55" s="3">
        <v>16</v>
      </c>
      <c r="J55" s="161" t="s">
        <v>3</v>
      </c>
      <c r="K55" s="3">
        <f t="shared" si="7"/>
        <v>16</v>
      </c>
      <c r="L55" s="306">
        <v>10585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29</v>
      </c>
      <c r="C56" s="43">
        <f t="shared" si="8"/>
        <v>14711</v>
      </c>
      <c r="D56" s="98">
        <f t="shared" si="10"/>
        <v>11543</v>
      </c>
      <c r="E56" s="52">
        <f t="shared" si="9"/>
        <v>110.4015009380863</v>
      </c>
      <c r="F56" s="52">
        <f t="shared" si="11"/>
        <v>127.44520488607813</v>
      </c>
      <c r="G56" s="3"/>
      <c r="H56" s="336">
        <v>5699</v>
      </c>
      <c r="I56" s="3">
        <v>24</v>
      </c>
      <c r="J56" s="161" t="s">
        <v>28</v>
      </c>
      <c r="K56" s="3">
        <f t="shared" si="7"/>
        <v>24</v>
      </c>
      <c r="L56" s="306">
        <v>5396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26</v>
      </c>
      <c r="C57" s="43">
        <f t="shared" si="8"/>
        <v>13292</v>
      </c>
      <c r="D57" s="98">
        <f t="shared" si="10"/>
        <v>13045</v>
      </c>
      <c r="E57" s="52">
        <f t="shared" si="9"/>
        <v>98.204654599187293</v>
      </c>
      <c r="F57" s="52">
        <f t="shared" si="11"/>
        <v>101.8934457646608</v>
      </c>
      <c r="G57" s="3"/>
      <c r="H57" s="91">
        <v>4851</v>
      </c>
      <c r="I57" s="3">
        <v>36</v>
      </c>
      <c r="J57" s="161" t="s">
        <v>5</v>
      </c>
      <c r="K57" s="3">
        <f t="shared" si="7"/>
        <v>36</v>
      </c>
      <c r="L57" s="306">
        <v>5817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0</v>
      </c>
      <c r="C58" s="43">
        <f t="shared" si="8"/>
        <v>12901</v>
      </c>
      <c r="D58" s="98">
        <f t="shared" si="10"/>
        <v>12205</v>
      </c>
      <c r="E58" s="52">
        <f t="shared" si="9"/>
        <v>121.84548545523232</v>
      </c>
      <c r="F58" s="52">
        <f t="shared" si="11"/>
        <v>105.70258090946334</v>
      </c>
      <c r="G58" s="12"/>
      <c r="H58" s="167">
        <v>4500</v>
      </c>
      <c r="I58" s="14">
        <v>40</v>
      </c>
      <c r="J58" s="163" t="s">
        <v>2</v>
      </c>
      <c r="K58" s="14">
        <f t="shared" si="7"/>
        <v>40</v>
      </c>
      <c r="L58" s="307">
        <v>7076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9897</v>
      </c>
      <c r="D59" s="98">
        <f t="shared" si="10"/>
        <v>9878</v>
      </c>
      <c r="E59" s="52">
        <f t="shared" si="9"/>
        <v>94.400991987790917</v>
      </c>
      <c r="F59" s="52">
        <f t="shared" si="11"/>
        <v>100.19234662887224</v>
      </c>
      <c r="G59" s="3"/>
      <c r="H59" s="378">
        <v>2656</v>
      </c>
      <c r="I59" s="338">
        <v>38</v>
      </c>
      <c r="J59" s="223" t="s">
        <v>38</v>
      </c>
      <c r="K59" s="8" t="s">
        <v>67</v>
      </c>
      <c r="L59" s="308">
        <v>198358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9444</v>
      </c>
      <c r="D60" s="98">
        <f t="shared" si="10"/>
        <v>10585</v>
      </c>
      <c r="E60" s="52">
        <f t="shared" si="9"/>
        <v>96.063472688434544</v>
      </c>
      <c r="F60" s="52">
        <f t="shared" si="11"/>
        <v>89.220595181861128</v>
      </c>
      <c r="G60" s="3"/>
      <c r="H60" s="421">
        <v>1783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5699</v>
      </c>
      <c r="D61" s="98">
        <f t="shared" si="10"/>
        <v>5396</v>
      </c>
      <c r="E61" s="52">
        <f t="shared" si="9"/>
        <v>92.186994500161759</v>
      </c>
      <c r="F61" s="52">
        <f t="shared" si="11"/>
        <v>105.61527057079319</v>
      </c>
      <c r="G61" s="11"/>
      <c r="H61" s="91">
        <v>1269</v>
      </c>
      <c r="I61" s="140">
        <v>21</v>
      </c>
      <c r="J61" s="3" t="s">
        <v>160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5</v>
      </c>
      <c r="C62" s="43">
        <f t="shared" si="8"/>
        <v>4851</v>
      </c>
      <c r="D62" s="98">
        <f t="shared" si="10"/>
        <v>5817</v>
      </c>
      <c r="E62" s="52">
        <f t="shared" si="9"/>
        <v>95.888515516900569</v>
      </c>
      <c r="F62" s="52">
        <f t="shared" si="11"/>
        <v>83.393501805054143</v>
      </c>
      <c r="G62" s="12"/>
      <c r="H62" s="91">
        <v>1175</v>
      </c>
      <c r="I62" s="174">
        <v>23</v>
      </c>
      <c r="J62" s="161" t="s">
        <v>27</v>
      </c>
      <c r="K62" s="50"/>
      <c r="L62" t="s">
        <v>61</v>
      </c>
      <c r="M62" s="407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</v>
      </c>
      <c r="C63" s="333">
        <f t="shared" si="8"/>
        <v>4500</v>
      </c>
      <c r="D63" s="138">
        <f t="shared" si="10"/>
        <v>7076</v>
      </c>
      <c r="E63" s="57">
        <f t="shared" si="9"/>
        <v>53.191489361702125</v>
      </c>
      <c r="F63" s="57">
        <f t="shared" si="11"/>
        <v>63.595251554550593</v>
      </c>
      <c r="G63" s="92"/>
      <c r="H63" s="91">
        <v>806</v>
      </c>
      <c r="I63" s="3">
        <v>17</v>
      </c>
      <c r="J63" s="161" t="s">
        <v>21</v>
      </c>
      <c r="K63" s="3">
        <f>SUM(K49)</f>
        <v>26</v>
      </c>
      <c r="L63" s="161" t="s">
        <v>30</v>
      </c>
      <c r="M63" s="170">
        <v>82969</v>
      </c>
      <c r="N63" s="89">
        <f>SUM(H49)</f>
        <v>81948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190260</v>
      </c>
      <c r="D64" s="139">
        <f t="shared" si="10"/>
        <v>198358</v>
      </c>
      <c r="E64" s="70">
        <f t="shared" si="9"/>
        <v>98.744031554909697</v>
      </c>
      <c r="F64" s="70">
        <f t="shared" si="11"/>
        <v>95.917482531584312</v>
      </c>
      <c r="G64" s="391">
        <v>62.1</v>
      </c>
      <c r="H64" s="126">
        <v>640</v>
      </c>
      <c r="I64" s="3">
        <v>9</v>
      </c>
      <c r="J64" s="3" t="s">
        <v>167</v>
      </c>
      <c r="K64" s="3">
        <f t="shared" ref="K64:K72" si="12">SUM(K50)</f>
        <v>13</v>
      </c>
      <c r="L64" s="161" t="s">
        <v>7</v>
      </c>
      <c r="M64" s="170">
        <v>22505</v>
      </c>
      <c r="N64" s="89">
        <f t="shared" ref="N64:N72" si="13">SUM(H50)</f>
        <v>23728</v>
      </c>
      <c r="O64" s="45"/>
      <c r="S64" s="26"/>
      <c r="T64" s="26"/>
      <c r="U64" s="26"/>
      <c r="V64" s="26"/>
    </row>
    <row r="65" spans="2:22" x14ac:dyDescent="0.15">
      <c r="H65" s="43">
        <v>390</v>
      </c>
      <c r="I65" s="3">
        <v>1</v>
      </c>
      <c r="J65" s="161" t="s">
        <v>4</v>
      </c>
      <c r="K65" s="3">
        <f t="shared" si="12"/>
        <v>25</v>
      </c>
      <c r="L65" s="161" t="s">
        <v>29</v>
      </c>
      <c r="M65" s="170">
        <v>13325</v>
      </c>
      <c r="N65" s="89">
        <f t="shared" si="13"/>
        <v>14711</v>
      </c>
      <c r="O65" s="45"/>
      <c r="S65" s="26"/>
      <c r="T65" s="26"/>
      <c r="U65" s="26"/>
      <c r="V65" s="26"/>
    </row>
    <row r="66" spans="2:22" x14ac:dyDescent="0.15">
      <c r="H66" s="43">
        <v>224</v>
      </c>
      <c r="I66" s="3">
        <v>4</v>
      </c>
      <c r="J66" s="161" t="s">
        <v>11</v>
      </c>
      <c r="K66" s="3">
        <f t="shared" si="12"/>
        <v>22</v>
      </c>
      <c r="L66" s="161" t="s">
        <v>26</v>
      </c>
      <c r="M66" s="170">
        <v>13535</v>
      </c>
      <c r="N66" s="89">
        <f t="shared" si="13"/>
        <v>13292</v>
      </c>
      <c r="O66" s="45"/>
      <c r="S66" s="26"/>
      <c r="T66" s="26"/>
      <c r="U66" s="26"/>
      <c r="V66" s="26"/>
    </row>
    <row r="67" spans="2:22" x14ac:dyDescent="0.15">
      <c r="H67" s="89">
        <v>200</v>
      </c>
      <c r="I67" s="3">
        <v>11</v>
      </c>
      <c r="J67" s="161" t="s">
        <v>17</v>
      </c>
      <c r="K67" s="3">
        <f t="shared" si="12"/>
        <v>33</v>
      </c>
      <c r="L67" s="161" t="s">
        <v>0</v>
      </c>
      <c r="M67" s="170">
        <v>10588</v>
      </c>
      <c r="N67" s="89">
        <f t="shared" si="13"/>
        <v>12901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336">
        <v>57</v>
      </c>
      <c r="I68" s="3">
        <v>35</v>
      </c>
      <c r="J68" s="161" t="s">
        <v>36</v>
      </c>
      <c r="K68" s="3">
        <f t="shared" si="12"/>
        <v>34</v>
      </c>
      <c r="L68" s="161" t="s">
        <v>1</v>
      </c>
      <c r="M68" s="170">
        <v>10484</v>
      </c>
      <c r="N68" s="89">
        <f t="shared" si="13"/>
        <v>9897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48</v>
      </c>
      <c r="I69" s="3">
        <v>27</v>
      </c>
      <c r="J69" s="161" t="s">
        <v>31</v>
      </c>
      <c r="K69" s="3">
        <f t="shared" si="12"/>
        <v>16</v>
      </c>
      <c r="L69" s="161" t="s">
        <v>3</v>
      </c>
      <c r="M69" s="170">
        <v>9831</v>
      </c>
      <c r="N69" s="89">
        <f t="shared" si="13"/>
        <v>9444</v>
      </c>
      <c r="O69" s="45"/>
      <c r="S69" s="26"/>
      <c r="T69" s="26"/>
      <c r="U69" s="26"/>
      <c r="V69" s="26"/>
    </row>
    <row r="70" spans="2:22" x14ac:dyDescent="0.15">
      <c r="B70" s="50"/>
      <c r="H70" s="88">
        <v>37</v>
      </c>
      <c r="I70" s="3">
        <v>15</v>
      </c>
      <c r="J70" s="161" t="s">
        <v>20</v>
      </c>
      <c r="K70" s="3">
        <f t="shared" si="12"/>
        <v>24</v>
      </c>
      <c r="L70" s="161" t="s">
        <v>28</v>
      </c>
      <c r="M70" s="170">
        <v>6182</v>
      </c>
      <c r="N70" s="89">
        <f t="shared" si="13"/>
        <v>5699</v>
      </c>
      <c r="O70" s="45"/>
      <c r="S70" s="26"/>
      <c r="T70" s="26"/>
      <c r="U70" s="26"/>
      <c r="V70" s="26"/>
    </row>
    <row r="71" spans="2:22" x14ac:dyDescent="0.15">
      <c r="B71" s="50"/>
      <c r="H71" s="88">
        <v>4</v>
      </c>
      <c r="I71" s="3">
        <v>29</v>
      </c>
      <c r="J71" s="161" t="s">
        <v>54</v>
      </c>
      <c r="K71" s="3">
        <f t="shared" si="12"/>
        <v>36</v>
      </c>
      <c r="L71" s="161" t="s">
        <v>5</v>
      </c>
      <c r="M71" s="170">
        <v>5059</v>
      </c>
      <c r="N71" s="89">
        <f t="shared" si="13"/>
        <v>4851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2</v>
      </c>
      <c r="J72" s="161" t="s">
        <v>6</v>
      </c>
      <c r="K72" s="3">
        <f t="shared" si="12"/>
        <v>40</v>
      </c>
      <c r="L72" s="163" t="s">
        <v>2</v>
      </c>
      <c r="M72" s="171">
        <v>8460</v>
      </c>
      <c r="N72" s="89">
        <f t="shared" si="13"/>
        <v>4500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3</v>
      </c>
      <c r="J73" s="161" t="s">
        <v>10</v>
      </c>
      <c r="K73" s="43"/>
      <c r="L73" s="115" t="s">
        <v>93</v>
      </c>
      <c r="M73" s="169">
        <v>192680</v>
      </c>
      <c r="N73" s="168">
        <f>SUM(H89)</f>
        <v>190260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292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336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190260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65" sqref="M6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/>
      <c r="J1" s="102"/>
      <c r="Q1" s="26"/>
      <c r="R1" s="109"/>
    </row>
    <row r="2" spans="5:30" x14ac:dyDescent="0.15">
      <c r="H2" s="422" t="s">
        <v>192</v>
      </c>
      <c r="I2" s="3"/>
      <c r="J2" s="187" t="s">
        <v>104</v>
      </c>
      <c r="K2" s="3"/>
      <c r="L2" s="180" t="s">
        <v>184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47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85789</v>
      </c>
      <c r="I4" s="3">
        <v>31</v>
      </c>
      <c r="J4" s="33" t="s">
        <v>64</v>
      </c>
      <c r="K4" s="203">
        <f>SUM(I4)</f>
        <v>31</v>
      </c>
      <c r="L4" s="275">
        <v>85614</v>
      </c>
      <c r="M4" s="397"/>
      <c r="R4" s="48"/>
      <c r="S4" s="26"/>
      <c r="T4" s="26"/>
      <c r="U4" s="26"/>
      <c r="V4" s="26"/>
    </row>
    <row r="5" spans="5:30" x14ac:dyDescent="0.15">
      <c r="H5" s="88">
        <v>47719</v>
      </c>
      <c r="I5" s="3">
        <v>2</v>
      </c>
      <c r="J5" s="33" t="s">
        <v>6</v>
      </c>
      <c r="K5" s="203">
        <f t="shared" ref="K5:K13" si="0">SUM(I5)</f>
        <v>2</v>
      </c>
      <c r="L5" s="275">
        <v>42253</v>
      </c>
      <c r="M5" s="45"/>
      <c r="R5" s="48"/>
      <c r="S5" s="26"/>
      <c r="T5" s="26"/>
      <c r="U5" s="26"/>
      <c r="V5" s="26"/>
    </row>
    <row r="6" spans="5:30" x14ac:dyDescent="0.15">
      <c r="H6" s="88">
        <v>27412</v>
      </c>
      <c r="I6" s="3">
        <v>34</v>
      </c>
      <c r="J6" s="33" t="s">
        <v>1</v>
      </c>
      <c r="K6" s="203">
        <f t="shared" si="0"/>
        <v>34</v>
      </c>
      <c r="L6" s="275">
        <v>33195</v>
      </c>
      <c r="M6" s="45"/>
      <c r="R6" s="48"/>
      <c r="S6" s="26"/>
      <c r="T6" s="26"/>
      <c r="U6" s="26"/>
      <c r="V6" s="26"/>
    </row>
    <row r="7" spans="5:30" x14ac:dyDescent="0.15">
      <c r="H7" s="44">
        <v>22202</v>
      </c>
      <c r="I7" s="3">
        <v>3</v>
      </c>
      <c r="J7" s="33" t="s">
        <v>10</v>
      </c>
      <c r="K7" s="203">
        <f t="shared" si="0"/>
        <v>3</v>
      </c>
      <c r="L7" s="275">
        <v>26707</v>
      </c>
      <c r="M7" s="45"/>
      <c r="R7" s="48"/>
      <c r="S7" s="26"/>
      <c r="T7" s="26"/>
      <c r="U7" s="26"/>
      <c r="V7" s="26"/>
    </row>
    <row r="8" spans="5:30" x14ac:dyDescent="0.15">
      <c r="H8" s="88">
        <v>20218</v>
      </c>
      <c r="I8" s="3">
        <v>17</v>
      </c>
      <c r="J8" s="33" t="s">
        <v>21</v>
      </c>
      <c r="K8" s="203">
        <f t="shared" si="0"/>
        <v>17</v>
      </c>
      <c r="L8" s="275">
        <v>16687</v>
      </c>
      <c r="M8" s="45"/>
      <c r="R8" s="48"/>
      <c r="S8" s="26"/>
      <c r="T8" s="26"/>
      <c r="U8" s="26"/>
      <c r="V8" s="26"/>
    </row>
    <row r="9" spans="5:30" x14ac:dyDescent="0.15">
      <c r="H9" s="88">
        <v>17785</v>
      </c>
      <c r="I9" s="3">
        <v>33</v>
      </c>
      <c r="J9" s="33" t="s">
        <v>0</v>
      </c>
      <c r="K9" s="203">
        <f t="shared" si="0"/>
        <v>33</v>
      </c>
      <c r="L9" s="275">
        <v>12584</v>
      </c>
      <c r="M9" s="45"/>
      <c r="R9" s="48"/>
      <c r="S9" s="26"/>
      <c r="T9" s="26"/>
      <c r="U9" s="26"/>
      <c r="V9" s="26"/>
    </row>
    <row r="10" spans="5:30" x14ac:dyDescent="0.15">
      <c r="H10" s="88">
        <v>16660</v>
      </c>
      <c r="I10" s="3">
        <v>40</v>
      </c>
      <c r="J10" s="33" t="s">
        <v>2</v>
      </c>
      <c r="K10" s="203">
        <f t="shared" si="0"/>
        <v>40</v>
      </c>
      <c r="L10" s="275">
        <v>25045</v>
      </c>
      <c r="M10" s="45"/>
      <c r="R10" s="48"/>
      <c r="S10" s="26"/>
      <c r="T10" s="26"/>
      <c r="U10" s="26"/>
      <c r="V10" s="26"/>
    </row>
    <row r="11" spans="5:30" x14ac:dyDescent="0.15">
      <c r="H11" s="88">
        <v>16226</v>
      </c>
      <c r="I11" s="3">
        <v>13</v>
      </c>
      <c r="J11" s="33" t="s">
        <v>7</v>
      </c>
      <c r="K11" s="203">
        <f t="shared" si="0"/>
        <v>13</v>
      </c>
      <c r="L11" s="275">
        <v>18824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12814</v>
      </c>
      <c r="I12" s="3">
        <v>16</v>
      </c>
      <c r="J12" s="33" t="s">
        <v>3</v>
      </c>
      <c r="K12" s="203">
        <f t="shared" si="0"/>
        <v>16</v>
      </c>
      <c r="L12" s="276">
        <v>17125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9">
        <v>12588</v>
      </c>
      <c r="I13" s="14">
        <v>38</v>
      </c>
      <c r="J13" s="77" t="s">
        <v>38</v>
      </c>
      <c r="K13" s="203">
        <f t="shared" si="0"/>
        <v>38</v>
      </c>
      <c r="L13" s="276">
        <v>14667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428">
        <v>12100</v>
      </c>
      <c r="I14" s="222">
        <v>26</v>
      </c>
      <c r="J14" s="382" t="s">
        <v>30</v>
      </c>
      <c r="K14" s="108" t="s">
        <v>8</v>
      </c>
      <c r="L14" s="277">
        <v>373714</v>
      </c>
      <c r="N14" s="32"/>
      <c r="R14" s="48"/>
      <c r="S14" s="26"/>
      <c r="T14" s="26"/>
      <c r="U14" s="26"/>
      <c r="V14" s="26"/>
    </row>
    <row r="15" spans="5:30" x14ac:dyDescent="0.15">
      <c r="H15" s="88">
        <v>9754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9029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8383</v>
      </c>
      <c r="I17" s="3">
        <v>25</v>
      </c>
      <c r="J17" s="33" t="s">
        <v>29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350">
        <v>8281</v>
      </c>
      <c r="I18" s="3">
        <v>21</v>
      </c>
      <c r="J18" s="3" t="s">
        <v>160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6936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0">
        <v>87197</v>
      </c>
      <c r="N19" s="89">
        <f>SUM(H4)</f>
        <v>85789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192</v>
      </c>
      <c r="D20" s="59" t="s">
        <v>184</v>
      </c>
      <c r="E20" s="59" t="s">
        <v>41</v>
      </c>
      <c r="F20" s="59" t="s">
        <v>50</v>
      </c>
      <c r="G20" s="8" t="s">
        <v>180</v>
      </c>
      <c r="H20" s="88">
        <v>4374</v>
      </c>
      <c r="I20" s="3">
        <v>14</v>
      </c>
      <c r="J20" s="33" t="s">
        <v>19</v>
      </c>
      <c r="K20" s="117">
        <f t="shared" ref="K20:K28" si="1">SUM(I5)</f>
        <v>2</v>
      </c>
      <c r="L20" s="33" t="s">
        <v>6</v>
      </c>
      <c r="M20" s="371">
        <v>50290</v>
      </c>
      <c r="N20" s="89">
        <f t="shared" ref="N20:N28" si="2">SUM(H5)</f>
        <v>47719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85789</v>
      </c>
      <c r="D21" s="5">
        <f>SUM(L4)</f>
        <v>85614</v>
      </c>
      <c r="E21" s="52">
        <f t="shared" ref="E21:E30" si="3">SUM(N19/M19*100)</f>
        <v>98.385265548126654</v>
      </c>
      <c r="F21" s="52">
        <f t="shared" ref="F21:F31" si="4">SUM(C21/D21*100)</f>
        <v>100.20440582147781</v>
      </c>
      <c r="G21" s="62"/>
      <c r="H21" s="88">
        <v>3860</v>
      </c>
      <c r="I21" s="3">
        <v>9</v>
      </c>
      <c r="J21" s="3" t="s">
        <v>167</v>
      </c>
      <c r="K21" s="117">
        <f t="shared" si="1"/>
        <v>34</v>
      </c>
      <c r="L21" s="33" t="s">
        <v>1</v>
      </c>
      <c r="M21" s="371">
        <v>26599</v>
      </c>
      <c r="N21" s="89">
        <f t="shared" si="2"/>
        <v>27412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47719</v>
      </c>
      <c r="D22" s="5">
        <f t="shared" ref="D22:D30" si="6">SUM(L5)</f>
        <v>42253</v>
      </c>
      <c r="E22" s="52">
        <f t="shared" si="3"/>
        <v>94.887651620600522</v>
      </c>
      <c r="F22" s="52">
        <f t="shared" si="4"/>
        <v>112.93635954843444</v>
      </c>
      <c r="G22" s="62"/>
      <c r="H22" s="88">
        <v>3727</v>
      </c>
      <c r="I22" s="3">
        <v>24</v>
      </c>
      <c r="J22" s="33" t="s">
        <v>28</v>
      </c>
      <c r="K22" s="117">
        <f t="shared" si="1"/>
        <v>3</v>
      </c>
      <c r="L22" s="33" t="s">
        <v>10</v>
      </c>
      <c r="M22" s="371">
        <v>19653</v>
      </c>
      <c r="N22" s="89">
        <f t="shared" si="2"/>
        <v>22202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</v>
      </c>
      <c r="C23" s="202">
        <f t="shared" si="5"/>
        <v>27412</v>
      </c>
      <c r="D23" s="98">
        <f t="shared" si="6"/>
        <v>33195</v>
      </c>
      <c r="E23" s="52">
        <f t="shared" si="3"/>
        <v>103.05650588367983</v>
      </c>
      <c r="F23" s="52">
        <f t="shared" si="4"/>
        <v>82.578701611688516</v>
      </c>
      <c r="G23" s="62"/>
      <c r="H23" s="88">
        <v>2705</v>
      </c>
      <c r="I23" s="3">
        <v>10</v>
      </c>
      <c r="J23" s="33" t="s">
        <v>16</v>
      </c>
      <c r="K23" s="117">
        <f t="shared" si="1"/>
        <v>17</v>
      </c>
      <c r="L23" s="33" t="s">
        <v>21</v>
      </c>
      <c r="M23" s="371">
        <v>24302</v>
      </c>
      <c r="N23" s="89">
        <f t="shared" si="2"/>
        <v>20218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10</v>
      </c>
      <c r="C24" s="202">
        <f t="shared" si="5"/>
        <v>22202</v>
      </c>
      <c r="D24" s="5">
        <f t="shared" si="6"/>
        <v>26707</v>
      </c>
      <c r="E24" s="52">
        <f t="shared" si="3"/>
        <v>112.97003002086194</v>
      </c>
      <c r="F24" s="52">
        <f t="shared" si="4"/>
        <v>83.131763208147675</v>
      </c>
      <c r="G24" s="62"/>
      <c r="H24" s="88">
        <v>1285</v>
      </c>
      <c r="I24" s="3">
        <v>37</v>
      </c>
      <c r="J24" s="33" t="s">
        <v>37</v>
      </c>
      <c r="K24" s="117">
        <f t="shared" si="1"/>
        <v>33</v>
      </c>
      <c r="L24" s="33" t="s">
        <v>0</v>
      </c>
      <c r="M24" s="371">
        <v>14127</v>
      </c>
      <c r="N24" s="89">
        <f t="shared" si="2"/>
        <v>17785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21</v>
      </c>
      <c r="C25" s="202">
        <f t="shared" si="5"/>
        <v>20218</v>
      </c>
      <c r="D25" s="5">
        <f t="shared" si="6"/>
        <v>16687</v>
      </c>
      <c r="E25" s="52">
        <f t="shared" si="3"/>
        <v>83.194798781993256</v>
      </c>
      <c r="F25" s="52">
        <f t="shared" si="4"/>
        <v>121.16018457481871</v>
      </c>
      <c r="G25" s="72"/>
      <c r="H25" s="88">
        <v>884</v>
      </c>
      <c r="I25" s="3">
        <v>12</v>
      </c>
      <c r="J25" s="33" t="s">
        <v>18</v>
      </c>
      <c r="K25" s="117">
        <f t="shared" si="1"/>
        <v>40</v>
      </c>
      <c r="L25" s="33" t="s">
        <v>2</v>
      </c>
      <c r="M25" s="371">
        <v>17409</v>
      </c>
      <c r="N25" s="89">
        <f t="shared" si="2"/>
        <v>16660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0</v>
      </c>
      <c r="C26" s="202">
        <f t="shared" si="5"/>
        <v>17785</v>
      </c>
      <c r="D26" s="5">
        <f t="shared" si="6"/>
        <v>12584</v>
      </c>
      <c r="E26" s="52">
        <f t="shared" si="3"/>
        <v>125.89367877114745</v>
      </c>
      <c r="F26" s="52">
        <f t="shared" si="4"/>
        <v>141.33026064844248</v>
      </c>
      <c r="G26" s="62"/>
      <c r="H26" s="88">
        <v>713</v>
      </c>
      <c r="I26" s="3">
        <v>4</v>
      </c>
      <c r="J26" s="33" t="s">
        <v>11</v>
      </c>
      <c r="K26" s="117">
        <f t="shared" si="1"/>
        <v>13</v>
      </c>
      <c r="L26" s="33" t="s">
        <v>7</v>
      </c>
      <c r="M26" s="371">
        <v>17096</v>
      </c>
      <c r="N26" s="89">
        <f t="shared" si="2"/>
        <v>16226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16660</v>
      </c>
      <c r="D27" s="5">
        <f t="shared" si="6"/>
        <v>25045</v>
      </c>
      <c r="E27" s="52">
        <f t="shared" si="3"/>
        <v>95.697627663852032</v>
      </c>
      <c r="F27" s="52">
        <f t="shared" si="4"/>
        <v>66.520263525653817</v>
      </c>
      <c r="G27" s="62"/>
      <c r="H27" s="336">
        <v>596</v>
      </c>
      <c r="I27" s="3">
        <v>15</v>
      </c>
      <c r="J27" s="33" t="s">
        <v>20</v>
      </c>
      <c r="K27" s="117">
        <f t="shared" si="1"/>
        <v>16</v>
      </c>
      <c r="L27" s="33" t="s">
        <v>3</v>
      </c>
      <c r="M27" s="372">
        <v>17288</v>
      </c>
      <c r="N27" s="89">
        <f t="shared" si="2"/>
        <v>12814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16226</v>
      </c>
      <c r="D28" s="5">
        <f t="shared" si="6"/>
        <v>18824</v>
      </c>
      <c r="E28" s="52">
        <f t="shared" si="3"/>
        <v>94.91109031352363</v>
      </c>
      <c r="F28" s="52">
        <f t="shared" si="4"/>
        <v>86.198470038249042</v>
      </c>
      <c r="G28" s="73"/>
      <c r="H28" s="88">
        <v>536</v>
      </c>
      <c r="I28" s="3">
        <v>27</v>
      </c>
      <c r="J28" s="33" t="s">
        <v>31</v>
      </c>
      <c r="K28" s="181">
        <f t="shared" si="1"/>
        <v>38</v>
      </c>
      <c r="L28" s="77" t="s">
        <v>38</v>
      </c>
      <c r="M28" s="373">
        <v>12364</v>
      </c>
      <c r="N28" s="167">
        <f t="shared" si="2"/>
        <v>12588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</v>
      </c>
      <c r="C29" s="202">
        <f t="shared" si="5"/>
        <v>12814</v>
      </c>
      <c r="D29" s="5">
        <f t="shared" si="6"/>
        <v>17125</v>
      </c>
      <c r="E29" s="52">
        <f t="shared" si="3"/>
        <v>74.120777417862101</v>
      </c>
      <c r="F29" s="52">
        <f t="shared" si="4"/>
        <v>74.82627737226278</v>
      </c>
      <c r="G29" s="72"/>
      <c r="H29" s="88">
        <v>499</v>
      </c>
      <c r="I29" s="3">
        <v>32</v>
      </c>
      <c r="J29" s="33" t="s">
        <v>35</v>
      </c>
      <c r="K29" s="115"/>
      <c r="L29" s="115" t="s">
        <v>55</v>
      </c>
      <c r="M29" s="374">
        <v>358825</v>
      </c>
      <c r="N29" s="172">
        <f>SUM(H44)</f>
        <v>354343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12588</v>
      </c>
      <c r="D30" s="5">
        <f t="shared" si="6"/>
        <v>14667</v>
      </c>
      <c r="E30" s="57">
        <f t="shared" si="3"/>
        <v>101.81171142025234</v>
      </c>
      <c r="F30" s="63">
        <f t="shared" si="4"/>
        <v>85.825322151769285</v>
      </c>
      <c r="G30" s="75"/>
      <c r="H30" s="292">
        <v>417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354343</v>
      </c>
      <c r="D31" s="67">
        <f>SUM(L14)</f>
        <v>373714</v>
      </c>
      <c r="E31" s="70">
        <f>SUM(N29/M29*100)</f>
        <v>98.750923151954296</v>
      </c>
      <c r="F31" s="63">
        <f t="shared" si="4"/>
        <v>94.816624477541637</v>
      </c>
      <c r="G31" s="83">
        <v>53.9</v>
      </c>
      <c r="H31" s="88">
        <v>311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276</v>
      </c>
      <c r="I32" s="3">
        <v>20</v>
      </c>
      <c r="J32" s="33" t="s">
        <v>24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215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44">
        <v>28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6</v>
      </c>
      <c r="I36" s="3">
        <v>30</v>
      </c>
      <c r="J36" s="33" t="s">
        <v>33</v>
      </c>
      <c r="N36" s="26"/>
      <c r="R36" s="48"/>
      <c r="S36" s="26"/>
      <c r="T36" s="26"/>
      <c r="U36" s="26"/>
      <c r="V36" s="26"/>
    </row>
    <row r="37" spans="3:30" x14ac:dyDescent="0.15">
      <c r="H37" s="292">
        <v>1</v>
      </c>
      <c r="I37" s="3">
        <v>29</v>
      </c>
      <c r="J37" s="33" t="s">
        <v>54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19</v>
      </c>
      <c r="J41" s="33" t="s">
        <v>23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354343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/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192</v>
      </c>
      <c r="I48" s="3"/>
      <c r="J48" s="190" t="s">
        <v>92</v>
      </c>
      <c r="K48" s="3"/>
      <c r="L48" s="329" t="s">
        <v>184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100</v>
      </c>
      <c r="I49" s="3"/>
      <c r="J49" s="145" t="s">
        <v>9</v>
      </c>
      <c r="K49" s="3"/>
      <c r="L49" s="329" t="s">
        <v>100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13114</v>
      </c>
      <c r="I50" s="3">
        <v>16</v>
      </c>
      <c r="J50" s="33" t="s">
        <v>3</v>
      </c>
      <c r="K50" s="327">
        <f>SUM(I50)</f>
        <v>16</v>
      </c>
      <c r="L50" s="330">
        <v>14920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8890</v>
      </c>
      <c r="I51" s="3">
        <v>33</v>
      </c>
      <c r="J51" s="33" t="s">
        <v>0</v>
      </c>
      <c r="K51" s="327">
        <f t="shared" ref="K51:K59" si="7">SUM(I51)</f>
        <v>33</v>
      </c>
      <c r="L51" s="331">
        <v>7287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88">
        <v>6560</v>
      </c>
      <c r="I52" s="3">
        <v>26</v>
      </c>
      <c r="J52" s="33" t="s">
        <v>30</v>
      </c>
      <c r="K52" s="327">
        <f t="shared" si="7"/>
        <v>26</v>
      </c>
      <c r="L52" s="331">
        <v>3847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192</v>
      </c>
      <c r="D53" s="59" t="s">
        <v>184</v>
      </c>
      <c r="E53" s="59" t="s">
        <v>41</v>
      </c>
      <c r="F53" s="59" t="s">
        <v>50</v>
      </c>
      <c r="G53" s="8" t="s">
        <v>180</v>
      </c>
      <c r="H53" s="44">
        <v>2268</v>
      </c>
      <c r="I53" s="3">
        <v>34</v>
      </c>
      <c r="J53" s="33" t="s">
        <v>1</v>
      </c>
      <c r="K53" s="327">
        <f t="shared" si="7"/>
        <v>34</v>
      </c>
      <c r="L53" s="331">
        <v>1655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13114</v>
      </c>
      <c r="D54" s="98">
        <f>SUM(L50)</f>
        <v>14920</v>
      </c>
      <c r="E54" s="52">
        <f t="shared" ref="E54:E63" si="8">SUM(N67/M67*100)</f>
        <v>86.686938127974628</v>
      </c>
      <c r="F54" s="52">
        <f t="shared" ref="F54:F61" si="9">SUM(C54/D54*100)</f>
        <v>87.89544235924933</v>
      </c>
      <c r="G54" s="62"/>
      <c r="H54" s="44">
        <v>1561</v>
      </c>
      <c r="I54" s="3">
        <v>40</v>
      </c>
      <c r="J54" s="33" t="s">
        <v>2</v>
      </c>
      <c r="K54" s="327">
        <f t="shared" si="7"/>
        <v>40</v>
      </c>
      <c r="L54" s="331">
        <v>3074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8890</v>
      </c>
      <c r="D55" s="98">
        <f t="shared" ref="D55:D63" si="11">SUM(L51)</f>
        <v>7287</v>
      </c>
      <c r="E55" s="52">
        <f t="shared" si="8"/>
        <v>102.32504604051564</v>
      </c>
      <c r="F55" s="52">
        <f t="shared" si="9"/>
        <v>121.99807877041306</v>
      </c>
      <c r="G55" s="62"/>
      <c r="H55" s="44">
        <v>1371</v>
      </c>
      <c r="I55" s="3">
        <v>22</v>
      </c>
      <c r="J55" s="33" t="s">
        <v>26</v>
      </c>
      <c r="K55" s="327">
        <f t="shared" si="7"/>
        <v>22</v>
      </c>
      <c r="L55" s="331">
        <v>1371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6560</v>
      </c>
      <c r="D56" s="98">
        <f t="shared" si="11"/>
        <v>3847</v>
      </c>
      <c r="E56" s="52">
        <f t="shared" si="8"/>
        <v>104.52517527087318</v>
      </c>
      <c r="F56" s="52">
        <f t="shared" si="9"/>
        <v>170.52248505328828</v>
      </c>
      <c r="G56" s="62"/>
      <c r="H56" s="88">
        <v>1344</v>
      </c>
      <c r="I56" s="3">
        <v>14</v>
      </c>
      <c r="J56" s="33" t="s">
        <v>19</v>
      </c>
      <c r="K56" s="327">
        <f t="shared" si="7"/>
        <v>14</v>
      </c>
      <c r="L56" s="331">
        <v>967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2268</v>
      </c>
      <c r="D57" s="98">
        <f t="shared" si="11"/>
        <v>1655</v>
      </c>
      <c r="E57" s="52">
        <f t="shared" si="8"/>
        <v>118.68131868131869</v>
      </c>
      <c r="F57" s="52">
        <f t="shared" si="9"/>
        <v>137.0392749244713</v>
      </c>
      <c r="G57" s="62"/>
      <c r="H57" s="44">
        <v>1329</v>
      </c>
      <c r="I57" s="3">
        <v>38</v>
      </c>
      <c r="J57" s="33" t="s">
        <v>38</v>
      </c>
      <c r="K57" s="327">
        <f t="shared" si="7"/>
        <v>38</v>
      </c>
      <c r="L57" s="331">
        <v>1149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2</v>
      </c>
      <c r="C58" s="43">
        <f t="shared" si="10"/>
        <v>1561</v>
      </c>
      <c r="D58" s="98">
        <f t="shared" si="11"/>
        <v>3074</v>
      </c>
      <c r="E58" s="52">
        <f t="shared" si="8"/>
        <v>93.41711549970077</v>
      </c>
      <c r="F58" s="52">
        <f t="shared" si="9"/>
        <v>50.780741704619395</v>
      </c>
      <c r="G58" s="72"/>
      <c r="H58" s="44">
        <v>1308</v>
      </c>
      <c r="I58" s="3">
        <v>31</v>
      </c>
      <c r="J58" s="33" t="s">
        <v>64</v>
      </c>
      <c r="K58" s="327">
        <f t="shared" si="7"/>
        <v>31</v>
      </c>
      <c r="L58" s="331">
        <v>1343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26</v>
      </c>
      <c r="C59" s="43">
        <f t="shared" si="10"/>
        <v>1371</v>
      </c>
      <c r="D59" s="98">
        <f t="shared" si="11"/>
        <v>1371</v>
      </c>
      <c r="E59" s="52">
        <f t="shared" si="8"/>
        <v>100</v>
      </c>
      <c r="F59" s="52">
        <f t="shared" si="9"/>
        <v>100</v>
      </c>
      <c r="G59" s="62"/>
      <c r="H59" s="379">
        <v>1176</v>
      </c>
      <c r="I59" s="14">
        <v>25</v>
      </c>
      <c r="J59" s="77" t="s">
        <v>29</v>
      </c>
      <c r="K59" s="328">
        <f t="shared" si="7"/>
        <v>25</v>
      </c>
      <c r="L59" s="332">
        <v>1252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19</v>
      </c>
      <c r="C60" s="89">
        <f t="shared" si="10"/>
        <v>1344</v>
      </c>
      <c r="D60" s="98">
        <f t="shared" si="11"/>
        <v>967</v>
      </c>
      <c r="E60" s="52">
        <f t="shared" si="8"/>
        <v>110.16393442622952</v>
      </c>
      <c r="F60" s="52">
        <f t="shared" si="9"/>
        <v>138.98655635987592</v>
      </c>
      <c r="G60" s="62"/>
      <c r="H60" s="420">
        <v>878</v>
      </c>
      <c r="I60" s="222">
        <v>1</v>
      </c>
      <c r="J60" s="382" t="s">
        <v>4</v>
      </c>
      <c r="K60" s="367" t="s">
        <v>8</v>
      </c>
      <c r="L60" s="376">
        <v>39539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38</v>
      </c>
      <c r="C61" s="43">
        <f t="shared" si="10"/>
        <v>1329</v>
      </c>
      <c r="D61" s="98">
        <f t="shared" si="11"/>
        <v>1149</v>
      </c>
      <c r="E61" s="52">
        <f t="shared" si="8"/>
        <v>126.69208770257387</v>
      </c>
      <c r="F61" s="52">
        <f t="shared" si="9"/>
        <v>115.6657963446475</v>
      </c>
      <c r="G61" s="73"/>
      <c r="H61" s="44">
        <v>603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1308</v>
      </c>
      <c r="D62" s="98">
        <f t="shared" si="11"/>
        <v>1343</v>
      </c>
      <c r="E62" s="52">
        <f t="shared" si="8"/>
        <v>87.726358148893354</v>
      </c>
      <c r="F62" s="52">
        <f>SUM(C62/D62*100)</f>
        <v>97.393894266567386</v>
      </c>
      <c r="G62" s="72"/>
      <c r="H62" s="292">
        <v>411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29</v>
      </c>
      <c r="C63" s="43">
        <f t="shared" si="10"/>
        <v>1176</v>
      </c>
      <c r="D63" s="98">
        <f t="shared" si="11"/>
        <v>1252</v>
      </c>
      <c r="E63" s="57">
        <f t="shared" si="8"/>
        <v>67.276887871853546</v>
      </c>
      <c r="F63" s="52">
        <f>SUM(C63/D63*100)</f>
        <v>93.929712460063897</v>
      </c>
      <c r="G63" s="75"/>
      <c r="H63" s="44">
        <v>375</v>
      </c>
      <c r="I63" s="3">
        <v>11</v>
      </c>
      <c r="J63" s="33" t="s">
        <v>17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42141</v>
      </c>
      <c r="D64" s="67">
        <f>SUM(L60)</f>
        <v>39539</v>
      </c>
      <c r="E64" s="70">
        <f>SUM(N77/M77*100)</f>
        <v>96.69580780615405</v>
      </c>
      <c r="F64" s="70">
        <f>SUM(C64/D64*100)</f>
        <v>106.58084422974785</v>
      </c>
      <c r="G64" s="392">
        <v>153</v>
      </c>
      <c r="H64" s="350">
        <v>273</v>
      </c>
      <c r="I64" s="3">
        <v>36</v>
      </c>
      <c r="J64" s="33" t="s">
        <v>5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239</v>
      </c>
      <c r="I65" s="3">
        <v>17</v>
      </c>
      <c r="J65" s="33" t="s">
        <v>21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44">
        <v>222</v>
      </c>
      <c r="I66" s="3">
        <v>37</v>
      </c>
      <c r="J66" s="33" t="s">
        <v>37</v>
      </c>
      <c r="L66" s="191" t="s">
        <v>92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336">
        <v>148</v>
      </c>
      <c r="I67" s="3">
        <v>9</v>
      </c>
      <c r="J67" s="3" t="s">
        <v>167</v>
      </c>
      <c r="K67" s="3">
        <f>SUM(I50)</f>
        <v>16</v>
      </c>
      <c r="L67" s="33" t="s">
        <v>3</v>
      </c>
      <c r="M67" s="394">
        <v>15128</v>
      </c>
      <c r="N67" s="89">
        <f>SUM(H50)</f>
        <v>13114</v>
      </c>
      <c r="R67" s="48"/>
      <c r="S67" s="26"/>
      <c r="T67" s="26"/>
      <c r="U67" s="26"/>
      <c r="V67" s="26"/>
    </row>
    <row r="68" spans="3:22" x14ac:dyDescent="0.15">
      <c r="C68" s="26"/>
      <c r="H68" s="88">
        <v>55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8688</v>
      </c>
      <c r="N68" s="89">
        <f t="shared" ref="N68:N76" si="13">SUM(H51)</f>
        <v>8890</v>
      </c>
      <c r="R68" s="48"/>
      <c r="S68" s="26"/>
      <c r="T68" s="26"/>
      <c r="U68" s="26"/>
      <c r="V68" s="26"/>
    </row>
    <row r="69" spans="3:22" x14ac:dyDescent="0.15">
      <c r="H69" s="88">
        <v>12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6276</v>
      </c>
      <c r="N69" s="89">
        <f t="shared" si="13"/>
        <v>6560</v>
      </c>
      <c r="R69" s="48"/>
      <c r="S69" s="26"/>
      <c r="T69" s="26"/>
      <c r="U69" s="26"/>
      <c r="V69" s="26"/>
    </row>
    <row r="70" spans="3:22" x14ac:dyDescent="0.15">
      <c r="H70" s="44">
        <v>3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1911</v>
      </c>
      <c r="N70" s="89">
        <f t="shared" si="13"/>
        <v>2268</v>
      </c>
      <c r="R70" s="48"/>
      <c r="S70" s="26"/>
      <c r="T70" s="26"/>
      <c r="U70" s="26"/>
      <c r="V70" s="26"/>
    </row>
    <row r="71" spans="3:22" x14ac:dyDescent="0.15">
      <c r="H71" s="44">
        <v>1</v>
      </c>
      <c r="I71" s="3">
        <v>28</v>
      </c>
      <c r="J71" s="33" t="s">
        <v>32</v>
      </c>
      <c r="K71" s="3">
        <f t="shared" si="12"/>
        <v>40</v>
      </c>
      <c r="L71" s="33" t="s">
        <v>2</v>
      </c>
      <c r="M71" s="395">
        <v>1671</v>
      </c>
      <c r="N71" s="89">
        <f t="shared" si="13"/>
        <v>1561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22</v>
      </c>
      <c r="L72" s="33" t="s">
        <v>26</v>
      </c>
      <c r="M72" s="395">
        <v>1371</v>
      </c>
      <c r="N72" s="89">
        <f t="shared" si="13"/>
        <v>1371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3</v>
      </c>
      <c r="J73" s="33" t="s">
        <v>10</v>
      </c>
      <c r="K73" s="3">
        <f t="shared" si="12"/>
        <v>14</v>
      </c>
      <c r="L73" s="33" t="s">
        <v>19</v>
      </c>
      <c r="M73" s="395">
        <v>1220</v>
      </c>
      <c r="N73" s="89">
        <f t="shared" si="13"/>
        <v>1344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4</v>
      </c>
      <c r="J74" s="33" t="s">
        <v>11</v>
      </c>
      <c r="K74" s="3">
        <f t="shared" si="12"/>
        <v>38</v>
      </c>
      <c r="L74" s="33" t="s">
        <v>38</v>
      </c>
      <c r="M74" s="395">
        <v>1049</v>
      </c>
      <c r="N74" s="89">
        <f t="shared" si="13"/>
        <v>1329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31</v>
      </c>
      <c r="L75" s="33" t="s">
        <v>64</v>
      </c>
      <c r="M75" s="395">
        <v>1491</v>
      </c>
      <c r="N75" s="89">
        <f t="shared" si="13"/>
        <v>1308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6</v>
      </c>
      <c r="J76" s="33" t="s">
        <v>13</v>
      </c>
      <c r="K76" s="14">
        <f t="shared" si="12"/>
        <v>25</v>
      </c>
      <c r="L76" s="77" t="s">
        <v>29</v>
      </c>
      <c r="M76" s="396">
        <v>1748</v>
      </c>
      <c r="N76" s="167">
        <f t="shared" si="13"/>
        <v>1176</v>
      </c>
      <c r="R76" s="48"/>
      <c r="S76" s="26"/>
      <c r="T76" s="26"/>
      <c r="U76" s="26"/>
      <c r="V76" s="26"/>
    </row>
    <row r="77" spans="3:22" ht="14.25" thickTop="1" x14ac:dyDescent="0.15">
      <c r="H77" s="88">
        <v>0</v>
      </c>
      <c r="I77" s="3">
        <v>7</v>
      </c>
      <c r="J77" s="33" t="s">
        <v>14</v>
      </c>
      <c r="K77" s="3"/>
      <c r="L77" s="115" t="s">
        <v>56</v>
      </c>
      <c r="M77" s="297">
        <v>43581</v>
      </c>
      <c r="N77" s="172">
        <f>SUM(H90)</f>
        <v>42141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292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42141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H1" sqref="H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/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199</v>
      </c>
      <c r="I2" s="3"/>
      <c r="J2" s="183" t="s">
        <v>70</v>
      </c>
      <c r="K2" s="81"/>
      <c r="L2" s="319" t="s">
        <v>187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0" t="s">
        <v>100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20418</v>
      </c>
      <c r="I4" s="3">
        <v>33</v>
      </c>
      <c r="J4" s="161" t="s">
        <v>0</v>
      </c>
      <c r="K4" s="121">
        <f>SUM(I4)</f>
        <v>33</v>
      </c>
      <c r="L4" s="312">
        <v>22819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292">
        <v>14627</v>
      </c>
      <c r="I5" s="3">
        <v>9</v>
      </c>
      <c r="J5" s="3" t="s">
        <v>167</v>
      </c>
      <c r="K5" s="121">
        <f t="shared" ref="K5:K13" si="0">SUM(I5)</f>
        <v>9</v>
      </c>
      <c r="L5" s="313">
        <v>16877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14396</v>
      </c>
      <c r="I6" s="3">
        <v>13</v>
      </c>
      <c r="J6" s="161" t="s">
        <v>7</v>
      </c>
      <c r="K6" s="121">
        <f t="shared" si="0"/>
        <v>13</v>
      </c>
      <c r="L6" s="313">
        <v>18121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8228</v>
      </c>
      <c r="I7" s="3">
        <v>34</v>
      </c>
      <c r="J7" s="161" t="s">
        <v>1</v>
      </c>
      <c r="K7" s="121">
        <f t="shared" si="0"/>
        <v>34</v>
      </c>
      <c r="L7" s="313">
        <v>7273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6058</v>
      </c>
      <c r="I8" s="3">
        <v>24</v>
      </c>
      <c r="J8" s="161" t="s">
        <v>28</v>
      </c>
      <c r="K8" s="121">
        <f t="shared" si="0"/>
        <v>24</v>
      </c>
      <c r="L8" s="313">
        <v>7344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5944</v>
      </c>
      <c r="I9" s="3">
        <v>25</v>
      </c>
      <c r="J9" s="161" t="s">
        <v>29</v>
      </c>
      <c r="K9" s="121">
        <f t="shared" si="0"/>
        <v>25</v>
      </c>
      <c r="L9" s="313">
        <v>5048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4848</v>
      </c>
      <c r="I10" s="3">
        <v>22</v>
      </c>
      <c r="J10" s="161" t="s">
        <v>26</v>
      </c>
      <c r="K10" s="121">
        <f t="shared" si="0"/>
        <v>22</v>
      </c>
      <c r="L10" s="313">
        <v>4223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3141</v>
      </c>
      <c r="I11" s="3">
        <v>17</v>
      </c>
      <c r="J11" s="161" t="s">
        <v>21</v>
      </c>
      <c r="K11" s="121">
        <f t="shared" si="0"/>
        <v>17</v>
      </c>
      <c r="L11" s="313">
        <v>3092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2485</v>
      </c>
      <c r="I12" s="3">
        <v>1</v>
      </c>
      <c r="J12" s="161" t="s">
        <v>4</v>
      </c>
      <c r="K12" s="121">
        <f t="shared" si="0"/>
        <v>1</v>
      </c>
      <c r="L12" s="313">
        <v>2227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2333</v>
      </c>
      <c r="I13" s="14">
        <v>26</v>
      </c>
      <c r="J13" s="163" t="s">
        <v>30</v>
      </c>
      <c r="K13" s="182">
        <f t="shared" si="0"/>
        <v>26</v>
      </c>
      <c r="L13" s="321">
        <v>1536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2106</v>
      </c>
      <c r="I14" s="222">
        <v>20</v>
      </c>
      <c r="J14" s="223" t="s">
        <v>24</v>
      </c>
      <c r="K14" s="81" t="s">
        <v>8</v>
      </c>
      <c r="L14" s="322">
        <v>108238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292">
        <v>1626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1607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1467</v>
      </c>
      <c r="I17" s="3">
        <v>12</v>
      </c>
      <c r="J17" s="161" t="s">
        <v>18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1235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1207</v>
      </c>
      <c r="I19" s="3">
        <v>21</v>
      </c>
      <c r="J19" s="161" t="s">
        <v>25</v>
      </c>
      <c r="L19" s="423" t="s">
        <v>191</v>
      </c>
      <c r="M19" s="438" t="s">
        <v>190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977</v>
      </c>
      <c r="I20" s="3">
        <v>40</v>
      </c>
      <c r="J20" s="161" t="s">
        <v>2</v>
      </c>
      <c r="K20" s="121">
        <f>SUM(I4)</f>
        <v>33</v>
      </c>
      <c r="L20" s="161" t="s">
        <v>0</v>
      </c>
      <c r="M20" s="323">
        <v>23904</v>
      </c>
      <c r="N20" s="89">
        <f>SUM(H4)</f>
        <v>20418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192</v>
      </c>
      <c r="D21" s="59" t="s">
        <v>184</v>
      </c>
      <c r="E21" s="59" t="s">
        <v>41</v>
      </c>
      <c r="F21" s="59" t="s">
        <v>50</v>
      </c>
      <c r="G21" s="8" t="s">
        <v>180</v>
      </c>
      <c r="H21" s="88">
        <v>927</v>
      </c>
      <c r="I21" s="3">
        <v>15</v>
      </c>
      <c r="J21" s="161" t="s">
        <v>20</v>
      </c>
      <c r="K21" s="121">
        <f t="shared" ref="K21:K29" si="1">SUM(I5)</f>
        <v>9</v>
      </c>
      <c r="L21" s="3" t="s">
        <v>167</v>
      </c>
      <c r="M21" s="324">
        <v>15001</v>
      </c>
      <c r="N21" s="89">
        <f t="shared" ref="N21:N29" si="2">SUM(H5)</f>
        <v>14627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20418</v>
      </c>
      <c r="D22" s="98">
        <f>SUM(L4)</f>
        <v>22819</v>
      </c>
      <c r="E22" s="55">
        <f t="shared" ref="E22:E31" si="3">SUM(N20/M20*100)</f>
        <v>85.416666666666657</v>
      </c>
      <c r="F22" s="52">
        <f t="shared" ref="F22:F32" si="4">SUM(C22/D22*100)</f>
        <v>89.478066523511117</v>
      </c>
      <c r="G22" s="62"/>
      <c r="H22" s="88">
        <v>786</v>
      </c>
      <c r="I22" s="3">
        <v>2</v>
      </c>
      <c r="J22" s="161" t="s">
        <v>6</v>
      </c>
      <c r="K22" s="121">
        <f t="shared" si="1"/>
        <v>13</v>
      </c>
      <c r="L22" s="161" t="s">
        <v>7</v>
      </c>
      <c r="M22" s="324">
        <v>13879</v>
      </c>
      <c r="N22" s="89">
        <f t="shared" si="2"/>
        <v>14396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167</v>
      </c>
      <c r="C23" s="43">
        <f t="shared" ref="C23:C31" si="5">SUM(H5)</f>
        <v>14627</v>
      </c>
      <c r="D23" s="98">
        <f t="shared" ref="D23:D31" si="6">SUM(L5)</f>
        <v>16877</v>
      </c>
      <c r="E23" s="55">
        <f t="shared" si="3"/>
        <v>97.506832877808151</v>
      </c>
      <c r="F23" s="52">
        <f t="shared" si="4"/>
        <v>86.66824672631391</v>
      </c>
      <c r="G23" s="62"/>
      <c r="H23" s="88">
        <v>629</v>
      </c>
      <c r="I23" s="3">
        <v>31</v>
      </c>
      <c r="J23" s="3" t="s">
        <v>64</v>
      </c>
      <c r="K23" s="121">
        <f t="shared" si="1"/>
        <v>34</v>
      </c>
      <c r="L23" s="161" t="s">
        <v>1</v>
      </c>
      <c r="M23" s="324">
        <v>7494</v>
      </c>
      <c r="N23" s="89">
        <f t="shared" si="2"/>
        <v>8228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14396</v>
      </c>
      <c r="D24" s="98">
        <f t="shared" si="6"/>
        <v>18121</v>
      </c>
      <c r="E24" s="55">
        <f t="shared" si="3"/>
        <v>103.72505223719288</v>
      </c>
      <c r="F24" s="52">
        <f t="shared" si="4"/>
        <v>79.443739307985211</v>
      </c>
      <c r="G24" s="62"/>
      <c r="H24" s="88">
        <v>554</v>
      </c>
      <c r="I24" s="3">
        <v>18</v>
      </c>
      <c r="J24" s="161" t="s">
        <v>22</v>
      </c>
      <c r="K24" s="121">
        <f t="shared" si="1"/>
        <v>24</v>
      </c>
      <c r="L24" s="161" t="s">
        <v>28</v>
      </c>
      <c r="M24" s="324">
        <v>7013</v>
      </c>
      <c r="N24" s="89">
        <f t="shared" si="2"/>
        <v>6058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8228</v>
      </c>
      <c r="D25" s="98">
        <f t="shared" si="6"/>
        <v>7273</v>
      </c>
      <c r="E25" s="55">
        <f t="shared" si="3"/>
        <v>109.79450226848144</v>
      </c>
      <c r="F25" s="52">
        <f t="shared" si="4"/>
        <v>113.13075759659013</v>
      </c>
      <c r="G25" s="62"/>
      <c r="H25" s="88">
        <v>521</v>
      </c>
      <c r="I25" s="3">
        <v>5</v>
      </c>
      <c r="J25" s="161" t="s">
        <v>12</v>
      </c>
      <c r="K25" s="121">
        <f t="shared" si="1"/>
        <v>25</v>
      </c>
      <c r="L25" s="161" t="s">
        <v>29</v>
      </c>
      <c r="M25" s="324">
        <v>4916</v>
      </c>
      <c r="N25" s="89">
        <f t="shared" si="2"/>
        <v>5944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6058</v>
      </c>
      <c r="D26" s="98">
        <f t="shared" si="6"/>
        <v>7344</v>
      </c>
      <c r="E26" s="55">
        <f t="shared" si="3"/>
        <v>86.382432625124778</v>
      </c>
      <c r="F26" s="52">
        <f t="shared" si="4"/>
        <v>82.489106753812635</v>
      </c>
      <c r="G26" s="72"/>
      <c r="H26" s="292">
        <v>484</v>
      </c>
      <c r="I26" s="3">
        <v>38</v>
      </c>
      <c r="J26" s="161" t="s">
        <v>38</v>
      </c>
      <c r="K26" s="121">
        <f t="shared" si="1"/>
        <v>22</v>
      </c>
      <c r="L26" s="161" t="s">
        <v>26</v>
      </c>
      <c r="M26" s="324">
        <v>4447</v>
      </c>
      <c r="N26" s="89">
        <f t="shared" si="2"/>
        <v>4848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5944</v>
      </c>
      <c r="D27" s="98">
        <f t="shared" si="6"/>
        <v>5048</v>
      </c>
      <c r="E27" s="55">
        <f t="shared" si="3"/>
        <v>120.91131000813671</v>
      </c>
      <c r="F27" s="52">
        <f t="shared" si="4"/>
        <v>117.74960380348654</v>
      </c>
      <c r="G27" s="76"/>
      <c r="H27" s="88">
        <v>441</v>
      </c>
      <c r="I27" s="3">
        <v>14</v>
      </c>
      <c r="J27" s="161" t="s">
        <v>19</v>
      </c>
      <c r="K27" s="121">
        <f t="shared" si="1"/>
        <v>17</v>
      </c>
      <c r="L27" s="161" t="s">
        <v>21</v>
      </c>
      <c r="M27" s="324">
        <v>3151</v>
      </c>
      <c r="N27" s="89">
        <f t="shared" si="2"/>
        <v>3141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4848</v>
      </c>
      <c r="D28" s="98">
        <f t="shared" si="6"/>
        <v>4223</v>
      </c>
      <c r="E28" s="55">
        <f t="shared" si="3"/>
        <v>109.01731504384979</v>
      </c>
      <c r="F28" s="52">
        <f t="shared" si="4"/>
        <v>114.7999052806062</v>
      </c>
      <c r="G28" s="62"/>
      <c r="H28" s="88">
        <v>199</v>
      </c>
      <c r="I28" s="3">
        <v>11</v>
      </c>
      <c r="J28" s="161" t="s">
        <v>17</v>
      </c>
      <c r="K28" s="121">
        <f t="shared" si="1"/>
        <v>1</v>
      </c>
      <c r="L28" s="161" t="s">
        <v>4</v>
      </c>
      <c r="M28" s="324">
        <v>2477</v>
      </c>
      <c r="N28" s="89">
        <f t="shared" si="2"/>
        <v>2485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3141</v>
      </c>
      <c r="D29" s="98">
        <f t="shared" si="6"/>
        <v>3092</v>
      </c>
      <c r="E29" s="55">
        <f t="shared" si="3"/>
        <v>99.682640431609016</v>
      </c>
      <c r="F29" s="52">
        <f t="shared" si="4"/>
        <v>101.58473479948253</v>
      </c>
      <c r="G29" s="73"/>
      <c r="H29" s="88">
        <v>42</v>
      </c>
      <c r="I29" s="3">
        <v>29</v>
      </c>
      <c r="J29" s="161" t="s">
        <v>54</v>
      </c>
      <c r="K29" s="182">
        <f t="shared" si="1"/>
        <v>26</v>
      </c>
      <c r="L29" s="163" t="s">
        <v>30</v>
      </c>
      <c r="M29" s="325">
        <v>1732</v>
      </c>
      <c r="N29" s="89">
        <f t="shared" si="2"/>
        <v>2333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2485</v>
      </c>
      <c r="D30" s="98">
        <f t="shared" si="6"/>
        <v>2227</v>
      </c>
      <c r="E30" s="55">
        <f t="shared" si="3"/>
        <v>100.3229713362939</v>
      </c>
      <c r="F30" s="52">
        <f t="shared" si="4"/>
        <v>111.58509205208802</v>
      </c>
      <c r="G30" s="72"/>
      <c r="H30" s="88">
        <v>39</v>
      </c>
      <c r="I30" s="3">
        <v>4</v>
      </c>
      <c r="J30" s="161" t="s">
        <v>11</v>
      </c>
      <c r="K30" s="115"/>
      <c r="L30" s="335" t="s">
        <v>109</v>
      </c>
      <c r="M30" s="326">
        <v>99809</v>
      </c>
      <c r="N30" s="89">
        <f>SUM(H44)</f>
        <v>97421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30</v>
      </c>
      <c r="C31" s="43">
        <f t="shared" si="5"/>
        <v>2333</v>
      </c>
      <c r="D31" s="98">
        <f t="shared" si="6"/>
        <v>1536</v>
      </c>
      <c r="E31" s="56">
        <f t="shared" si="3"/>
        <v>134.69976905311779</v>
      </c>
      <c r="F31" s="63">
        <f t="shared" si="4"/>
        <v>151.88802083333331</v>
      </c>
      <c r="G31" s="75"/>
      <c r="H31" s="88">
        <v>38</v>
      </c>
      <c r="I31" s="3">
        <v>27</v>
      </c>
      <c r="J31" s="161" t="s">
        <v>31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97421</v>
      </c>
      <c r="D32" s="67">
        <f>SUM(L14)</f>
        <v>108238</v>
      </c>
      <c r="E32" s="68">
        <f>SUM(N30/M30*100)</f>
        <v>97.607430191666083</v>
      </c>
      <c r="F32" s="63">
        <f t="shared" si="4"/>
        <v>90.006282451634362</v>
      </c>
      <c r="G32" s="83">
        <v>92.4</v>
      </c>
      <c r="H32" s="89">
        <v>38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11</v>
      </c>
      <c r="I33" s="3">
        <v>39</v>
      </c>
      <c r="J33" s="161" t="s">
        <v>39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9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292">
        <v>0</v>
      </c>
      <c r="I36" s="3">
        <v>7</v>
      </c>
      <c r="J36" s="161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97421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192</v>
      </c>
      <c r="I48" s="3"/>
      <c r="J48" s="179" t="s">
        <v>105</v>
      </c>
      <c r="K48" s="81"/>
      <c r="L48" s="299" t="s">
        <v>187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299820</v>
      </c>
      <c r="I50" s="161">
        <v>17</v>
      </c>
      <c r="J50" s="161" t="s">
        <v>21</v>
      </c>
      <c r="K50" s="124">
        <f>SUM(I50)</f>
        <v>17</v>
      </c>
      <c r="L50" s="300">
        <v>298528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111701</v>
      </c>
      <c r="I51" s="161">
        <v>36</v>
      </c>
      <c r="J51" s="161" t="s">
        <v>5</v>
      </c>
      <c r="K51" s="124">
        <f t="shared" ref="K51:K59" si="7">SUM(I51)</f>
        <v>36</v>
      </c>
      <c r="L51" s="300">
        <v>99984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33890</v>
      </c>
      <c r="I52" s="161">
        <v>40</v>
      </c>
      <c r="J52" s="161" t="s">
        <v>2</v>
      </c>
      <c r="K52" s="124">
        <f t="shared" si="7"/>
        <v>40</v>
      </c>
      <c r="L52" s="300">
        <v>31722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30319</v>
      </c>
      <c r="I53" s="161">
        <v>38</v>
      </c>
      <c r="J53" s="161" t="s">
        <v>38</v>
      </c>
      <c r="K53" s="124">
        <f t="shared" si="7"/>
        <v>38</v>
      </c>
      <c r="L53" s="300">
        <v>23063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192</v>
      </c>
      <c r="D54" s="59" t="s">
        <v>184</v>
      </c>
      <c r="E54" s="59" t="s">
        <v>41</v>
      </c>
      <c r="F54" s="59" t="s">
        <v>50</v>
      </c>
      <c r="G54" s="8" t="s">
        <v>180</v>
      </c>
      <c r="H54" s="88">
        <v>25444</v>
      </c>
      <c r="I54" s="161">
        <v>16</v>
      </c>
      <c r="J54" s="161" t="s">
        <v>3</v>
      </c>
      <c r="K54" s="124">
        <f t="shared" si="7"/>
        <v>16</v>
      </c>
      <c r="L54" s="300">
        <v>20783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299820</v>
      </c>
      <c r="D55" s="5">
        <f t="shared" ref="D55:D64" si="8">SUM(L50)</f>
        <v>298528</v>
      </c>
      <c r="E55" s="52">
        <f>SUM(N66/M66*100)</f>
        <v>104.17506358493975</v>
      </c>
      <c r="F55" s="52">
        <f t="shared" ref="F55:F65" si="9">SUM(C55/D55*100)</f>
        <v>100.4327902240326</v>
      </c>
      <c r="G55" s="62"/>
      <c r="H55" s="88">
        <v>21168</v>
      </c>
      <c r="I55" s="161">
        <v>24</v>
      </c>
      <c r="J55" s="161" t="s">
        <v>28</v>
      </c>
      <c r="K55" s="124">
        <f t="shared" si="7"/>
        <v>24</v>
      </c>
      <c r="L55" s="300">
        <v>20030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111701</v>
      </c>
      <c r="D56" s="5">
        <f t="shared" si="8"/>
        <v>99984</v>
      </c>
      <c r="E56" s="52">
        <f t="shared" ref="E56:E65" si="11">SUM(N67/M67*100)</f>
        <v>98.075386547022205</v>
      </c>
      <c r="F56" s="52">
        <f t="shared" si="9"/>
        <v>111.7188750200032</v>
      </c>
      <c r="G56" s="62"/>
      <c r="H56" s="292">
        <v>17677</v>
      </c>
      <c r="I56" s="161">
        <v>26</v>
      </c>
      <c r="J56" s="161" t="s">
        <v>30</v>
      </c>
      <c r="K56" s="124">
        <f t="shared" si="7"/>
        <v>26</v>
      </c>
      <c r="L56" s="300">
        <v>16729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33890</v>
      </c>
      <c r="D57" s="5">
        <f t="shared" si="8"/>
        <v>31722</v>
      </c>
      <c r="E57" s="52">
        <f t="shared" si="11"/>
        <v>100.73118535251457</v>
      </c>
      <c r="F57" s="52">
        <f t="shared" si="9"/>
        <v>106.83437362083097</v>
      </c>
      <c r="G57" s="62"/>
      <c r="H57" s="88">
        <v>17070</v>
      </c>
      <c r="I57" s="161">
        <v>25</v>
      </c>
      <c r="J57" s="161" t="s">
        <v>29</v>
      </c>
      <c r="K57" s="124">
        <f t="shared" si="7"/>
        <v>25</v>
      </c>
      <c r="L57" s="300">
        <v>13149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30319</v>
      </c>
      <c r="D58" s="5">
        <f t="shared" si="8"/>
        <v>23063</v>
      </c>
      <c r="E58" s="52">
        <f t="shared" si="11"/>
        <v>92.872021074557381</v>
      </c>
      <c r="F58" s="52">
        <f t="shared" si="9"/>
        <v>131.46164852794519</v>
      </c>
      <c r="G58" s="62"/>
      <c r="H58" s="436">
        <v>14133</v>
      </c>
      <c r="I58" s="163">
        <v>37</v>
      </c>
      <c r="J58" s="163" t="s">
        <v>37</v>
      </c>
      <c r="K58" s="124">
        <f t="shared" si="7"/>
        <v>37</v>
      </c>
      <c r="L58" s="298">
        <v>13304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25444</v>
      </c>
      <c r="D59" s="5">
        <f t="shared" si="8"/>
        <v>20783</v>
      </c>
      <c r="E59" s="52">
        <f t="shared" si="11"/>
        <v>96.470142180094783</v>
      </c>
      <c r="F59" s="52">
        <f t="shared" si="9"/>
        <v>122.42698359235914</v>
      </c>
      <c r="G59" s="72"/>
      <c r="H59" s="424">
        <v>13439</v>
      </c>
      <c r="I59" s="163">
        <v>33</v>
      </c>
      <c r="J59" s="163" t="s">
        <v>0</v>
      </c>
      <c r="K59" s="124">
        <f t="shared" si="7"/>
        <v>33</v>
      </c>
      <c r="L59" s="298">
        <v>10474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21168</v>
      </c>
      <c r="D60" s="5">
        <f t="shared" si="8"/>
        <v>20030</v>
      </c>
      <c r="E60" s="52">
        <f t="shared" si="11"/>
        <v>94.63942415165198</v>
      </c>
      <c r="F60" s="52">
        <f t="shared" si="9"/>
        <v>105.68147778332502</v>
      </c>
      <c r="G60" s="62"/>
      <c r="H60" s="386">
        <v>8375</v>
      </c>
      <c r="I60" s="223">
        <v>29</v>
      </c>
      <c r="J60" s="223" t="s">
        <v>54</v>
      </c>
      <c r="K60" s="81" t="s">
        <v>8</v>
      </c>
      <c r="L60" s="302">
        <v>594835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30</v>
      </c>
      <c r="C61" s="43">
        <f t="shared" si="10"/>
        <v>17677</v>
      </c>
      <c r="D61" s="5">
        <f t="shared" si="8"/>
        <v>16729</v>
      </c>
      <c r="E61" s="52">
        <f t="shared" si="11"/>
        <v>98.501058731750817</v>
      </c>
      <c r="F61" s="52">
        <f t="shared" si="9"/>
        <v>105.66680614501765</v>
      </c>
      <c r="G61" s="62"/>
      <c r="H61" s="88">
        <v>7312</v>
      </c>
      <c r="I61" s="161">
        <v>30</v>
      </c>
      <c r="J61" s="161" t="s">
        <v>99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17070</v>
      </c>
      <c r="D62" s="5">
        <f t="shared" si="8"/>
        <v>13149</v>
      </c>
      <c r="E62" s="52">
        <f t="shared" si="11"/>
        <v>105.60504825538233</v>
      </c>
      <c r="F62" s="52">
        <f t="shared" si="9"/>
        <v>129.81975815651381</v>
      </c>
      <c r="G62" s="73"/>
      <c r="H62" s="88">
        <v>7064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14133</v>
      </c>
      <c r="D63" s="5">
        <f t="shared" si="8"/>
        <v>13304</v>
      </c>
      <c r="E63" s="52">
        <f t="shared" si="11"/>
        <v>93.127306273062729</v>
      </c>
      <c r="F63" s="52">
        <f t="shared" si="9"/>
        <v>106.23120865904991</v>
      </c>
      <c r="G63" s="72"/>
      <c r="H63" s="88">
        <v>6826</v>
      </c>
      <c r="I63" s="161">
        <v>34</v>
      </c>
      <c r="J63" s="161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13439</v>
      </c>
      <c r="D64" s="5">
        <f t="shared" si="8"/>
        <v>10474</v>
      </c>
      <c r="E64" s="57">
        <f t="shared" si="11"/>
        <v>106.73496942260346</v>
      </c>
      <c r="F64" s="52">
        <f t="shared" si="9"/>
        <v>128.30819171281266</v>
      </c>
      <c r="G64" s="75"/>
      <c r="H64" s="123">
        <v>5297</v>
      </c>
      <c r="I64" s="161">
        <v>1</v>
      </c>
      <c r="J64" s="161" t="s">
        <v>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636634</v>
      </c>
      <c r="D65" s="67">
        <f>SUM(L60)</f>
        <v>594835</v>
      </c>
      <c r="E65" s="70">
        <f t="shared" si="11"/>
        <v>101.05381788744354</v>
      </c>
      <c r="F65" s="70">
        <f t="shared" si="9"/>
        <v>107.0269906780872</v>
      </c>
      <c r="G65" s="83">
        <v>81.3</v>
      </c>
      <c r="H65" s="89">
        <v>4414</v>
      </c>
      <c r="I65" s="161">
        <v>14</v>
      </c>
      <c r="J65" s="161" t="s">
        <v>19</v>
      </c>
      <c r="L65" s="192" t="s">
        <v>105</v>
      </c>
      <c r="M65" s="437" t="s">
        <v>216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4195</v>
      </c>
      <c r="I66" s="161">
        <v>15</v>
      </c>
      <c r="J66" s="161" t="s">
        <v>20</v>
      </c>
      <c r="K66" s="117">
        <f>SUM(I50)</f>
        <v>17</v>
      </c>
      <c r="L66" s="161" t="s">
        <v>21</v>
      </c>
      <c r="M66" s="311">
        <v>287804</v>
      </c>
      <c r="N66" s="89">
        <f>SUM(H50)</f>
        <v>299820</v>
      </c>
      <c r="R66" s="48"/>
      <c r="S66" s="26"/>
      <c r="T66" s="26"/>
      <c r="U66" s="26"/>
      <c r="V66" s="26"/>
    </row>
    <row r="67" spans="1:22" ht="13.5" customHeight="1" x14ac:dyDescent="0.15">
      <c r="H67" s="88">
        <v>2890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113893</v>
      </c>
      <c r="N67" s="89">
        <f t="shared" ref="N67:N75" si="13">SUM(H51)</f>
        <v>111701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1681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33644</v>
      </c>
      <c r="N68" s="89">
        <f t="shared" si="13"/>
        <v>33890</v>
      </c>
      <c r="R68" s="48"/>
      <c r="S68" s="26"/>
      <c r="T68" s="26"/>
      <c r="U68" s="26"/>
      <c r="V68" s="26"/>
    </row>
    <row r="69" spans="1:22" ht="13.5" customHeight="1" x14ac:dyDescent="0.15">
      <c r="H69" s="292">
        <v>905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32646</v>
      </c>
      <c r="N69" s="89">
        <f t="shared" si="13"/>
        <v>30319</v>
      </c>
      <c r="R69" s="48"/>
      <c r="S69" s="26"/>
      <c r="T69" s="26"/>
      <c r="U69" s="26"/>
      <c r="V69" s="26"/>
    </row>
    <row r="70" spans="1:22" ht="13.5" customHeight="1" x14ac:dyDescent="0.15">
      <c r="H70" s="88">
        <v>626</v>
      </c>
      <c r="I70" s="161">
        <v>9</v>
      </c>
      <c r="J70" s="3" t="s">
        <v>167</v>
      </c>
      <c r="K70" s="117">
        <f t="shared" si="12"/>
        <v>16</v>
      </c>
      <c r="L70" s="161" t="s">
        <v>3</v>
      </c>
      <c r="M70" s="309">
        <v>26375</v>
      </c>
      <c r="N70" s="89">
        <f t="shared" si="13"/>
        <v>25444</v>
      </c>
      <c r="R70" s="48"/>
      <c r="S70" s="26"/>
      <c r="T70" s="26"/>
      <c r="U70" s="26"/>
      <c r="V70" s="26"/>
    </row>
    <row r="71" spans="1:22" ht="13.5" customHeight="1" x14ac:dyDescent="0.15">
      <c r="H71" s="88">
        <v>558</v>
      </c>
      <c r="I71" s="161">
        <v>2</v>
      </c>
      <c r="J71" s="161" t="s">
        <v>6</v>
      </c>
      <c r="K71" s="117">
        <f t="shared" si="12"/>
        <v>24</v>
      </c>
      <c r="L71" s="161" t="s">
        <v>28</v>
      </c>
      <c r="M71" s="309">
        <v>22367</v>
      </c>
      <c r="N71" s="89">
        <f t="shared" si="13"/>
        <v>21168</v>
      </c>
      <c r="R71" s="48"/>
      <c r="S71" s="26"/>
      <c r="T71" s="26"/>
      <c r="U71" s="26"/>
      <c r="V71" s="26"/>
    </row>
    <row r="72" spans="1:22" ht="13.5" customHeight="1" x14ac:dyDescent="0.15">
      <c r="H72" s="88">
        <v>407</v>
      </c>
      <c r="I72" s="161">
        <v>27</v>
      </c>
      <c r="J72" s="161" t="s">
        <v>31</v>
      </c>
      <c r="K72" s="117">
        <f t="shared" si="12"/>
        <v>26</v>
      </c>
      <c r="L72" s="161" t="s">
        <v>30</v>
      </c>
      <c r="M72" s="309">
        <v>17946</v>
      </c>
      <c r="N72" s="89">
        <f t="shared" si="13"/>
        <v>17677</v>
      </c>
      <c r="R72" s="48"/>
      <c r="S72" s="26"/>
      <c r="T72" s="26"/>
      <c r="U72" s="26"/>
      <c r="V72" s="26"/>
    </row>
    <row r="73" spans="1:22" ht="13.5" customHeight="1" x14ac:dyDescent="0.15">
      <c r="H73" s="292">
        <v>374</v>
      </c>
      <c r="I73" s="161">
        <v>23</v>
      </c>
      <c r="J73" s="161" t="s">
        <v>27</v>
      </c>
      <c r="K73" s="117">
        <f t="shared" si="12"/>
        <v>25</v>
      </c>
      <c r="L73" s="161" t="s">
        <v>29</v>
      </c>
      <c r="M73" s="309">
        <v>16164</v>
      </c>
      <c r="N73" s="89">
        <f t="shared" si="13"/>
        <v>17070</v>
      </c>
      <c r="R73" s="48"/>
      <c r="S73" s="26"/>
      <c r="T73" s="26"/>
      <c r="U73" s="26"/>
      <c r="V73" s="26"/>
    </row>
    <row r="74" spans="1:22" ht="13.5" customHeight="1" x14ac:dyDescent="0.15">
      <c r="H74" s="88">
        <v>351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15176</v>
      </c>
      <c r="N74" s="89">
        <f t="shared" si="13"/>
        <v>14133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318</v>
      </c>
      <c r="I75" s="161">
        <v>11</v>
      </c>
      <c r="J75" s="161" t="s">
        <v>17</v>
      </c>
      <c r="K75" s="117">
        <f t="shared" si="12"/>
        <v>33</v>
      </c>
      <c r="L75" s="163" t="s">
        <v>0</v>
      </c>
      <c r="M75" s="310">
        <v>12591</v>
      </c>
      <c r="N75" s="167">
        <f t="shared" si="13"/>
        <v>13439</v>
      </c>
      <c r="R75" s="48"/>
      <c r="S75" s="26"/>
      <c r="T75" s="26"/>
      <c r="U75" s="26"/>
      <c r="V75" s="26"/>
    </row>
    <row r="76" spans="1:22" ht="13.5" customHeight="1" thickTop="1" x14ac:dyDescent="0.15">
      <c r="H76" s="292">
        <v>219</v>
      </c>
      <c r="I76" s="161">
        <v>28</v>
      </c>
      <c r="J76" s="161" t="s">
        <v>32</v>
      </c>
      <c r="K76" s="3"/>
      <c r="L76" s="335" t="s">
        <v>109</v>
      </c>
      <c r="M76" s="340">
        <v>629995</v>
      </c>
      <c r="N76" s="172">
        <f>SUM(H90)</f>
        <v>636634</v>
      </c>
      <c r="R76" s="48"/>
      <c r="S76" s="26"/>
      <c r="T76" s="26"/>
      <c r="U76" s="26"/>
      <c r="V76" s="26"/>
    </row>
    <row r="77" spans="1:22" ht="13.5" customHeight="1" x14ac:dyDescent="0.15">
      <c r="H77" s="292">
        <v>120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38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3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292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636634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D71" sqref="D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89</v>
      </c>
      <c r="C16" s="149" t="s">
        <v>90</v>
      </c>
      <c r="D16" s="149" t="s">
        <v>91</v>
      </c>
      <c r="E16" s="149" t="s">
        <v>80</v>
      </c>
      <c r="F16" s="149" t="s">
        <v>81</v>
      </c>
      <c r="G16" s="149" t="s">
        <v>82</v>
      </c>
      <c r="H16" s="149" t="s">
        <v>83</v>
      </c>
      <c r="I16" s="149" t="s">
        <v>84</v>
      </c>
      <c r="J16" s="149" t="s">
        <v>85</v>
      </c>
      <c r="K16" s="149" t="s">
        <v>86</v>
      </c>
      <c r="L16" s="149" t="s">
        <v>87</v>
      </c>
      <c r="M16" s="204" t="s">
        <v>88</v>
      </c>
      <c r="N16" s="206" t="s">
        <v>123</v>
      </c>
      <c r="O16" s="149" t="s">
        <v>125</v>
      </c>
    </row>
    <row r="17" spans="1:25" ht="11.1" customHeight="1" x14ac:dyDescent="0.15">
      <c r="A17" s="6" t="s">
        <v>177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176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179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184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192</v>
      </c>
      <c r="B21" s="146">
        <v>54.8</v>
      </c>
      <c r="C21" s="146">
        <v>61.9</v>
      </c>
      <c r="D21" s="146">
        <v>55.5</v>
      </c>
      <c r="E21" s="146"/>
      <c r="F21" s="146"/>
      <c r="G21" s="146"/>
      <c r="H21" s="148"/>
      <c r="I21" s="146"/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89</v>
      </c>
      <c r="C41" s="149" t="s">
        <v>90</v>
      </c>
      <c r="D41" s="149" t="s">
        <v>91</v>
      </c>
      <c r="E41" s="149" t="s">
        <v>80</v>
      </c>
      <c r="F41" s="149" t="s">
        <v>81</v>
      </c>
      <c r="G41" s="149" t="s">
        <v>82</v>
      </c>
      <c r="H41" s="149" t="s">
        <v>83</v>
      </c>
      <c r="I41" s="149" t="s">
        <v>84</v>
      </c>
      <c r="J41" s="149" t="s">
        <v>85</v>
      </c>
      <c r="K41" s="149" t="s">
        <v>86</v>
      </c>
      <c r="L41" s="149" t="s">
        <v>87</v>
      </c>
      <c r="M41" s="204" t="s">
        <v>88</v>
      </c>
      <c r="N41" s="206" t="s">
        <v>124</v>
      </c>
      <c r="O41" s="149" t="s">
        <v>125</v>
      </c>
    </row>
    <row r="42" spans="1:26" ht="11.1" customHeight="1" x14ac:dyDescent="0.15">
      <c r="A42" s="6" t="s">
        <v>177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176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179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184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192</v>
      </c>
      <c r="B46" s="153">
        <v>92.4</v>
      </c>
      <c r="C46" s="153">
        <v>95.3</v>
      </c>
      <c r="D46" s="153">
        <v>92.5</v>
      </c>
      <c r="E46" s="153"/>
      <c r="F46" s="153"/>
      <c r="G46" s="153"/>
      <c r="H46" s="153"/>
      <c r="I46" s="153"/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89</v>
      </c>
      <c r="C65" s="149" t="s">
        <v>90</v>
      </c>
      <c r="D65" s="149" t="s">
        <v>91</v>
      </c>
      <c r="E65" s="149" t="s">
        <v>80</v>
      </c>
      <c r="F65" s="149" t="s">
        <v>81</v>
      </c>
      <c r="G65" s="149" t="s">
        <v>82</v>
      </c>
      <c r="H65" s="149" t="s">
        <v>83</v>
      </c>
      <c r="I65" s="149" t="s">
        <v>84</v>
      </c>
      <c r="J65" s="149" t="s">
        <v>85</v>
      </c>
      <c r="K65" s="149" t="s">
        <v>86</v>
      </c>
      <c r="L65" s="149" t="s">
        <v>87</v>
      </c>
      <c r="M65" s="204" t="s">
        <v>88</v>
      </c>
      <c r="N65" s="206" t="s">
        <v>124</v>
      </c>
      <c r="O65" s="286" t="s">
        <v>125</v>
      </c>
    </row>
    <row r="66" spans="1:26" ht="11.1" customHeight="1" x14ac:dyDescent="0.15">
      <c r="A66" s="6" t="s">
        <v>177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176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179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184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192</v>
      </c>
      <c r="B70" s="146">
        <v>58.5</v>
      </c>
      <c r="C70" s="146">
        <v>64.400000000000006</v>
      </c>
      <c r="D70" s="146">
        <v>60.6</v>
      </c>
      <c r="E70" s="146"/>
      <c r="F70" s="146"/>
      <c r="G70" s="146"/>
      <c r="H70" s="146"/>
      <c r="I70" s="146"/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T62" sqref="T62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77</v>
      </c>
      <c r="C18" s="7" t="s">
        <v>78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84</v>
      </c>
      <c r="J18" s="7" t="s">
        <v>85</v>
      </c>
      <c r="K18" s="7" t="s">
        <v>86</v>
      </c>
      <c r="L18" s="7" t="s">
        <v>87</v>
      </c>
      <c r="M18" s="7" t="s">
        <v>88</v>
      </c>
      <c r="N18" s="206" t="s">
        <v>123</v>
      </c>
      <c r="O18" s="206" t="s">
        <v>125</v>
      </c>
    </row>
    <row r="19" spans="1:18" ht="11.1" customHeight="1" x14ac:dyDescent="0.15">
      <c r="A19" s="6" t="s">
        <v>177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176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179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184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192</v>
      </c>
      <c r="B23" s="153">
        <v>11.5</v>
      </c>
      <c r="C23" s="153">
        <v>11.2</v>
      </c>
      <c r="D23" s="153">
        <v>11.8</v>
      </c>
      <c r="E23" s="153"/>
      <c r="F23" s="153"/>
      <c r="G23" s="153"/>
      <c r="H23" s="153"/>
      <c r="I23" s="153"/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77</v>
      </c>
      <c r="C42" s="7" t="s">
        <v>78</v>
      </c>
      <c r="D42" s="7" t="s">
        <v>79</v>
      </c>
      <c r="E42" s="7" t="s">
        <v>80</v>
      </c>
      <c r="F42" s="7" t="s">
        <v>81</v>
      </c>
      <c r="G42" s="7" t="s">
        <v>82</v>
      </c>
      <c r="H42" s="7" t="s">
        <v>83</v>
      </c>
      <c r="I42" s="7" t="s">
        <v>84</v>
      </c>
      <c r="J42" s="7" t="s">
        <v>85</v>
      </c>
      <c r="K42" s="7" t="s">
        <v>86</v>
      </c>
      <c r="L42" s="7" t="s">
        <v>87</v>
      </c>
      <c r="M42" s="7" t="s">
        <v>88</v>
      </c>
      <c r="N42" s="206" t="s">
        <v>124</v>
      </c>
      <c r="O42" s="206" t="s">
        <v>125</v>
      </c>
    </row>
    <row r="43" spans="1:26" ht="11.1" customHeight="1" x14ac:dyDescent="0.15">
      <c r="A43" s="6" t="s">
        <v>177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176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179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184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192</v>
      </c>
      <c r="B47" s="153">
        <v>19.399999999999999</v>
      </c>
      <c r="C47" s="153">
        <v>19.3</v>
      </c>
      <c r="D47" s="153">
        <v>19</v>
      </c>
      <c r="E47" s="153"/>
      <c r="F47" s="153"/>
      <c r="G47" s="153"/>
      <c r="H47" s="153"/>
      <c r="I47" s="153"/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77</v>
      </c>
      <c r="C70" s="7" t="s">
        <v>78</v>
      </c>
      <c r="D70" s="7" t="s">
        <v>79</v>
      </c>
      <c r="E70" s="7" t="s">
        <v>80</v>
      </c>
      <c r="F70" s="7" t="s">
        <v>81</v>
      </c>
      <c r="G70" s="7" t="s">
        <v>82</v>
      </c>
      <c r="H70" s="7" t="s">
        <v>83</v>
      </c>
      <c r="I70" s="7" t="s">
        <v>84</v>
      </c>
      <c r="J70" s="7" t="s">
        <v>85</v>
      </c>
      <c r="K70" s="7" t="s">
        <v>86</v>
      </c>
      <c r="L70" s="7" t="s">
        <v>87</v>
      </c>
      <c r="M70" s="7" t="s">
        <v>88</v>
      </c>
      <c r="N70" s="206" t="s">
        <v>124</v>
      </c>
      <c r="O70" s="206" t="s">
        <v>125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177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176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179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184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192</v>
      </c>
      <c r="B75" s="146">
        <v>58</v>
      </c>
      <c r="C75" s="146">
        <v>58.6</v>
      </c>
      <c r="D75" s="146">
        <v>62.1</v>
      </c>
      <c r="E75" s="146"/>
      <c r="F75" s="146"/>
      <c r="G75" s="146"/>
      <c r="H75" s="146"/>
      <c r="I75" s="146"/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D89" sqref="D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2" t="s">
        <v>125</v>
      </c>
    </row>
    <row r="25" spans="1:24" ht="11.1" customHeight="1" x14ac:dyDescent="0.15">
      <c r="A25" s="6" t="s">
        <v>177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176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179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184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192</v>
      </c>
      <c r="B29" s="153">
        <v>17.100000000000001</v>
      </c>
      <c r="C29" s="153">
        <v>17.8</v>
      </c>
      <c r="D29" s="153">
        <v>19</v>
      </c>
      <c r="E29" s="153"/>
      <c r="F29" s="153"/>
      <c r="G29" s="153"/>
      <c r="H29" s="153"/>
      <c r="I29" s="153"/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176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184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192</v>
      </c>
      <c r="B58" s="153">
        <v>36</v>
      </c>
      <c r="C58" s="153">
        <v>35.9</v>
      </c>
      <c r="D58" s="153">
        <v>35.4</v>
      </c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</row>
    <row r="84" spans="1:18" s="150" customFormat="1" ht="11.1" customHeight="1" x14ac:dyDescent="0.15">
      <c r="A84" s="6" t="s">
        <v>177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176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179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184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192</v>
      </c>
      <c r="B88" s="146">
        <v>47.5</v>
      </c>
      <c r="C88" s="148">
        <v>49.6</v>
      </c>
      <c r="D88" s="146">
        <v>53.9</v>
      </c>
      <c r="E88" s="146"/>
      <c r="F88" s="146"/>
      <c r="G88" s="146"/>
      <c r="H88" s="148"/>
      <c r="I88" s="146"/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D90" sqref="D90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176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179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184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192</v>
      </c>
      <c r="B29" s="157">
        <v>51.7</v>
      </c>
      <c r="C29" s="157">
        <v>54.7</v>
      </c>
      <c r="D29" s="157">
        <v>64.900000000000006</v>
      </c>
      <c r="E29" s="157"/>
      <c r="F29" s="157"/>
      <c r="G29" s="157"/>
      <c r="H29" s="157"/>
      <c r="I29" s="157"/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176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184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192</v>
      </c>
      <c r="B58" s="157">
        <v>43.2</v>
      </c>
      <c r="C58" s="157">
        <v>43.6</v>
      </c>
      <c r="D58" s="157">
        <v>42.1</v>
      </c>
      <c r="E58" s="157"/>
      <c r="F58" s="157"/>
      <c r="G58" s="157"/>
      <c r="H58" s="157"/>
      <c r="I58" s="157"/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177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176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179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184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192</v>
      </c>
      <c r="B88" s="11">
        <v>120.5</v>
      </c>
      <c r="C88" s="11">
        <v>125.7</v>
      </c>
      <c r="D88" s="11">
        <v>153</v>
      </c>
      <c r="E88" s="11"/>
      <c r="F88" s="11"/>
      <c r="G88" s="11"/>
      <c r="H88" s="11"/>
      <c r="I88" s="11"/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D89" sqref="D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176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179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184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192</v>
      </c>
      <c r="B29" s="355">
        <v>72.7</v>
      </c>
      <c r="C29" s="355">
        <v>83.2</v>
      </c>
      <c r="D29" s="355">
        <v>89.9</v>
      </c>
      <c r="E29" s="355"/>
      <c r="F29" s="355"/>
      <c r="G29" s="355"/>
      <c r="H29" s="355"/>
      <c r="I29" s="355"/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77</v>
      </c>
      <c r="C53" s="146" t="s">
        <v>78</v>
      </c>
      <c r="D53" s="146" t="s">
        <v>79</v>
      </c>
      <c r="E53" s="146" t="s">
        <v>80</v>
      </c>
      <c r="F53" s="146" t="s">
        <v>81</v>
      </c>
      <c r="G53" s="146" t="s">
        <v>82</v>
      </c>
      <c r="H53" s="146" t="s">
        <v>83</v>
      </c>
      <c r="I53" s="146" t="s">
        <v>84</v>
      </c>
      <c r="J53" s="146" t="s">
        <v>85</v>
      </c>
      <c r="K53" s="146" t="s">
        <v>86</v>
      </c>
      <c r="L53" s="146" t="s">
        <v>87</v>
      </c>
      <c r="M53" s="146" t="s">
        <v>88</v>
      </c>
      <c r="N53" s="206" t="s">
        <v>124</v>
      </c>
      <c r="O53" s="149" t="s">
        <v>126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177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176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179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184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192</v>
      </c>
      <c r="B58" s="153">
        <v>97.3</v>
      </c>
      <c r="C58" s="153">
        <v>99.8</v>
      </c>
      <c r="D58" s="153">
        <v>97.4</v>
      </c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77</v>
      </c>
      <c r="C83" s="146" t="s">
        <v>78</v>
      </c>
      <c r="D83" s="146" t="s">
        <v>79</v>
      </c>
      <c r="E83" s="146" t="s">
        <v>80</v>
      </c>
      <c r="F83" s="146" t="s">
        <v>81</v>
      </c>
      <c r="G83" s="146" t="s">
        <v>82</v>
      </c>
      <c r="H83" s="146" t="s">
        <v>83</v>
      </c>
      <c r="I83" s="146" t="s">
        <v>84</v>
      </c>
      <c r="J83" s="146" t="s">
        <v>85</v>
      </c>
      <c r="K83" s="146" t="s">
        <v>86</v>
      </c>
      <c r="L83" s="146" t="s">
        <v>87</v>
      </c>
      <c r="M83" s="146" t="s">
        <v>88</v>
      </c>
      <c r="N83" s="206" t="s">
        <v>124</v>
      </c>
      <c r="O83" s="149" t="s">
        <v>126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177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176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179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184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192</v>
      </c>
      <c r="B88" s="148">
        <v>74.8</v>
      </c>
      <c r="C88" s="148">
        <v>83.1</v>
      </c>
      <c r="D88" s="148">
        <v>92.4</v>
      </c>
      <c r="E88" s="148"/>
      <c r="F88" s="148"/>
      <c r="G88" s="148"/>
      <c r="H88" s="148"/>
      <c r="I88" s="148"/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D89" sqref="D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6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176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179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184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192</v>
      </c>
      <c r="B29" s="153">
        <v>45.1</v>
      </c>
      <c r="C29" s="153">
        <v>47.2</v>
      </c>
      <c r="D29" s="153">
        <v>51.8</v>
      </c>
      <c r="E29" s="153"/>
      <c r="F29" s="153"/>
      <c r="G29" s="153"/>
      <c r="H29" s="153"/>
      <c r="I29" s="153"/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6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176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184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192</v>
      </c>
      <c r="B58" s="153">
        <v>62.7</v>
      </c>
      <c r="C58" s="153">
        <v>63</v>
      </c>
      <c r="D58" s="153">
        <v>63.7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6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177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176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179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184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192</v>
      </c>
      <c r="B88" s="146">
        <v>72.3</v>
      </c>
      <c r="C88" s="146">
        <v>74.900000000000006</v>
      </c>
      <c r="D88" s="146">
        <v>81.3</v>
      </c>
      <c r="E88" s="146"/>
      <c r="F88" s="146"/>
      <c r="G88" s="146"/>
      <c r="H88" s="146"/>
      <c r="I88" s="146"/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topLeftCell="A4" workbookViewId="0">
      <selection activeCell="N37" sqref="N37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6" t="s">
        <v>129</v>
      </c>
      <c r="F1" s="144"/>
      <c r="G1" s="144"/>
      <c r="H1" s="144"/>
    </row>
    <row r="2" spans="1:13" x14ac:dyDescent="0.15">
      <c r="A2" s="440"/>
    </row>
    <row r="3" spans="1:13" ht="17.25" x14ac:dyDescent="0.2">
      <c r="A3" s="440"/>
      <c r="C3" s="144"/>
    </row>
    <row r="4" spans="1:13" ht="17.25" x14ac:dyDescent="0.2">
      <c r="A4" s="440"/>
      <c r="J4" s="144"/>
      <c r="K4" s="144"/>
      <c r="L4" s="144"/>
      <c r="M4" s="144"/>
    </row>
    <row r="5" spans="1:13" x14ac:dyDescent="0.15">
      <c r="A5" s="440"/>
    </row>
    <row r="6" spans="1:13" x14ac:dyDescent="0.15">
      <c r="A6" s="440"/>
    </row>
    <row r="7" spans="1:13" x14ac:dyDescent="0.15">
      <c r="A7" s="440"/>
    </row>
    <row r="8" spans="1:13" x14ac:dyDescent="0.15">
      <c r="A8" s="440"/>
    </row>
    <row r="9" spans="1:13" x14ac:dyDescent="0.15">
      <c r="A9" s="440"/>
    </row>
    <row r="10" spans="1:13" x14ac:dyDescent="0.15">
      <c r="A10" s="440"/>
    </row>
    <row r="11" spans="1:13" x14ac:dyDescent="0.15">
      <c r="A11" s="440"/>
    </row>
    <row r="12" spans="1:13" x14ac:dyDescent="0.15">
      <c r="A12" s="440"/>
    </row>
    <row r="13" spans="1:13" x14ac:dyDescent="0.15">
      <c r="A13" s="440"/>
    </row>
    <row r="14" spans="1:13" x14ac:dyDescent="0.15">
      <c r="A14" s="440"/>
    </row>
    <row r="15" spans="1:13" x14ac:dyDescent="0.15">
      <c r="A15" s="440"/>
    </row>
    <row r="16" spans="1:13" x14ac:dyDescent="0.15">
      <c r="A16" s="440"/>
    </row>
    <row r="17" spans="1:15" x14ac:dyDescent="0.15">
      <c r="A17" s="440"/>
    </row>
    <row r="18" spans="1:15" x14ac:dyDescent="0.15">
      <c r="A18" s="440"/>
    </row>
    <row r="19" spans="1:15" x14ac:dyDescent="0.15">
      <c r="A19" s="440"/>
    </row>
    <row r="20" spans="1:15" x14ac:dyDescent="0.15">
      <c r="A20" s="440"/>
    </row>
    <row r="21" spans="1:15" x14ac:dyDescent="0.15">
      <c r="A21" s="440"/>
    </row>
    <row r="22" spans="1:15" x14ac:dyDescent="0.15">
      <c r="A22" s="440"/>
    </row>
    <row r="23" spans="1:15" x14ac:dyDescent="0.15">
      <c r="A23" s="440"/>
    </row>
    <row r="24" spans="1:15" x14ac:dyDescent="0.15">
      <c r="A24" s="440"/>
    </row>
    <row r="25" spans="1:15" x14ac:dyDescent="0.15">
      <c r="A25" s="440"/>
    </row>
    <row r="26" spans="1:15" x14ac:dyDescent="0.15">
      <c r="A26" s="440"/>
    </row>
    <row r="27" spans="1:15" x14ac:dyDescent="0.15">
      <c r="A27" s="440"/>
    </row>
    <row r="28" spans="1:15" x14ac:dyDescent="0.15">
      <c r="A28" s="440"/>
    </row>
    <row r="29" spans="1:15" x14ac:dyDescent="0.15">
      <c r="A29" s="440"/>
      <c r="O29" s="349"/>
    </row>
    <row r="30" spans="1:15" x14ac:dyDescent="0.15">
      <c r="A30" s="440"/>
    </row>
    <row r="31" spans="1:15" x14ac:dyDescent="0.15">
      <c r="A31" s="440"/>
    </row>
    <row r="32" spans="1:15" x14ac:dyDescent="0.15">
      <c r="A32" s="440"/>
    </row>
    <row r="33" spans="1:14" x14ac:dyDescent="0.15">
      <c r="A33" s="440"/>
    </row>
    <row r="34" spans="1:14" x14ac:dyDescent="0.15">
      <c r="A34" s="440"/>
    </row>
    <row r="35" spans="1:14" s="42" customFormat="1" ht="20.100000000000001" customHeight="1" x14ac:dyDescent="0.15">
      <c r="A35" s="440"/>
      <c r="B35" s="363" t="s">
        <v>172</v>
      </c>
      <c r="C35" s="363" t="s">
        <v>157</v>
      </c>
      <c r="D35" s="364" t="s">
        <v>159</v>
      </c>
      <c r="E35" s="363" t="s">
        <v>161</v>
      </c>
      <c r="F35" s="363" t="s">
        <v>164</v>
      </c>
      <c r="G35" s="363" t="s">
        <v>171</v>
      </c>
      <c r="H35" s="363" t="s">
        <v>174</v>
      </c>
      <c r="I35" s="363" t="s">
        <v>175</v>
      </c>
      <c r="J35" s="363" t="s">
        <v>176</v>
      </c>
      <c r="K35" s="363" t="s">
        <v>189</v>
      </c>
      <c r="L35" s="363" t="s">
        <v>205</v>
      </c>
      <c r="M35" s="365" t="s">
        <v>208</v>
      </c>
      <c r="N35" s="47"/>
    </row>
    <row r="36" spans="1:14" ht="25.5" customHeight="1" x14ac:dyDescent="0.15">
      <c r="A36" s="440"/>
      <c r="B36" s="426" t="s">
        <v>110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141.6</v>
      </c>
    </row>
    <row r="37" spans="1:14" ht="25.5" customHeight="1" x14ac:dyDescent="0.15">
      <c r="A37" s="440"/>
      <c r="B37" s="196" t="s">
        <v>206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241.5</v>
      </c>
    </row>
    <row r="38" spans="1:14" ht="24.75" customHeight="1" x14ac:dyDescent="0.15">
      <c r="A38" s="440"/>
      <c r="B38" s="173" t="s">
        <v>132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169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S16" sqref="S16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3" t="s">
        <v>209</v>
      </c>
      <c r="C1" s="453"/>
      <c r="D1" s="453"/>
      <c r="E1" s="453"/>
      <c r="F1" s="453"/>
      <c r="G1" s="454" t="s">
        <v>130</v>
      </c>
      <c r="H1" s="454"/>
      <c r="I1" s="454"/>
      <c r="J1" s="224" t="s">
        <v>111</v>
      </c>
      <c r="K1" s="3"/>
      <c r="M1" s="3" t="s">
        <v>183</v>
      </c>
    </row>
    <row r="2" spans="2:15" x14ac:dyDescent="0.15">
      <c r="B2" s="453"/>
      <c r="C2" s="453"/>
      <c r="D2" s="453"/>
      <c r="E2" s="453"/>
      <c r="F2" s="453"/>
      <c r="G2" s="454"/>
      <c r="H2" s="454"/>
      <c r="I2" s="454"/>
      <c r="J2" s="375">
        <v>220340</v>
      </c>
      <c r="K2" s="4" t="s">
        <v>113</v>
      </c>
      <c r="L2" s="341">
        <f t="shared" ref="L2:L7" si="0">SUM(J2)</f>
        <v>220340</v>
      </c>
      <c r="M2" s="375">
        <v>153698</v>
      </c>
    </row>
    <row r="3" spans="2:15" x14ac:dyDescent="0.15">
      <c r="J3" s="375">
        <v>392277</v>
      </c>
      <c r="K3" s="3" t="s">
        <v>114</v>
      </c>
      <c r="L3" s="341">
        <f t="shared" si="0"/>
        <v>392277</v>
      </c>
      <c r="M3" s="375">
        <v>251549</v>
      </c>
    </row>
    <row r="4" spans="2:15" x14ac:dyDescent="0.15">
      <c r="J4" s="375">
        <v>513843</v>
      </c>
      <c r="K4" s="3" t="s">
        <v>104</v>
      </c>
      <c r="L4" s="341">
        <f t="shared" si="0"/>
        <v>513843</v>
      </c>
      <c r="M4" s="375">
        <v>326124</v>
      </c>
    </row>
    <row r="5" spans="2:15" x14ac:dyDescent="0.15">
      <c r="J5" s="375">
        <v>153912</v>
      </c>
      <c r="K5" s="3" t="s">
        <v>92</v>
      </c>
      <c r="L5" s="341">
        <f t="shared" si="0"/>
        <v>153912</v>
      </c>
      <c r="M5" s="375">
        <v>127964</v>
      </c>
    </row>
    <row r="6" spans="2:15" x14ac:dyDescent="0.15">
      <c r="J6" s="375">
        <v>266733</v>
      </c>
      <c r="K6" s="3" t="s">
        <v>102</v>
      </c>
      <c r="L6" s="341">
        <f t="shared" si="0"/>
        <v>266733</v>
      </c>
      <c r="M6" s="375">
        <v>162999</v>
      </c>
    </row>
    <row r="7" spans="2:15" x14ac:dyDescent="0.15">
      <c r="J7" s="375">
        <v>867586</v>
      </c>
      <c r="K7" s="3" t="s">
        <v>105</v>
      </c>
      <c r="L7" s="341">
        <f t="shared" si="0"/>
        <v>867586</v>
      </c>
      <c r="M7" s="375">
        <v>629111</v>
      </c>
    </row>
    <row r="8" spans="2:15" x14ac:dyDescent="0.15">
      <c r="J8" s="341">
        <f>SUM(J2:J7)</f>
        <v>2414691</v>
      </c>
      <c r="K8" s="3" t="s">
        <v>94</v>
      </c>
      <c r="L8" s="412">
        <f>SUM(L2:L7)</f>
        <v>2414691</v>
      </c>
      <c r="M8" s="341">
        <f>SUM(M2:M7)</f>
        <v>1651445</v>
      </c>
    </row>
    <row r="10" spans="2:15" x14ac:dyDescent="0.15">
      <c r="K10" s="3"/>
      <c r="L10" s="3" t="s">
        <v>166</v>
      </c>
      <c r="M10" s="3" t="s">
        <v>115</v>
      </c>
      <c r="N10" s="3"/>
      <c r="O10" s="3" t="s">
        <v>131</v>
      </c>
    </row>
    <row r="11" spans="2:15" x14ac:dyDescent="0.15">
      <c r="K11" s="4" t="s">
        <v>113</v>
      </c>
      <c r="L11" s="341">
        <f>SUM(M2)</f>
        <v>153698</v>
      </c>
      <c r="M11" s="341">
        <f t="shared" ref="M11:M17" si="1">SUM(N11-L11)</f>
        <v>66642</v>
      </c>
      <c r="N11" s="341">
        <f t="shared" ref="N11:N17" si="2">SUM(L2)</f>
        <v>220340</v>
      </c>
      <c r="O11" s="342">
        <f>SUM(L11/N11)</f>
        <v>0.69754924208042113</v>
      </c>
    </row>
    <row r="12" spans="2:15" x14ac:dyDescent="0.15">
      <c r="K12" s="3" t="s">
        <v>114</v>
      </c>
      <c r="L12" s="341">
        <f t="shared" ref="L12:L17" si="3">SUM(M3)</f>
        <v>251549</v>
      </c>
      <c r="M12" s="341">
        <f t="shared" si="1"/>
        <v>140728</v>
      </c>
      <c r="N12" s="341">
        <f t="shared" si="2"/>
        <v>392277</v>
      </c>
      <c r="O12" s="342">
        <f t="shared" ref="O12:O17" si="4">SUM(L12/N12)</f>
        <v>0.64125350198966546</v>
      </c>
    </row>
    <row r="13" spans="2:15" x14ac:dyDescent="0.15">
      <c r="K13" s="3" t="s">
        <v>104</v>
      </c>
      <c r="L13" s="341">
        <f t="shared" si="3"/>
        <v>326124</v>
      </c>
      <c r="M13" s="341">
        <f t="shared" si="1"/>
        <v>187719</v>
      </c>
      <c r="N13" s="341">
        <f t="shared" si="2"/>
        <v>513843</v>
      </c>
      <c r="O13" s="342">
        <f t="shared" si="4"/>
        <v>0.63467635055843907</v>
      </c>
    </row>
    <row r="14" spans="2:15" x14ac:dyDescent="0.15">
      <c r="K14" s="3" t="s">
        <v>92</v>
      </c>
      <c r="L14" s="341">
        <f t="shared" si="3"/>
        <v>127964</v>
      </c>
      <c r="M14" s="341">
        <f t="shared" si="1"/>
        <v>25948</v>
      </c>
      <c r="N14" s="341">
        <f t="shared" si="2"/>
        <v>153912</v>
      </c>
      <c r="O14" s="342">
        <f t="shared" si="4"/>
        <v>0.83141015645303806</v>
      </c>
    </row>
    <row r="15" spans="2:15" x14ac:dyDescent="0.15">
      <c r="K15" s="3" t="s">
        <v>102</v>
      </c>
      <c r="L15" s="341">
        <f t="shared" si="3"/>
        <v>162999</v>
      </c>
      <c r="M15" s="341">
        <f t="shared" si="1"/>
        <v>103734</v>
      </c>
      <c r="N15" s="341">
        <f t="shared" si="2"/>
        <v>266733</v>
      </c>
      <c r="O15" s="342">
        <f t="shared" si="4"/>
        <v>0.61109424030772341</v>
      </c>
    </row>
    <row r="16" spans="2:15" x14ac:dyDescent="0.15">
      <c r="K16" s="3" t="s">
        <v>105</v>
      </c>
      <c r="L16" s="341">
        <f t="shared" si="3"/>
        <v>629111</v>
      </c>
      <c r="M16" s="341">
        <f t="shared" si="1"/>
        <v>238475</v>
      </c>
      <c r="N16" s="341">
        <f t="shared" si="2"/>
        <v>867586</v>
      </c>
      <c r="O16" s="342">
        <f t="shared" si="4"/>
        <v>0.72512811410050415</v>
      </c>
    </row>
    <row r="17" spans="11:15" x14ac:dyDescent="0.15">
      <c r="K17" s="3" t="s">
        <v>94</v>
      </c>
      <c r="L17" s="341">
        <f t="shared" si="3"/>
        <v>1651445</v>
      </c>
      <c r="M17" s="341">
        <f t="shared" si="1"/>
        <v>763246</v>
      </c>
      <c r="N17" s="341">
        <f t="shared" si="2"/>
        <v>2414691</v>
      </c>
      <c r="O17" s="342">
        <f t="shared" si="4"/>
        <v>0.6839156645715746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116</v>
      </c>
      <c r="B56" s="36"/>
      <c r="C56" s="455" t="s">
        <v>111</v>
      </c>
      <c r="D56" s="456"/>
      <c r="E56" s="455" t="s">
        <v>112</v>
      </c>
      <c r="F56" s="456"/>
      <c r="G56" s="459" t="s">
        <v>117</v>
      </c>
      <c r="H56" s="455" t="s">
        <v>118</v>
      </c>
      <c r="I56" s="456"/>
    </row>
    <row r="57" spans="1:9" ht="14.25" x14ac:dyDescent="0.15">
      <c r="A57" s="37" t="s">
        <v>119</v>
      </c>
      <c r="B57" s="38"/>
      <c r="C57" s="457"/>
      <c r="D57" s="458"/>
      <c r="E57" s="457"/>
      <c r="F57" s="458"/>
      <c r="G57" s="460"/>
      <c r="H57" s="457"/>
      <c r="I57" s="458"/>
    </row>
    <row r="58" spans="1:9" ht="19.5" customHeight="1" x14ac:dyDescent="0.15">
      <c r="A58" s="41" t="s">
        <v>120</v>
      </c>
      <c r="B58" s="39"/>
      <c r="C58" s="449" t="s">
        <v>215</v>
      </c>
      <c r="D58" s="450"/>
      <c r="E58" s="451" t="s">
        <v>210</v>
      </c>
      <c r="F58" s="452"/>
      <c r="G58" s="80">
        <v>13.8</v>
      </c>
      <c r="H58" s="40"/>
      <c r="I58" s="39"/>
    </row>
    <row r="59" spans="1:9" ht="19.5" customHeight="1" x14ac:dyDescent="0.15">
      <c r="A59" s="41" t="s">
        <v>121</v>
      </c>
      <c r="B59" s="39"/>
      <c r="C59" s="447" t="s">
        <v>158</v>
      </c>
      <c r="D59" s="450"/>
      <c r="E59" s="451" t="s">
        <v>211</v>
      </c>
      <c r="F59" s="452"/>
      <c r="G59" s="84">
        <v>27.7</v>
      </c>
      <c r="H59" s="40"/>
      <c r="I59" s="39"/>
    </row>
    <row r="60" spans="1:9" ht="20.100000000000001" customHeight="1" x14ac:dyDescent="0.15">
      <c r="A60" s="41" t="s">
        <v>122</v>
      </c>
      <c r="B60" s="39"/>
      <c r="C60" s="451" t="s">
        <v>207</v>
      </c>
      <c r="D60" s="452"/>
      <c r="E60" s="447" t="s">
        <v>212</v>
      </c>
      <c r="F60" s="448"/>
      <c r="G60" s="80">
        <v>80.099999999999994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D91" sqref="D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77</v>
      </c>
      <c r="C25" s="146" t="s">
        <v>78</v>
      </c>
      <c r="D25" s="146" t="s">
        <v>79</v>
      </c>
      <c r="E25" s="146" t="s">
        <v>80</v>
      </c>
      <c r="F25" s="146" t="s">
        <v>81</v>
      </c>
      <c r="G25" s="146" t="s">
        <v>82</v>
      </c>
      <c r="H25" s="146" t="s">
        <v>83</v>
      </c>
      <c r="I25" s="146" t="s">
        <v>84</v>
      </c>
      <c r="J25" s="146" t="s">
        <v>85</v>
      </c>
      <c r="K25" s="146" t="s">
        <v>86</v>
      </c>
      <c r="L25" s="146" t="s">
        <v>87</v>
      </c>
      <c r="M25" s="147" t="s">
        <v>88</v>
      </c>
      <c r="N25" s="206" t="s">
        <v>127</v>
      </c>
      <c r="O25" s="149" t="s">
        <v>126</v>
      </c>
      <c r="AI25"/>
    </row>
    <row r="26" spans="1:35" ht="9.9499999999999993" customHeight="1" x14ac:dyDescent="0.15">
      <c r="A26" s="6" t="s">
        <v>177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176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179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184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192</v>
      </c>
      <c r="B30" s="146">
        <v>91.6</v>
      </c>
      <c r="C30" s="146">
        <v>96.2</v>
      </c>
      <c r="D30" s="148">
        <v>103.6</v>
      </c>
      <c r="E30" s="146"/>
      <c r="F30" s="146"/>
      <c r="G30" s="146"/>
      <c r="H30" s="148"/>
      <c r="I30" s="146"/>
      <c r="J30" s="146"/>
      <c r="K30" s="146"/>
      <c r="L30" s="146"/>
      <c r="M30" s="303"/>
      <c r="N30" s="304">
        <f t="shared" ref="N30" si="1">SUM(B30:M30)</f>
        <v>291.39999999999998</v>
      </c>
      <c r="O30" s="148">
        <f>SUM(N30/N29)*100</f>
        <v>23.536063322833371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77</v>
      </c>
      <c r="C55" s="146" t="s">
        <v>78</v>
      </c>
      <c r="D55" s="146" t="s">
        <v>79</v>
      </c>
      <c r="E55" s="146" t="s">
        <v>80</v>
      </c>
      <c r="F55" s="146" t="s">
        <v>81</v>
      </c>
      <c r="G55" s="146" t="s">
        <v>82</v>
      </c>
      <c r="H55" s="146" t="s">
        <v>83</v>
      </c>
      <c r="I55" s="146" t="s">
        <v>84</v>
      </c>
      <c r="J55" s="146" t="s">
        <v>85</v>
      </c>
      <c r="K55" s="146" t="s">
        <v>86</v>
      </c>
      <c r="L55" s="146" t="s">
        <v>87</v>
      </c>
      <c r="M55" s="147" t="s">
        <v>88</v>
      </c>
      <c r="N55" s="206" t="s">
        <v>128</v>
      </c>
      <c r="O55" s="149" t="s">
        <v>126</v>
      </c>
    </row>
    <row r="56" spans="1:17" ht="9.9499999999999993" customHeight="1" x14ac:dyDescent="0.15">
      <c r="A56" s="6" t="s">
        <v>177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176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179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184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192</v>
      </c>
      <c r="B60" s="146">
        <v>141.4</v>
      </c>
      <c r="C60" s="146">
        <v>142</v>
      </c>
      <c r="D60" s="146">
        <v>141.30000000000001</v>
      </c>
      <c r="E60" s="146"/>
      <c r="F60" s="146"/>
      <c r="G60" s="146"/>
      <c r="H60" s="146"/>
      <c r="I60" s="146"/>
      <c r="J60" s="147"/>
      <c r="K60" s="146"/>
      <c r="L60" s="146"/>
      <c r="M60" s="147"/>
      <c r="N60" s="211">
        <f t="shared" ref="N60" si="3">SUM(B60:M60)/12</f>
        <v>35.391666666666666</v>
      </c>
      <c r="O60" s="148">
        <f>SUM(N60/N59)*100</f>
        <v>25.036844897718563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77</v>
      </c>
      <c r="C85" s="146" t="s">
        <v>78</v>
      </c>
      <c r="D85" s="146" t="s">
        <v>79</v>
      </c>
      <c r="E85" s="146" t="s">
        <v>80</v>
      </c>
      <c r="F85" s="146" t="s">
        <v>81</v>
      </c>
      <c r="G85" s="146" t="s">
        <v>82</v>
      </c>
      <c r="H85" s="146" t="s">
        <v>83</v>
      </c>
      <c r="I85" s="146" t="s">
        <v>84</v>
      </c>
      <c r="J85" s="146" t="s">
        <v>85</v>
      </c>
      <c r="K85" s="146" t="s">
        <v>86</v>
      </c>
      <c r="L85" s="146" t="s">
        <v>87</v>
      </c>
      <c r="M85" s="147" t="s">
        <v>88</v>
      </c>
      <c r="N85" s="206" t="s">
        <v>128</v>
      </c>
      <c r="O85" s="149" t="s">
        <v>126</v>
      </c>
    </row>
    <row r="86" spans="1:25" ht="9.9499999999999993" customHeight="1" x14ac:dyDescent="0.15">
      <c r="A86" s="6" t="s">
        <v>177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176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179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184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192</v>
      </c>
      <c r="B90" s="146">
        <v>64.8</v>
      </c>
      <c r="C90" s="146">
        <v>67.7</v>
      </c>
      <c r="D90" s="146">
        <v>73.400000000000006</v>
      </c>
      <c r="E90" s="146"/>
      <c r="F90" s="146"/>
      <c r="G90" s="146"/>
      <c r="H90" s="146"/>
      <c r="I90" s="146"/>
      <c r="J90" s="147"/>
      <c r="K90" s="146"/>
      <c r="L90" s="146"/>
      <c r="M90" s="147"/>
      <c r="N90" s="211">
        <f>SUM(B90:M90)/12</f>
        <v>17.158333333333335</v>
      </c>
      <c r="O90" s="411">
        <f>SUM(N90/N89)*100</f>
        <v>23.485799019048713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L34" sqref="L3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1" t="s">
        <v>213</v>
      </c>
      <c r="B1" s="462"/>
      <c r="C1" s="462"/>
      <c r="D1" s="462"/>
      <c r="E1" s="462"/>
      <c r="F1" s="462"/>
      <c r="G1" s="462"/>
      <c r="M1" s="16"/>
      <c r="N1" t="s">
        <v>192</v>
      </c>
      <c r="O1" s="111"/>
      <c r="Q1" s="282" t="s">
        <v>184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314963</v>
      </c>
      <c r="K3" s="198">
        <v>1</v>
      </c>
      <c r="L3" s="3">
        <f>SUM(H3)</f>
        <v>17</v>
      </c>
      <c r="M3" s="161" t="s">
        <v>21</v>
      </c>
      <c r="N3" s="13">
        <f>SUM(J3)</f>
        <v>314963</v>
      </c>
      <c r="O3" s="3">
        <f>SUM(H3)</f>
        <v>17</v>
      </c>
      <c r="P3" s="161" t="s">
        <v>21</v>
      </c>
      <c r="Q3" s="199">
        <v>308748</v>
      </c>
    </row>
    <row r="4" spans="1:18" ht="13.5" customHeight="1" x14ac:dyDescent="0.15">
      <c r="H4" s="3">
        <v>33</v>
      </c>
      <c r="I4" s="161" t="s">
        <v>0</v>
      </c>
      <c r="J4" s="13">
        <v>106485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106485</v>
      </c>
      <c r="O4" s="3">
        <f t="shared" ref="O4:O12" si="2">SUM(H4)</f>
        <v>33</v>
      </c>
      <c r="P4" s="161" t="s">
        <v>0</v>
      </c>
      <c r="Q4" s="86">
        <v>108586</v>
      </c>
    </row>
    <row r="5" spans="1:18" ht="13.5" customHeight="1" x14ac:dyDescent="0.15">
      <c r="G5" s="17"/>
      <c r="H5" s="3">
        <v>26</v>
      </c>
      <c r="I5" s="161" t="s">
        <v>30</v>
      </c>
      <c r="J5" s="13">
        <v>96236</v>
      </c>
      <c r="K5" s="198">
        <v>3</v>
      </c>
      <c r="L5" s="3">
        <f t="shared" si="0"/>
        <v>26</v>
      </c>
      <c r="M5" s="161" t="s">
        <v>30</v>
      </c>
      <c r="N5" s="13">
        <f t="shared" si="1"/>
        <v>96236</v>
      </c>
      <c r="O5" s="3">
        <f t="shared" si="2"/>
        <v>26</v>
      </c>
      <c r="P5" s="161" t="s">
        <v>30</v>
      </c>
      <c r="Q5" s="86">
        <v>105133</v>
      </c>
    </row>
    <row r="6" spans="1:18" ht="13.5" customHeight="1" x14ac:dyDescent="0.15">
      <c r="H6" s="3">
        <v>36</v>
      </c>
      <c r="I6" s="161" t="s">
        <v>5</v>
      </c>
      <c r="J6" s="13">
        <v>92664</v>
      </c>
      <c r="K6" s="198">
        <v>4</v>
      </c>
      <c r="L6" s="3">
        <f t="shared" si="0"/>
        <v>36</v>
      </c>
      <c r="M6" s="161" t="s">
        <v>5</v>
      </c>
      <c r="N6" s="13">
        <f t="shared" si="1"/>
        <v>92664</v>
      </c>
      <c r="O6" s="3">
        <f t="shared" si="2"/>
        <v>36</v>
      </c>
      <c r="P6" s="161" t="s">
        <v>5</v>
      </c>
      <c r="Q6" s="86">
        <v>101783</v>
      </c>
    </row>
    <row r="7" spans="1:18" ht="13.5" customHeight="1" x14ac:dyDescent="0.15">
      <c r="H7" s="3">
        <v>16</v>
      </c>
      <c r="I7" s="161" t="s">
        <v>3</v>
      </c>
      <c r="J7" s="87">
        <v>65483</v>
      </c>
      <c r="K7" s="198">
        <v>5</v>
      </c>
      <c r="L7" s="3">
        <f t="shared" si="0"/>
        <v>16</v>
      </c>
      <c r="M7" s="161" t="s">
        <v>3</v>
      </c>
      <c r="N7" s="13">
        <f t="shared" si="1"/>
        <v>65483</v>
      </c>
      <c r="O7" s="3">
        <f t="shared" si="2"/>
        <v>16</v>
      </c>
      <c r="P7" s="161" t="s">
        <v>3</v>
      </c>
      <c r="Q7" s="86">
        <v>77058</v>
      </c>
    </row>
    <row r="8" spans="1:18" ht="13.5" customHeight="1" x14ac:dyDescent="0.15">
      <c r="H8" s="3">
        <v>34</v>
      </c>
      <c r="I8" s="161" t="s">
        <v>1</v>
      </c>
      <c r="J8" s="220">
        <v>53125</v>
      </c>
      <c r="K8" s="198">
        <v>6</v>
      </c>
      <c r="L8" s="3">
        <f t="shared" si="0"/>
        <v>34</v>
      </c>
      <c r="M8" s="161" t="s">
        <v>1</v>
      </c>
      <c r="N8" s="13">
        <f t="shared" si="1"/>
        <v>53125</v>
      </c>
      <c r="O8" s="3">
        <f t="shared" si="2"/>
        <v>34</v>
      </c>
      <c r="P8" s="161" t="s">
        <v>1</v>
      </c>
      <c r="Q8" s="86">
        <v>44207</v>
      </c>
    </row>
    <row r="9" spans="1:18" ht="13.5" customHeight="1" x14ac:dyDescent="0.15">
      <c r="H9" s="77">
        <v>40</v>
      </c>
      <c r="I9" s="163" t="s">
        <v>2</v>
      </c>
      <c r="J9" s="13">
        <v>43036</v>
      </c>
      <c r="K9" s="198">
        <v>7</v>
      </c>
      <c r="L9" s="3">
        <f t="shared" si="0"/>
        <v>40</v>
      </c>
      <c r="M9" s="163" t="s">
        <v>2</v>
      </c>
      <c r="N9" s="13">
        <f t="shared" si="1"/>
        <v>43036</v>
      </c>
      <c r="O9" s="3">
        <f t="shared" si="2"/>
        <v>40</v>
      </c>
      <c r="P9" s="163" t="s">
        <v>2</v>
      </c>
      <c r="Q9" s="86">
        <v>47750</v>
      </c>
    </row>
    <row r="10" spans="1:18" ht="13.5" customHeight="1" x14ac:dyDescent="0.15">
      <c r="H10" s="3">
        <v>13</v>
      </c>
      <c r="I10" s="161" t="s">
        <v>7</v>
      </c>
      <c r="J10" s="137">
        <v>42027</v>
      </c>
      <c r="K10" s="198">
        <v>8</v>
      </c>
      <c r="L10" s="3">
        <f t="shared" si="0"/>
        <v>13</v>
      </c>
      <c r="M10" s="161" t="s">
        <v>7</v>
      </c>
      <c r="N10" s="13">
        <f t="shared" si="1"/>
        <v>42027</v>
      </c>
      <c r="O10" s="3">
        <f t="shared" si="2"/>
        <v>13</v>
      </c>
      <c r="P10" s="161" t="s">
        <v>7</v>
      </c>
      <c r="Q10" s="86">
        <v>39385</v>
      </c>
    </row>
    <row r="11" spans="1:18" ht="13.5" customHeight="1" x14ac:dyDescent="0.15">
      <c r="H11" s="14">
        <v>25</v>
      </c>
      <c r="I11" s="163" t="s">
        <v>29</v>
      </c>
      <c r="J11" s="13">
        <v>38547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38547</v>
      </c>
      <c r="O11" s="3">
        <f t="shared" si="2"/>
        <v>25</v>
      </c>
      <c r="P11" s="163" t="s">
        <v>29</v>
      </c>
      <c r="Q11" s="86">
        <v>28005</v>
      </c>
    </row>
    <row r="12" spans="1:18" ht="13.5" customHeight="1" thickBot="1" x14ac:dyDescent="0.2">
      <c r="H12" s="274">
        <v>24</v>
      </c>
      <c r="I12" s="380" t="s">
        <v>28</v>
      </c>
      <c r="J12" s="430">
        <v>27358</v>
      </c>
      <c r="K12" s="197">
        <v>10</v>
      </c>
      <c r="L12" s="3">
        <f t="shared" si="0"/>
        <v>24</v>
      </c>
      <c r="M12" s="380" t="s">
        <v>28</v>
      </c>
      <c r="N12" s="13">
        <f t="shared" si="1"/>
        <v>27358</v>
      </c>
      <c r="O12" s="14">
        <f t="shared" si="2"/>
        <v>24</v>
      </c>
      <c r="P12" s="380" t="s">
        <v>28</v>
      </c>
      <c r="Q12" s="200">
        <v>31679</v>
      </c>
    </row>
    <row r="13" spans="1:18" ht="13.5" customHeight="1" thickTop="1" thickBot="1" x14ac:dyDescent="0.2">
      <c r="H13" s="122">
        <v>38</v>
      </c>
      <c r="I13" s="175" t="s">
        <v>38</v>
      </c>
      <c r="J13" s="429">
        <v>26409</v>
      </c>
      <c r="K13" s="104"/>
      <c r="L13" s="78"/>
      <c r="M13" s="164"/>
      <c r="N13" s="339">
        <f>SUM(J43)</f>
        <v>1035791</v>
      </c>
      <c r="O13" s="3"/>
      <c r="P13" s="273" t="s">
        <v>155</v>
      </c>
      <c r="Q13" s="201">
        <v>1066088</v>
      </c>
    </row>
    <row r="14" spans="1:18" ht="13.5" customHeight="1" x14ac:dyDescent="0.15">
      <c r="B14" s="19"/>
      <c r="H14" s="3">
        <v>3</v>
      </c>
      <c r="I14" s="161" t="s">
        <v>10</v>
      </c>
      <c r="J14" s="13">
        <v>24381</v>
      </c>
      <c r="K14" s="104"/>
      <c r="L14" s="26"/>
      <c r="N14" t="s">
        <v>59</v>
      </c>
      <c r="O14"/>
    </row>
    <row r="15" spans="1:18" ht="13.5" customHeight="1" x14ac:dyDescent="0.15">
      <c r="H15" s="3">
        <v>9</v>
      </c>
      <c r="I15" s="3" t="s">
        <v>169</v>
      </c>
      <c r="J15" s="220">
        <v>12204</v>
      </c>
      <c r="K15" s="104"/>
      <c r="L15" s="26"/>
      <c r="M15" t="s">
        <v>193</v>
      </c>
      <c r="N15" s="15"/>
      <c r="O15"/>
      <c r="P15" t="s">
        <v>194</v>
      </c>
      <c r="Q15" s="85" t="s">
        <v>63</v>
      </c>
    </row>
    <row r="16" spans="1:18" ht="13.5" customHeight="1" x14ac:dyDescent="0.15">
      <c r="C16" s="15"/>
      <c r="E16" s="17"/>
      <c r="H16" s="3">
        <v>37</v>
      </c>
      <c r="I16" s="161" t="s">
        <v>37</v>
      </c>
      <c r="J16" s="13">
        <v>11725</v>
      </c>
      <c r="K16" s="104"/>
      <c r="L16" s="3">
        <f>SUM(L3)</f>
        <v>17</v>
      </c>
      <c r="M16" s="13">
        <f>SUM(N3)</f>
        <v>314963</v>
      </c>
      <c r="N16" s="161" t="s">
        <v>21</v>
      </c>
      <c r="O16" s="3">
        <f>SUM(O3)</f>
        <v>17</v>
      </c>
      <c r="P16" s="13">
        <f>SUM(M16)</f>
        <v>314963</v>
      </c>
      <c r="Q16" s="278">
        <v>285199</v>
      </c>
      <c r="R16" s="79"/>
    </row>
    <row r="17" spans="2:20" ht="13.5" customHeight="1" x14ac:dyDescent="0.15">
      <c r="C17" s="15"/>
      <c r="E17" s="17"/>
      <c r="H17" s="3">
        <v>31</v>
      </c>
      <c r="I17" s="161" t="s">
        <v>106</v>
      </c>
      <c r="J17" s="13">
        <v>11155</v>
      </c>
      <c r="K17" s="104"/>
      <c r="L17" s="3">
        <f t="shared" ref="L17:L25" si="3">SUM(L4)</f>
        <v>33</v>
      </c>
      <c r="M17" s="13">
        <f t="shared" ref="M17:M25" si="4">SUM(N4)</f>
        <v>106485</v>
      </c>
      <c r="N17" s="161" t="s">
        <v>0</v>
      </c>
      <c r="O17" s="3">
        <f t="shared" ref="O17:O25" si="5">SUM(O4)</f>
        <v>33</v>
      </c>
      <c r="P17" s="13">
        <f t="shared" ref="P17:P25" si="6">SUM(M17)</f>
        <v>106485</v>
      </c>
      <c r="Q17" s="279">
        <v>104597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61" t="s">
        <v>19</v>
      </c>
      <c r="J18" s="13">
        <v>11001</v>
      </c>
      <c r="K18" s="104"/>
      <c r="L18" s="3">
        <f t="shared" si="3"/>
        <v>26</v>
      </c>
      <c r="M18" s="13">
        <f t="shared" si="4"/>
        <v>96236</v>
      </c>
      <c r="N18" s="161" t="s">
        <v>30</v>
      </c>
      <c r="O18" s="3">
        <f t="shared" si="5"/>
        <v>26</v>
      </c>
      <c r="P18" s="13">
        <f t="shared" si="6"/>
        <v>96236</v>
      </c>
      <c r="Q18" s="279">
        <v>85083</v>
      </c>
      <c r="R18" s="79"/>
      <c r="S18" s="112"/>
    </row>
    <row r="19" spans="2:20" ht="13.5" customHeight="1" x14ac:dyDescent="0.15">
      <c r="C19" s="15"/>
      <c r="E19" s="17"/>
      <c r="H19" s="3">
        <v>2</v>
      </c>
      <c r="I19" s="161" t="s">
        <v>6</v>
      </c>
      <c r="J19" s="13">
        <v>10579</v>
      </c>
      <c r="L19" s="3">
        <f t="shared" si="3"/>
        <v>36</v>
      </c>
      <c r="M19" s="13">
        <f t="shared" si="4"/>
        <v>92664</v>
      </c>
      <c r="N19" s="161" t="s">
        <v>5</v>
      </c>
      <c r="O19" s="3">
        <f t="shared" si="5"/>
        <v>36</v>
      </c>
      <c r="P19" s="13">
        <f t="shared" si="6"/>
        <v>92664</v>
      </c>
      <c r="Q19" s="279">
        <v>93240</v>
      </c>
      <c r="R19" s="79"/>
      <c r="S19" s="125"/>
    </row>
    <row r="20" spans="2:20" ht="13.5" customHeight="1" x14ac:dyDescent="0.15">
      <c r="B20" s="18"/>
      <c r="C20" s="15"/>
      <c r="E20" s="17"/>
      <c r="H20" s="3">
        <v>21</v>
      </c>
      <c r="I20" s="3" t="s">
        <v>163</v>
      </c>
      <c r="J20" s="13">
        <v>8869</v>
      </c>
      <c r="L20" s="3">
        <f t="shared" si="3"/>
        <v>16</v>
      </c>
      <c r="M20" s="13">
        <f t="shared" si="4"/>
        <v>65483</v>
      </c>
      <c r="N20" s="161" t="s">
        <v>3</v>
      </c>
      <c r="O20" s="3">
        <f t="shared" si="5"/>
        <v>16</v>
      </c>
      <c r="P20" s="13">
        <f t="shared" si="6"/>
        <v>65483</v>
      </c>
      <c r="Q20" s="279">
        <v>61009</v>
      </c>
      <c r="R20" s="79"/>
      <c r="S20" s="125"/>
    </row>
    <row r="21" spans="2:20" ht="13.5" customHeight="1" x14ac:dyDescent="0.15">
      <c r="B21" s="18"/>
      <c r="C21" s="15"/>
      <c r="E21" s="17"/>
      <c r="H21" s="3">
        <v>1</v>
      </c>
      <c r="I21" s="161" t="s">
        <v>4</v>
      </c>
      <c r="J21" s="13">
        <v>6786</v>
      </c>
      <c r="L21" s="3">
        <f t="shared" si="3"/>
        <v>34</v>
      </c>
      <c r="M21" s="13">
        <f t="shared" si="4"/>
        <v>53125</v>
      </c>
      <c r="N21" s="161" t="s">
        <v>1</v>
      </c>
      <c r="O21" s="3">
        <f t="shared" si="5"/>
        <v>34</v>
      </c>
      <c r="P21" s="13">
        <f t="shared" si="6"/>
        <v>53125</v>
      </c>
      <c r="Q21" s="279">
        <v>45543</v>
      </c>
      <c r="R21" s="79"/>
      <c r="S21" s="28"/>
    </row>
    <row r="22" spans="2:20" ht="13.5" customHeight="1" x14ac:dyDescent="0.15">
      <c r="C22" s="15"/>
      <c r="E22" s="17"/>
      <c r="H22" s="3">
        <v>15</v>
      </c>
      <c r="I22" s="161" t="s">
        <v>20</v>
      </c>
      <c r="J22" s="13">
        <v>5292</v>
      </c>
      <c r="K22" s="15"/>
      <c r="L22" s="3">
        <f t="shared" si="3"/>
        <v>40</v>
      </c>
      <c r="M22" s="13">
        <f t="shared" si="4"/>
        <v>43036</v>
      </c>
      <c r="N22" s="163" t="s">
        <v>2</v>
      </c>
      <c r="O22" s="3">
        <f t="shared" si="5"/>
        <v>40</v>
      </c>
      <c r="P22" s="13">
        <f t="shared" si="6"/>
        <v>43036</v>
      </c>
      <c r="Q22" s="279">
        <v>34948</v>
      </c>
      <c r="R22" s="79"/>
    </row>
    <row r="23" spans="2:20" ht="13.5" customHeight="1" x14ac:dyDescent="0.15">
      <c r="B23" s="18"/>
      <c r="C23" s="15"/>
      <c r="E23" s="17"/>
      <c r="H23" s="3">
        <v>22</v>
      </c>
      <c r="I23" s="161" t="s">
        <v>26</v>
      </c>
      <c r="J23" s="220">
        <v>4925</v>
      </c>
      <c r="K23" s="15"/>
      <c r="L23" s="3">
        <f t="shared" si="3"/>
        <v>13</v>
      </c>
      <c r="M23" s="13">
        <f t="shared" si="4"/>
        <v>42027</v>
      </c>
      <c r="N23" s="161" t="s">
        <v>7</v>
      </c>
      <c r="O23" s="3">
        <f t="shared" si="5"/>
        <v>13</v>
      </c>
      <c r="P23" s="13">
        <f t="shared" si="6"/>
        <v>42027</v>
      </c>
      <c r="Q23" s="279">
        <v>33555</v>
      </c>
      <c r="R23" s="79"/>
      <c r="S23" s="42"/>
    </row>
    <row r="24" spans="2:20" ht="13.5" customHeight="1" x14ac:dyDescent="0.15">
      <c r="C24" s="15"/>
      <c r="E24" s="17"/>
      <c r="H24" s="3">
        <v>11</v>
      </c>
      <c r="I24" s="161" t="s">
        <v>17</v>
      </c>
      <c r="J24" s="220">
        <v>4187</v>
      </c>
      <c r="K24" s="15"/>
      <c r="L24" s="3">
        <f t="shared" si="3"/>
        <v>25</v>
      </c>
      <c r="M24" s="13">
        <f t="shared" si="4"/>
        <v>38547</v>
      </c>
      <c r="N24" s="163" t="s">
        <v>29</v>
      </c>
      <c r="O24" s="3">
        <f t="shared" si="5"/>
        <v>25</v>
      </c>
      <c r="P24" s="13">
        <f t="shared" si="6"/>
        <v>38547</v>
      </c>
      <c r="Q24" s="279">
        <v>45255</v>
      </c>
      <c r="R24" s="79"/>
      <c r="S24" s="112"/>
    </row>
    <row r="25" spans="2:20" ht="13.5" customHeight="1" thickBot="1" x14ac:dyDescent="0.2">
      <c r="C25" s="15"/>
      <c r="E25" s="17"/>
      <c r="H25" s="3">
        <v>29</v>
      </c>
      <c r="I25" s="161" t="s">
        <v>96</v>
      </c>
      <c r="J25" s="13">
        <v>3157</v>
      </c>
      <c r="K25" s="15"/>
      <c r="L25" s="14">
        <f t="shared" si="3"/>
        <v>24</v>
      </c>
      <c r="M25" s="114">
        <f t="shared" si="4"/>
        <v>27358</v>
      </c>
      <c r="N25" s="380" t="s">
        <v>28</v>
      </c>
      <c r="O25" s="14">
        <f t="shared" si="5"/>
        <v>24</v>
      </c>
      <c r="P25" s="114">
        <f t="shared" si="6"/>
        <v>27358</v>
      </c>
      <c r="Q25" s="280">
        <v>31244</v>
      </c>
      <c r="R25" s="127" t="s">
        <v>73</v>
      </c>
      <c r="S25" s="28"/>
      <c r="T25" s="28"/>
    </row>
    <row r="26" spans="2:20" ht="13.5" customHeight="1" thickTop="1" x14ac:dyDescent="0.15">
      <c r="H26" s="3">
        <v>12</v>
      </c>
      <c r="I26" s="161" t="s">
        <v>18</v>
      </c>
      <c r="J26" s="13">
        <v>2482</v>
      </c>
      <c r="K26" s="15"/>
      <c r="L26" s="115"/>
      <c r="M26" s="162">
        <f>SUM(J43-(M16+M17+M18+M19+M20+M21+M22+M23+M24+M25))</f>
        <v>155867</v>
      </c>
      <c r="N26" s="221" t="s">
        <v>45</v>
      </c>
      <c r="O26" s="116"/>
      <c r="P26" s="162">
        <f>SUM(M26)</f>
        <v>155867</v>
      </c>
      <c r="Q26" s="162"/>
      <c r="R26" s="176">
        <v>962234</v>
      </c>
      <c r="T26" s="28"/>
    </row>
    <row r="27" spans="2:20" ht="13.5" customHeight="1" x14ac:dyDescent="0.15">
      <c r="H27" s="3">
        <v>39</v>
      </c>
      <c r="I27" s="161" t="s">
        <v>39</v>
      </c>
      <c r="J27" s="13">
        <v>2254</v>
      </c>
      <c r="K27" s="15"/>
      <c r="M27" t="s">
        <v>185</v>
      </c>
      <c r="O27" s="111"/>
      <c r="P27" s="28" t="s">
        <v>186</v>
      </c>
    </row>
    <row r="28" spans="2:20" ht="13.5" customHeight="1" x14ac:dyDescent="0.15">
      <c r="H28" s="3">
        <v>30</v>
      </c>
      <c r="I28" s="161" t="s">
        <v>33</v>
      </c>
      <c r="J28" s="13">
        <v>2051</v>
      </c>
      <c r="K28" s="15"/>
      <c r="M28" s="86">
        <f t="shared" ref="M28:M37" si="7">SUM(Q3)</f>
        <v>308748</v>
      </c>
      <c r="N28" s="161" t="s">
        <v>21</v>
      </c>
      <c r="O28" s="3">
        <f>SUM(L3)</f>
        <v>17</v>
      </c>
      <c r="P28" s="86">
        <f t="shared" ref="P28:P37" si="8">SUM(Q3)</f>
        <v>308748</v>
      </c>
    </row>
    <row r="29" spans="2:20" ht="13.5" customHeight="1" x14ac:dyDescent="0.15">
      <c r="H29" s="3">
        <v>27</v>
      </c>
      <c r="I29" s="161" t="s">
        <v>31</v>
      </c>
      <c r="J29" s="137">
        <v>1792</v>
      </c>
      <c r="K29" s="15"/>
      <c r="M29" s="86">
        <f t="shared" si="7"/>
        <v>108586</v>
      </c>
      <c r="N29" s="161" t="s">
        <v>0</v>
      </c>
      <c r="O29" s="3">
        <f t="shared" ref="O29:O37" si="9">SUM(L4)</f>
        <v>33</v>
      </c>
      <c r="P29" s="86">
        <f t="shared" si="8"/>
        <v>108586</v>
      </c>
    </row>
    <row r="30" spans="2:20" ht="13.5" customHeight="1" x14ac:dyDescent="0.15">
      <c r="H30" s="3">
        <v>35</v>
      </c>
      <c r="I30" s="161" t="s">
        <v>36</v>
      </c>
      <c r="J30" s="137">
        <v>1198</v>
      </c>
      <c r="K30" s="15"/>
      <c r="M30" s="86">
        <f t="shared" si="7"/>
        <v>105133</v>
      </c>
      <c r="N30" s="161" t="s">
        <v>30</v>
      </c>
      <c r="O30" s="3">
        <f t="shared" si="9"/>
        <v>26</v>
      </c>
      <c r="P30" s="86">
        <f t="shared" si="8"/>
        <v>105133</v>
      </c>
    </row>
    <row r="31" spans="2:20" ht="13.5" customHeight="1" x14ac:dyDescent="0.15">
      <c r="H31" s="3">
        <v>5</v>
      </c>
      <c r="I31" s="161" t="s">
        <v>12</v>
      </c>
      <c r="J31" s="220">
        <v>1117</v>
      </c>
      <c r="K31" s="15"/>
      <c r="M31" s="86">
        <f t="shared" si="7"/>
        <v>101783</v>
      </c>
      <c r="N31" s="161" t="s">
        <v>5</v>
      </c>
      <c r="O31" s="3">
        <f t="shared" si="9"/>
        <v>36</v>
      </c>
      <c r="P31" s="86">
        <f t="shared" si="8"/>
        <v>101783</v>
      </c>
    </row>
    <row r="32" spans="2:20" ht="13.5" customHeight="1" x14ac:dyDescent="0.15">
      <c r="H32" s="3">
        <v>20</v>
      </c>
      <c r="I32" s="161" t="s">
        <v>24</v>
      </c>
      <c r="J32" s="87">
        <v>895</v>
      </c>
      <c r="K32" s="15"/>
      <c r="M32" s="86">
        <f t="shared" si="7"/>
        <v>77058</v>
      </c>
      <c r="N32" s="161" t="s">
        <v>3</v>
      </c>
      <c r="O32" s="3">
        <f t="shared" si="9"/>
        <v>16</v>
      </c>
      <c r="P32" s="86">
        <f t="shared" si="8"/>
        <v>77058</v>
      </c>
      <c r="S32" s="10"/>
    </row>
    <row r="33" spans="8:21" ht="13.5" customHeight="1" x14ac:dyDescent="0.15">
      <c r="H33" s="3">
        <v>4</v>
      </c>
      <c r="I33" s="161" t="s">
        <v>11</v>
      </c>
      <c r="J33" s="220">
        <v>757</v>
      </c>
      <c r="K33" s="15"/>
      <c r="M33" s="86">
        <f t="shared" si="7"/>
        <v>44207</v>
      </c>
      <c r="N33" s="161" t="s">
        <v>1</v>
      </c>
      <c r="O33" s="3">
        <f t="shared" si="9"/>
        <v>34</v>
      </c>
      <c r="P33" s="86">
        <f t="shared" si="8"/>
        <v>44207</v>
      </c>
      <c r="S33" s="28"/>
      <c r="T33" s="28"/>
    </row>
    <row r="34" spans="8:21" ht="13.5" customHeight="1" x14ac:dyDescent="0.15">
      <c r="H34" s="3">
        <v>23</v>
      </c>
      <c r="I34" s="161" t="s">
        <v>27</v>
      </c>
      <c r="J34" s="13">
        <v>724</v>
      </c>
      <c r="K34" s="15"/>
      <c r="M34" s="86">
        <f t="shared" si="7"/>
        <v>47750</v>
      </c>
      <c r="N34" s="163" t="s">
        <v>2</v>
      </c>
      <c r="O34" s="3">
        <f t="shared" si="9"/>
        <v>40</v>
      </c>
      <c r="P34" s="86">
        <f t="shared" si="8"/>
        <v>47750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220">
        <v>579</v>
      </c>
      <c r="K35" s="15"/>
      <c r="M35" s="86">
        <f t="shared" si="7"/>
        <v>39385</v>
      </c>
      <c r="N35" s="161" t="s">
        <v>7</v>
      </c>
      <c r="O35" s="3">
        <f t="shared" si="9"/>
        <v>13</v>
      </c>
      <c r="P35" s="86">
        <f t="shared" si="8"/>
        <v>39385</v>
      </c>
      <c r="S35" s="28"/>
    </row>
    <row r="36" spans="8:21" ht="13.5" customHeight="1" x14ac:dyDescent="0.15">
      <c r="H36" s="3">
        <v>18</v>
      </c>
      <c r="I36" s="161" t="s">
        <v>22</v>
      </c>
      <c r="J36" s="13">
        <v>452</v>
      </c>
      <c r="K36" s="15"/>
      <c r="M36" s="86">
        <f t="shared" si="7"/>
        <v>28005</v>
      </c>
      <c r="N36" s="163" t="s">
        <v>29</v>
      </c>
      <c r="O36" s="3">
        <f t="shared" si="9"/>
        <v>25</v>
      </c>
      <c r="P36" s="86">
        <f t="shared" si="8"/>
        <v>28005</v>
      </c>
      <c r="S36" s="28"/>
    </row>
    <row r="37" spans="8:21" ht="13.5" customHeight="1" thickBot="1" x14ac:dyDescent="0.2">
      <c r="H37" s="3">
        <v>7</v>
      </c>
      <c r="I37" s="161" t="s">
        <v>14</v>
      </c>
      <c r="J37" s="220">
        <v>364</v>
      </c>
      <c r="K37" s="15"/>
      <c r="M37" s="113">
        <f t="shared" si="7"/>
        <v>31679</v>
      </c>
      <c r="N37" s="380" t="s">
        <v>28</v>
      </c>
      <c r="O37" s="14">
        <f t="shared" si="9"/>
        <v>24</v>
      </c>
      <c r="P37" s="113">
        <f t="shared" si="8"/>
        <v>31679</v>
      </c>
      <c r="S37" s="28"/>
    </row>
    <row r="38" spans="8:21" ht="13.5" customHeight="1" thickTop="1" x14ac:dyDescent="0.15">
      <c r="H38" s="3">
        <v>32</v>
      </c>
      <c r="I38" s="161" t="s">
        <v>35</v>
      </c>
      <c r="J38" s="137">
        <v>277</v>
      </c>
      <c r="K38" s="15"/>
      <c r="M38" s="345">
        <f>SUM(Q13-(Q3+Q4+Q5+Q6+Q7+Q8+Q9+Q10+Q11+Q12))</f>
        <v>173754</v>
      </c>
      <c r="N38" s="346" t="s">
        <v>165</v>
      </c>
      <c r="O38" s="347"/>
      <c r="P38" s="348">
        <f>SUM(M38)</f>
        <v>173754</v>
      </c>
      <c r="U38" s="28"/>
    </row>
    <row r="39" spans="8:21" ht="13.5" customHeight="1" x14ac:dyDescent="0.15">
      <c r="H39" s="3">
        <v>10</v>
      </c>
      <c r="I39" s="161" t="s">
        <v>16</v>
      </c>
      <c r="J39" s="13">
        <v>96</v>
      </c>
      <c r="K39" s="15"/>
      <c r="P39" s="28"/>
    </row>
    <row r="40" spans="8:21" ht="13.5" customHeight="1" x14ac:dyDescent="0.15">
      <c r="H40" s="3">
        <v>28</v>
      </c>
      <c r="I40" s="161" t="s">
        <v>32</v>
      </c>
      <c r="J40" s="13">
        <v>88</v>
      </c>
      <c r="K40" s="15"/>
    </row>
    <row r="41" spans="8:21" ht="13.5" customHeight="1" x14ac:dyDescent="0.15">
      <c r="H41" s="3">
        <v>19</v>
      </c>
      <c r="I41" s="161" t="s">
        <v>23</v>
      </c>
      <c r="J41" s="13">
        <v>71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94</v>
      </c>
      <c r="J43" s="295">
        <f>SUM(J3:J42)</f>
        <v>1035791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192</v>
      </c>
      <c r="D52" s="8" t="s">
        <v>184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314963</v>
      </c>
      <c r="D53" s="87">
        <f t="shared" ref="D53:D63" si="11">SUM(Q3)</f>
        <v>308748</v>
      </c>
      <c r="E53" s="80">
        <f t="shared" ref="E53:E62" si="12">SUM(P16/Q16*100)</f>
        <v>110.43622172588263</v>
      </c>
      <c r="F53" s="20">
        <f t="shared" ref="F53:F63" si="13">SUM(C53/D53*100)</f>
        <v>102.01296850505915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106485</v>
      </c>
      <c r="D54" s="87">
        <f t="shared" si="11"/>
        <v>108586</v>
      </c>
      <c r="E54" s="80">
        <f t="shared" si="12"/>
        <v>101.8050230886163</v>
      </c>
      <c r="F54" s="20">
        <f t="shared" si="13"/>
        <v>98.06512810122851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96236</v>
      </c>
      <c r="D55" s="87">
        <f t="shared" si="11"/>
        <v>105133</v>
      </c>
      <c r="E55" s="80">
        <f t="shared" si="12"/>
        <v>113.10837652645066</v>
      </c>
      <c r="F55" s="20">
        <f t="shared" si="13"/>
        <v>91.537385977761502</v>
      </c>
      <c r="G55" s="21"/>
      <c r="I55" s="160"/>
    </row>
    <row r="56" spans="1:16" ht="13.5" customHeight="1" x14ac:dyDescent="0.15">
      <c r="A56" s="9">
        <v>4</v>
      </c>
      <c r="B56" s="161" t="s">
        <v>5</v>
      </c>
      <c r="C56" s="13">
        <f t="shared" si="10"/>
        <v>92664</v>
      </c>
      <c r="D56" s="87">
        <f t="shared" si="11"/>
        <v>101783</v>
      </c>
      <c r="E56" s="80">
        <f t="shared" si="12"/>
        <v>99.382239382239376</v>
      </c>
      <c r="F56" s="20">
        <f t="shared" si="13"/>
        <v>91.040743542634814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65483</v>
      </c>
      <c r="D57" s="87">
        <f t="shared" si="11"/>
        <v>77058</v>
      </c>
      <c r="E57" s="80">
        <f t="shared" si="12"/>
        <v>107.33334426068284</v>
      </c>
      <c r="F57" s="20">
        <f t="shared" si="13"/>
        <v>84.978847102182769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53125</v>
      </c>
      <c r="D58" s="87">
        <f t="shared" si="11"/>
        <v>44207</v>
      </c>
      <c r="E58" s="80">
        <f t="shared" si="12"/>
        <v>116.64800298618887</v>
      </c>
      <c r="F58" s="20">
        <f t="shared" si="13"/>
        <v>120.17327572556383</v>
      </c>
      <c r="G58" s="21"/>
    </row>
    <row r="59" spans="1:16" ht="13.5" customHeight="1" x14ac:dyDescent="0.15">
      <c r="A59" s="9">
        <v>7</v>
      </c>
      <c r="B59" s="163" t="s">
        <v>2</v>
      </c>
      <c r="C59" s="13">
        <f t="shared" si="10"/>
        <v>43036</v>
      </c>
      <c r="D59" s="87">
        <f t="shared" si="11"/>
        <v>47750</v>
      </c>
      <c r="E59" s="80">
        <f t="shared" si="12"/>
        <v>123.14295524779672</v>
      </c>
      <c r="F59" s="20">
        <f t="shared" si="13"/>
        <v>90.12774869109947</v>
      </c>
      <c r="G59" s="21"/>
    </row>
    <row r="60" spans="1:16" ht="13.5" customHeight="1" x14ac:dyDescent="0.15">
      <c r="A60" s="9">
        <v>8</v>
      </c>
      <c r="B60" s="161" t="s">
        <v>7</v>
      </c>
      <c r="C60" s="13">
        <f t="shared" si="10"/>
        <v>42027</v>
      </c>
      <c r="D60" s="87">
        <f t="shared" si="11"/>
        <v>39385</v>
      </c>
      <c r="E60" s="80">
        <f t="shared" si="12"/>
        <v>125.24810013410818</v>
      </c>
      <c r="F60" s="20">
        <f t="shared" si="13"/>
        <v>106.70813761584358</v>
      </c>
      <c r="G60" s="21"/>
    </row>
    <row r="61" spans="1:16" ht="13.5" customHeight="1" x14ac:dyDescent="0.15">
      <c r="A61" s="9">
        <v>9</v>
      </c>
      <c r="B61" s="163" t="s">
        <v>29</v>
      </c>
      <c r="C61" s="13">
        <f t="shared" si="10"/>
        <v>38547</v>
      </c>
      <c r="D61" s="87">
        <f t="shared" si="11"/>
        <v>28005</v>
      </c>
      <c r="E61" s="80">
        <f t="shared" si="12"/>
        <v>85.177328471992041</v>
      </c>
      <c r="F61" s="20">
        <f t="shared" si="13"/>
        <v>137.64327798607391</v>
      </c>
      <c r="G61" s="21"/>
    </row>
    <row r="62" spans="1:16" ht="13.5" customHeight="1" thickBot="1" x14ac:dyDescent="0.2">
      <c r="A62" s="128">
        <v>10</v>
      </c>
      <c r="B62" s="380" t="s">
        <v>28</v>
      </c>
      <c r="C62" s="114">
        <f t="shared" si="10"/>
        <v>27358</v>
      </c>
      <c r="D62" s="129">
        <f t="shared" si="11"/>
        <v>31679</v>
      </c>
      <c r="E62" s="130">
        <f t="shared" si="12"/>
        <v>87.562411983100759</v>
      </c>
      <c r="F62" s="131">
        <f t="shared" si="13"/>
        <v>86.360049243978665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1035791</v>
      </c>
      <c r="D63" s="134">
        <f t="shared" si="11"/>
        <v>1066088</v>
      </c>
      <c r="E63" s="135">
        <f>SUM(C63/R26*100)</f>
        <v>107.64439834801098</v>
      </c>
      <c r="F63" s="136">
        <f t="shared" si="13"/>
        <v>97.158114527130962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46" sqref="M46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192</v>
      </c>
      <c r="I2" s="3"/>
      <c r="J2" s="186" t="s">
        <v>103</v>
      </c>
      <c r="K2" s="3"/>
      <c r="L2" s="296" t="s">
        <v>195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101</v>
      </c>
      <c r="K3" s="3"/>
      <c r="L3" s="296" t="s">
        <v>100</v>
      </c>
      <c r="S3" s="26"/>
      <c r="T3" s="26"/>
      <c r="U3" s="26"/>
    </row>
    <row r="4" spans="8:30" x14ac:dyDescent="0.15">
      <c r="H4" s="89">
        <v>14843</v>
      </c>
      <c r="I4" s="3">
        <v>26</v>
      </c>
      <c r="J4" s="161" t="s">
        <v>30</v>
      </c>
      <c r="K4" s="117">
        <f>SUM(I4)</f>
        <v>26</v>
      </c>
      <c r="L4" s="312">
        <v>18079</v>
      </c>
      <c r="M4" s="45"/>
      <c r="N4" s="90"/>
      <c r="O4" s="90"/>
      <c r="S4" s="26"/>
      <c r="T4" s="26"/>
      <c r="U4" s="26"/>
    </row>
    <row r="5" spans="8:30" x14ac:dyDescent="0.15">
      <c r="H5" s="195">
        <v>7458</v>
      </c>
      <c r="I5" s="3">
        <v>33</v>
      </c>
      <c r="J5" s="161" t="s">
        <v>0</v>
      </c>
      <c r="K5" s="117">
        <f t="shared" ref="K5:K13" si="0">SUM(I5)</f>
        <v>33</v>
      </c>
      <c r="L5" s="313">
        <v>14408</v>
      </c>
      <c r="M5" s="45"/>
      <c r="N5" s="90"/>
      <c r="O5" s="90"/>
      <c r="S5" s="26"/>
      <c r="T5" s="26"/>
      <c r="U5" s="26"/>
    </row>
    <row r="6" spans="8:30" x14ac:dyDescent="0.15">
      <c r="H6" s="44">
        <v>7228</v>
      </c>
      <c r="I6" s="3">
        <v>14</v>
      </c>
      <c r="J6" s="161" t="s">
        <v>19</v>
      </c>
      <c r="K6" s="117">
        <f t="shared" si="0"/>
        <v>14</v>
      </c>
      <c r="L6" s="313">
        <v>8312</v>
      </c>
      <c r="M6" s="45"/>
      <c r="N6" s="185"/>
      <c r="O6" s="90"/>
      <c r="S6" s="26"/>
      <c r="T6" s="26"/>
      <c r="U6" s="26"/>
    </row>
    <row r="7" spans="8:30" x14ac:dyDescent="0.15">
      <c r="H7" s="44">
        <v>5802</v>
      </c>
      <c r="I7" s="3">
        <v>34</v>
      </c>
      <c r="J7" s="161" t="s">
        <v>1</v>
      </c>
      <c r="K7" s="117">
        <f t="shared" si="0"/>
        <v>34</v>
      </c>
      <c r="L7" s="313">
        <v>6289</v>
      </c>
      <c r="M7" s="45"/>
      <c r="N7" s="90"/>
      <c r="O7" s="90"/>
      <c r="S7" s="26"/>
      <c r="T7" s="26"/>
      <c r="U7" s="26"/>
    </row>
    <row r="8" spans="8:30" x14ac:dyDescent="0.15">
      <c r="H8" s="44">
        <v>3911</v>
      </c>
      <c r="I8" s="3">
        <v>24</v>
      </c>
      <c r="J8" s="161" t="s">
        <v>28</v>
      </c>
      <c r="K8" s="117">
        <f t="shared" si="0"/>
        <v>24</v>
      </c>
      <c r="L8" s="313">
        <v>4946</v>
      </c>
      <c r="M8" s="45"/>
      <c r="N8" s="90"/>
      <c r="O8" s="90"/>
      <c r="S8" s="26"/>
      <c r="T8" s="26"/>
      <c r="U8" s="26"/>
    </row>
    <row r="9" spans="8:30" x14ac:dyDescent="0.15">
      <c r="H9" s="336">
        <v>3596</v>
      </c>
      <c r="I9" s="3">
        <v>38</v>
      </c>
      <c r="J9" s="161" t="s">
        <v>38</v>
      </c>
      <c r="K9" s="117">
        <f t="shared" si="0"/>
        <v>38</v>
      </c>
      <c r="L9" s="313">
        <v>5012</v>
      </c>
      <c r="M9" s="45"/>
      <c r="N9" s="90"/>
      <c r="O9" s="90"/>
      <c r="S9" s="26"/>
      <c r="T9" s="26"/>
      <c r="U9" s="26"/>
    </row>
    <row r="10" spans="8:30" x14ac:dyDescent="0.15">
      <c r="H10" s="88">
        <v>3060</v>
      </c>
      <c r="I10" s="14">
        <v>15</v>
      </c>
      <c r="J10" s="163" t="s">
        <v>20</v>
      </c>
      <c r="K10" s="117">
        <f t="shared" si="0"/>
        <v>15</v>
      </c>
      <c r="L10" s="313">
        <v>3844</v>
      </c>
      <c r="S10" s="26"/>
      <c r="T10" s="26"/>
      <c r="U10" s="26"/>
    </row>
    <row r="11" spans="8:30" x14ac:dyDescent="0.15">
      <c r="H11" s="89">
        <v>1669</v>
      </c>
      <c r="I11" s="3">
        <v>17</v>
      </c>
      <c r="J11" s="161" t="s">
        <v>21</v>
      </c>
      <c r="K11" s="117">
        <f t="shared" si="0"/>
        <v>17</v>
      </c>
      <c r="L11" s="313">
        <v>647</v>
      </c>
      <c r="M11" s="45"/>
      <c r="N11" s="90"/>
      <c r="O11" s="90"/>
      <c r="S11" s="26"/>
      <c r="T11" s="26"/>
      <c r="U11" s="26"/>
    </row>
    <row r="12" spans="8:30" x14ac:dyDescent="0.15">
      <c r="H12" s="333">
        <v>1470</v>
      </c>
      <c r="I12" s="14">
        <v>36</v>
      </c>
      <c r="J12" s="163" t="s">
        <v>5</v>
      </c>
      <c r="K12" s="117">
        <f t="shared" si="0"/>
        <v>36</v>
      </c>
      <c r="L12" s="313">
        <v>2704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27">
        <v>1406</v>
      </c>
      <c r="I13" s="383">
        <v>27</v>
      </c>
      <c r="J13" s="384" t="s">
        <v>31</v>
      </c>
      <c r="K13" s="117">
        <f t="shared" si="0"/>
        <v>27</v>
      </c>
      <c r="L13" s="313">
        <v>1371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1118</v>
      </c>
      <c r="I14" s="122">
        <v>25</v>
      </c>
      <c r="J14" s="175" t="s">
        <v>29</v>
      </c>
      <c r="K14" s="108" t="s">
        <v>8</v>
      </c>
      <c r="L14" s="314">
        <v>71535</v>
      </c>
      <c r="S14" s="26"/>
      <c r="T14" s="26"/>
      <c r="U14" s="26"/>
    </row>
    <row r="15" spans="8:30" x14ac:dyDescent="0.15">
      <c r="H15" s="44">
        <v>1101</v>
      </c>
      <c r="I15" s="3">
        <v>37</v>
      </c>
      <c r="J15" s="161" t="s">
        <v>37</v>
      </c>
      <c r="K15" s="50"/>
      <c r="L15" t="s">
        <v>60</v>
      </c>
      <c r="M15" s="42" t="s">
        <v>95</v>
      </c>
      <c r="N15" s="42" t="s">
        <v>75</v>
      </c>
      <c r="S15" s="26"/>
      <c r="T15" s="26"/>
      <c r="U15" s="26"/>
    </row>
    <row r="16" spans="8:30" x14ac:dyDescent="0.15">
      <c r="H16" s="195">
        <v>865</v>
      </c>
      <c r="I16" s="3">
        <v>1</v>
      </c>
      <c r="J16" s="161" t="s">
        <v>4</v>
      </c>
      <c r="K16" s="117">
        <f>SUM(I4)</f>
        <v>26</v>
      </c>
      <c r="L16" s="161" t="s">
        <v>30</v>
      </c>
      <c r="M16" s="315">
        <v>17219</v>
      </c>
      <c r="N16" s="89">
        <f>SUM(H4)</f>
        <v>14843</v>
      </c>
      <c r="O16" s="45"/>
      <c r="P16" s="17"/>
      <c r="S16" s="26"/>
      <c r="T16" s="26"/>
      <c r="U16" s="26"/>
    </row>
    <row r="17" spans="1:21" x14ac:dyDescent="0.15">
      <c r="H17" s="44">
        <v>650</v>
      </c>
      <c r="I17" s="33">
        <v>40</v>
      </c>
      <c r="J17" s="161" t="s">
        <v>2</v>
      </c>
      <c r="K17" s="117">
        <f t="shared" ref="K17:K25" si="1">SUM(I5)</f>
        <v>33</v>
      </c>
      <c r="L17" s="161" t="s">
        <v>0</v>
      </c>
      <c r="M17" s="316">
        <v>13230</v>
      </c>
      <c r="N17" s="89">
        <f t="shared" ref="N17:N25" si="2">SUM(H5)</f>
        <v>7458</v>
      </c>
      <c r="O17" s="45"/>
      <c r="P17" s="17"/>
      <c r="S17" s="26"/>
      <c r="T17" s="26"/>
      <c r="U17" s="26"/>
    </row>
    <row r="18" spans="1:21" x14ac:dyDescent="0.15">
      <c r="H18" s="350">
        <v>558</v>
      </c>
      <c r="I18" s="3">
        <v>16</v>
      </c>
      <c r="J18" s="161" t="s">
        <v>3</v>
      </c>
      <c r="K18" s="117">
        <f t="shared" si="1"/>
        <v>14</v>
      </c>
      <c r="L18" s="161" t="s">
        <v>19</v>
      </c>
      <c r="M18" s="316">
        <v>6202</v>
      </c>
      <c r="N18" s="89">
        <f t="shared" si="2"/>
        <v>7228</v>
      </c>
      <c r="O18" s="45"/>
      <c r="P18" s="17"/>
      <c r="S18" s="26"/>
      <c r="T18" s="26"/>
      <c r="U18" s="26"/>
    </row>
    <row r="19" spans="1:21" x14ac:dyDescent="0.15">
      <c r="H19" s="431">
        <v>208</v>
      </c>
      <c r="I19" s="3">
        <v>23</v>
      </c>
      <c r="J19" s="161" t="s">
        <v>27</v>
      </c>
      <c r="K19" s="117">
        <f t="shared" si="1"/>
        <v>34</v>
      </c>
      <c r="L19" s="161" t="s">
        <v>1</v>
      </c>
      <c r="M19" s="316">
        <v>4529</v>
      </c>
      <c r="N19" s="89">
        <f t="shared" si="2"/>
        <v>5802</v>
      </c>
      <c r="O19" s="45"/>
      <c r="P19" s="17"/>
      <c r="S19" s="26"/>
      <c r="T19" s="26"/>
      <c r="U19" s="26"/>
    </row>
    <row r="20" spans="1:21" ht="14.25" thickBot="1" x14ac:dyDescent="0.2">
      <c r="H20" s="88">
        <v>198</v>
      </c>
      <c r="I20" s="3">
        <v>32</v>
      </c>
      <c r="J20" s="161" t="s">
        <v>35</v>
      </c>
      <c r="K20" s="117">
        <f t="shared" si="1"/>
        <v>24</v>
      </c>
      <c r="L20" s="161" t="s">
        <v>28</v>
      </c>
      <c r="M20" s="316">
        <v>3939</v>
      </c>
      <c r="N20" s="89">
        <f t="shared" si="2"/>
        <v>3911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192</v>
      </c>
      <c r="D21" s="59" t="s">
        <v>184</v>
      </c>
      <c r="E21" s="59" t="s">
        <v>51</v>
      </c>
      <c r="F21" s="59" t="s">
        <v>50</v>
      </c>
      <c r="G21" s="59" t="s">
        <v>52</v>
      </c>
      <c r="H21" s="88">
        <v>78</v>
      </c>
      <c r="I21" s="3">
        <v>21</v>
      </c>
      <c r="J21" s="161" t="s">
        <v>25</v>
      </c>
      <c r="K21" s="117">
        <f t="shared" si="1"/>
        <v>38</v>
      </c>
      <c r="L21" s="161" t="s">
        <v>38</v>
      </c>
      <c r="M21" s="316">
        <v>3387</v>
      </c>
      <c r="N21" s="89">
        <f t="shared" si="2"/>
        <v>3596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14843</v>
      </c>
      <c r="D22" s="89">
        <f>SUM(L4)</f>
        <v>18079</v>
      </c>
      <c r="E22" s="52">
        <f t="shared" ref="E22:E32" si="4">SUM(N16/M16*100)</f>
        <v>86.201289273476974</v>
      </c>
      <c r="F22" s="55">
        <f>SUM(C22/D22*100)</f>
        <v>82.100779910393271</v>
      </c>
      <c r="G22" s="3"/>
      <c r="H22" s="126">
        <v>70</v>
      </c>
      <c r="I22" s="3">
        <v>19</v>
      </c>
      <c r="J22" s="161" t="s">
        <v>23</v>
      </c>
      <c r="K22" s="117">
        <f t="shared" si="1"/>
        <v>15</v>
      </c>
      <c r="L22" s="163" t="s">
        <v>20</v>
      </c>
      <c r="M22" s="316">
        <v>4059</v>
      </c>
      <c r="N22" s="89">
        <f t="shared" si="2"/>
        <v>3060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7458</v>
      </c>
      <c r="D23" s="89">
        <f>SUM(L5)</f>
        <v>14408</v>
      </c>
      <c r="E23" s="52">
        <f t="shared" si="4"/>
        <v>56.371882086167801</v>
      </c>
      <c r="F23" s="55">
        <f t="shared" ref="F23:F32" si="5">SUM(C23/D23*100)</f>
        <v>51.76290949472515</v>
      </c>
      <c r="G23" s="3"/>
      <c r="H23" s="126">
        <v>61</v>
      </c>
      <c r="I23" s="3">
        <v>22</v>
      </c>
      <c r="J23" s="161" t="s">
        <v>26</v>
      </c>
      <c r="K23" s="117">
        <f t="shared" si="1"/>
        <v>17</v>
      </c>
      <c r="L23" s="161" t="s">
        <v>21</v>
      </c>
      <c r="M23" s="316">
        <v>1117</v>
      </c>
      <c r="N23" s="89">
        <f t="shared" si="2"/>
        <v>1669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7228</v>
      </c>
      <c r="D24" s="89">
        <f t="shared" ref="D24:D31" si="6">SUM(L6)</f>
        <v>8312</v>
      </c>
      <c r="E24" s="52">
        <f t="shared" si="4"/>
        <v>116.54305062882942</v>
      </c>
      <c r="F24" s="55">
        <f t="shared" si="5"/>
        <v>86.958614051973044</v>
      </c>
      <c r="G24" s="3"/>
      <c r="H24" s="377">
        <v>53</v>
      </c>
      <c r="I24" s="3">
        <v>9</v>
      </c>
      <c r="J24" s="3" t="s">
        <v>170</v>
      </c>
      <c r="K24" s="117">
        <f t="shared" si="1"/>
        <v>36</v>
      </c>
      <c r="L24" s="163" t="s">
        <v>5</v>
      </c>
      <c r="M24" s="316">
        <v>1451</v>
      </c>
      <c r="N24" s="89">
        <f t="shared" si="2"/>
        <v>1470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5802</v>
      </c>
      <c r="D25" s="89">
        <f t="shared" si="6"/>
        <v>6289</v>
      </c>
      <c r="E25" s="52">
        <f t="shared" si="4"/>
        <v>128.10775005519983</v>
      </c>
      <c r="F25" s="55">
        <f t="shared" si="5"/>
        <v>92.256320559707433</v>
      </c>
      <c r="G25" s="3"/>
      <c r="H25" s="91">
        <v>32</v>
      </c>
      <c r="I25" s="3">
        <v>4</v>
      </c>
      <c r="J25" s="161" t="s">
        <v>11</v>
      </c>
      <c r="K25" s="181">
        <f t="shared" si="1"/>
        <v>27</v>
      </c>
      <c r="L25" s="384" t="s">
        <v>31</v>
      </c>
      <c r="M25" s="317">
        <v>953</v>
      </c>
      <c r="N25" s="167">
        <f t="shared" si="2"/>
        <v>1406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28</v>
      </c>
      <c r="C26" s="89">
        <f t="shared" si="3"/>
        <v>3911</v>
      </c>
      <c r="D26" s="89">
        <f t="shared" si="6"/>
        <v>4946</v>
      </c>
      <c r="E26" s="52">
        <f t="shared" si="4"/>
        <v>99.289159685199294</v>
      </c>
      <c r="F26" s="55">
        <f t="shared" si="5"/>
        <v>79.073999191265671</v>
      </c>
      <c r="G26" s="12"/>
      <c r="H26" s="377">
        <v>26</v>
      </c>
      <c r="I26" s="3">
        <v>2</v>
      </c>
      <c r="J26" s="161" t="s">
        <v>6</v>
      </c>
      <c r="K26" s="3"/>
      <c r="L26" s="366" t="s">
        <v>162</v>
      </c>
      <c r="M26" s="318">
        <v>61886</v>
      </c>
      <c r="N26" s="193">
        <f>SUM(H44)</f>
        <v>55469</v>
      </c>
      <c r="S26" s="26"/>
      <c r="T26" s="26"/>
      <c r="U26" s="26"/>
    </row>
    <row r="27" spans="1:21" x14ac:dyDescent="0.15">
      <c r="A27" s="61">
        <v>6</v>
      </c>
      <c r="B27" s="161" t="s">
        <v>38</v>
      </c>
      <c r="C27" s="43">
        <f t="shared" si="3"/>
        <v>3596</v>
      </c>
      <c r="D27" s="89">
        <f t="shared" si="6"/>
        <v>5012</v>
      </c>
      <c r="E27" s="52">
        <f t="shared" si="4"/>
        <v>106.17065249483319</v>
      </c>
      <c r="F27" s="55">
        <f t="shared" si="5"/>
        <v>71.747805267358345</v>
      </c>
      <c r="G27" s="3"/>
      <c r="H27" s="91">
        <v>8</v>
      </c>
      <c r="I27" s="3">
        <v>6</v>
      </c>
      <c r="J27" s="161" t="s">
        <v>13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3060</v>
      </c>
      <c r="D28" s="89">
        <f t="shared" si="6"/>
        <v>3844</v>
      </c>
      <c r="E28" s="52">
        <f t="shared" si="4"/>
        <v>75.388026607538805</v>
      </c>
      <c r="F28" s="55">
        <f t="shared" si="5"/>
        <v>79.604578563995844</v>
      </c>
      <c r="G28" s="3"/>
      <c r="H28" s="126">
        <v>0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21</v>
      </c>
      <c r="C29" s="43">
        <f t="shared" si="3"/>
        <v>1669</v>
      </c>
      <c r="D29" s="89">
        <f t="shared" si="6"/>
        <v>647</v>
      </c>
      <c r="E29" s="52">
        <f t="shared" si="4"/>
        <v>149.41808415398387</v>
      </c>
      <c r="F29" s="55">
        <f t="shared" si="5"/>
        <v>257.95981452859348</v>
      </c>
      <c r="G29" s="11"/>
      <c r="H29" s="91">
        <v>0</v>
      </c>
      <c r="I29" s="3">
        <v>5</v>
      </c>
      <c r="J29" s="161" t="s">
        <v>12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1470</v>
      </c>
      <c r="D30" s="89">
        <f t="shared" si="6"/>
        <v>2704</v>
      </c>
      <c r="E30" s="52">
        <f t="shared" si="4"/>
        <v>101.30944176430047</v>
      </c>
      <c r="F30" s="55">
        <f t="shared" si="5"/>
        <v>54.363905325443781</v>
      </c>
      <c r="G30" s="12"/>
      <c r="H30" s="91">
        <v>0</v>
      </c>
      <c r="I30" s="3">
        <v>7</v>
      </c>
      <c r="J30" s="161" t="s">
        <v>14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31</v>
      </c>
      <c r="C31" s="43">
        <f t="shared" si="3"/>
        <v>1406</v>
      </c>
      <c r="D31" s="89">
        <f t="shared" si="6"/>
        <v>1371</v>
      </c>
      <c r="E31" s="52">
        <f t="shared" si="4"/>
        <v>147.53410283315844</v>
      </c>
      <c r="F31" s="55">
        <f t="shared" si="5"/>
        <v>102.5528811086798</v>
      </c>
      <c r="G31" s="92"/>
      <c r="H31" s="91">
        <v>0</v>
      </c>
      <c r="I31" s="3">
        <v>8</v>
      </c>
      <c r="J31" s="161" t="s">
        <v>15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55469</v>
      </c>
      <c r="D32" s="67">
        <f>SUM(L14)</f>
        <v>71535</v>
      </c>
      <c r="E32" s="70">
        <f t="shared" si="4"/>
        <v>89.630934298548951</v>
      </c>
      <c r="F32" s="68">
        <f t="shared" si="5"/>
        <v>77.541063814915773</v>
      </c>
      <c r="G32" s="69"/>
      <c r="H32" s="432">
        <v>0</v>
      </c>
      <c r="I32" s="3">
        <v>10</v>
      </c>
      <c r="J32" s="161" t="s">
        <v>16</v>
      </c>
      <c r="L32" s="29"/>
      <c r="M32" s="26"/>
      <c r="S32" s="26"/>
      <c r="T32" s="26"/>
      <c r="U32" s="26"/>
    </row>
    <row r="33" spans="2:30" x14ac:dyDescent="0.15">
      <c r="H33" s="98">
        <v>0</v>
      </c>
      <c r="I33" s="3">
        <v>11</v>
      </c>
      <c r="J33" s="161" t="s">
        <v>17</v>
      </c>
      <c r="L33" s="29"/>
      <c r="M33" s="26"/>
      <c r="S33" s="26"/>
      <c r="T33" s="26"/>
      <c r="U33" s="26"/>
    </row>
    <row r="34" spans="2:30" x14ac:dyDescent="0.15">
      <c r="H34" s="43">
        <v>0</v>
      </c>
      <c r="I34" s="3">
        <v>12</v>
      </c>
      <c r="J34" s="161" t="s">
        <v>18</v>
      </c>
      <c r="L34" s="29"/>
      <c r="M34" s="26"/>
      <c r="S34" s="26"/>
      <c r="T34" s="26"/>
      <c r="U34" s="26"/>
    </row>
    <row r="35" spans="2:30" x14ac:dyDescent="0.15">
      <c r="H35" s="123">
        <v>0</v>
      </c>
      <c r="I35" s="3">
        <v>13</v>
      </c>
      <c r="J35" s="161" t="s">
        <v>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5">
        <v>0</v>
      </c>
      <c r="I36" s="3">
        <v>18</v>
      </c>
      <c r="J36" s="161" t="s">
        <v>22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20</v>
      </c>
      <c r="J37" s="161" t="s">
        <v>24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88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95">
        <v>0</v>
      </c>
      <c r="I39" s="3">
        <v>29</v>
      </c>
      <c r="J39" s="161" t="s">
        <v>96</v>
      </c>
      <c r="L39" s="48"/>
      <c r="M39" s="26"/>
      <c r="S39" s="26"/>
      <c r="T39" s="26"/>
      <c r="U39" s="26"/>
    </row>
    <row r="40" spans="2:30" x14ac:dyDescent="0.15">
      <c r="C40" s="26"/>
      <c r="H40" s="195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31</v>
      </c>
      <c r="J41" s="161" t="s">
        <v>106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88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55469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192</v>
      </c>
      <c r="I47" s="3"/>
      <c r="J47" s="179" t="s">
        <v>71</v>
      </c>
      <c r="K47" s="3"/>
      <c r="L47" s="301" t="s">
        <v>184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53</v>
      </c>
      <c r="K48" s="122"/>
      <c r="L48" s="305" t="s">
        <v>100</v>
      </c>
      <c r="S48" s="26"/>
      <c r="T48" s="26"/>
      <c r="U48" s="26"/>
      <c r="V48" s="26"/>
    </row>
    <row r="49" spans="1:22" x14ac:dyDescent="0.15">
      <c r="H49" s="89">
        <v>48374</v>
      </c>
      <c r="I49" s="3">
        <v>26</v>
      </c>
      <c r="J49" s="161" t="s">
        <v>30</v>
      </c>
      <c r="K49" s="3">
        <f>SUM(I49)</f>
        <v>26</v>
      </c>
      <c r="L49" s="306">
        <v>55212</v>
      </c>
      <c r="S49" s="26"/>
      <c r="T49" s="26"/>
      <c r="U49" s="26"/>
      <c r="V49" s="26"/>
    </row>
    <row r="50" spans="1:22" x14ac:dyDescent="0.15">
      <c r="H50" s="43">
        <v>18619</v>
      </c>
      <c r="I50" s="3">
        <v>13</v>
      </c>
      <c r="J50" s="161" t="s">
        <v>7</v>
      </c>
      <c r="K50" s="3">
        <f t="shared" ref="K50:K58" si="7">SUM(I50)</f>
        <v>13</v>
      </c>
      <c r="L50" s="306">
        <v>15364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16666</v>
      </c>
      <c r="I51" s="3">
        <v>33</v>
      </c>
      <c r="J51" s="161" t="s">
        <v>0</v>
      </c>
      <c r="K51" s="3">
        <f t="shared" si="7"/>
        <v>33</v>
      </c>
      <c r="L51" s="306">
        <v>12036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8898</v>
      </c>
      <c r="I52" s="3">
        <v>25</v>
      </c>
      <c r="J52" s="161" t="s">
        <v>29</v>
      </c>
      <c r="K52" s="3">
        <f t="shared" si="7"/>
        <v>25</v>
      </c>
      <c r="L52" s="306">
        <v>6558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192</v>
      </c>
      <c r="D53" s="59" t="s">
        <v>184</v>
      </c>
      <c r="E53" s="59" t="s">
        <v>51</v>
      </c>
      <c r="F53" s="59" t="s">
        <v>50</v>
      </c>
      <c r="G53" s="59" t="s">
        <v>52</v>
      </c>
      <c r="H53" s="88">
        <v>5755</v>
      </c>
      <c r="I53" s="3">
        <v>34</v>
      </c>
      <c r="J53" s="161" t="s">
        <v>1</v>
      </c>
      <c r="K53" s="3">
        <f t="shared" si="7"/>
        <v>34</v>
      </c>
      <c r="L53" s="306">
        <v>4155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48374</v>
      </c>
      <c r="D54" s="98">
        <f>SUM(L49)</f>
        <v>55212</v>
      </c>
      <c r="E54" s="52">
        <f t="shared" ref="E54:E64" si="9">SUM(N63/M63*100)</f>
        <v>118.11500427298253</v>
      </c>
      <c r="F54" s="52">
        <f>SUM(C54/D54*100)</f>
        <v>87.615011229442871</v>
      </c>
      <c r="G54" s="3"/>
      <c r="H54" s="44">
        <v>4194</v>
      </c>
      <c r="I54" s="3">
        <v>40</v>
      </c>
      <c r="J54" s="161" t="s">
        <v>2</v>
      </c>
      <c r="K54" s="3">
        <f t="shared" si="7"/>
        <v>40</v>
      </c>
      <c r="L54" s="306">
        <v>11317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18619</v>
      </c>
      <c r="D55" s="98">
        <f t="shared" ref="D55:D64" si="10">SUM(L50)</f>
        <v>15364</v>
      </c>
      <c r="E55" s="52">
        <f t="shared" si="9"/>
        <v>127.66730663741086</v>
      </c>
      <c r="F55" s="52">
        <f t="shared" ref="F55:F64" si="11">SUM(C55/D55*100)</f>
        <v>121.18588909138246</v>
      </c>
      <c r="G55" s="3"/>
      <c r="H55" s="336">
        <v>3459</v>
      </c>
      <c r="I55" s="3">
        <v>36</v>
      </c>
      <c r="J55" s="161" t="s">
        <v>5</v>
      </c>
      <c r="K55" s="3">
        <f t="shared" si="7"/>
        <v>36</v>
      </c>
      <c r="L55" s="306">
        <v>2674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16666</v>
      </c>
      <c r="D56" s="98">
        <f t="shared" si="10"/>
        <v>12036</v>
      </c>
      <c r="E56" s="52">
        <f t="shared" si="9"/>
        <v>149.37707268979116</v>
      </c>
      <c r="F56" s="52">
        <f t="shared" si="11"/>
        <v>138.46792954469925</v>
      </c>
      <c r="G56" s="3"/>
      <c r="H56" s="44">
        <v>3102</v>
      </c>
      <c r="I56" s="3">
        <v>22</v>
      </c>
      <c r="J56" s="161" t="s">
        <v>26</v>
      </c>
      <c r="K56" s="3">
        <f t="shared" si="7"/>
        <v>22</v>
      </c>
      <c r="L56" s="306">
        <v>2856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29</v>
      </c>
      <c r="C57" s="43">
        <f t="shared" si="8"/>
        <v>8898</v>
      </c>
      <c r="D57" s="98">
        <f t="shared" si="10"/>
        <v>6558</v>
      </c>
      <c r="E57" s="52">
        <f t="shared" si="9"/>
        <v>47.211757839443941</v>
      </c>
      <c r="F57" s="52">
        <f t="shared" si="11"/>
        <v>135.68161024702653</v>
      </c>
      <c r="G57" s="3"/>
      <c r="H57" s="91">
        <v>2762</v>
      </c>
      <c r="I57" s="3">
        <v>24</v>
      </c>
      <c r="J57" s="161" t="s">
        <v>28</v>
      </c>
      <c r="K57" s="3">
        <f t="shared" si="7"/>
        <v>24</v>
      </c>
      <c r="L57" s="306">
        <v>3869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1</v>
      </c>
      <c r="C58" s="43">
        <f t="shared" si="8"/>
        <v>5755</v>
      </c>
      <c r="D58" s="98">
        <f t="shared" si="10"/>
        <v>4155</v>
      </c>
      <c r="E58" s="52">
        <f t="shared" si="9"/>
        <v>113.02042419481539</v>
      </c>
      <c r="F58" s="52">
        <f t="shared" si="11"/>
        <v>138.50782190132372</v>
      </c>
      <c r="G58" s="12"/>
      <c r="H58" s="333">
        <v>1601</v>
      </c>
      <c r="I58" s="14">
        <v>16</v>
      </c>
      <c r="J58" s="163" t="s">
        <v>3</v>
      </c>
      <c r="K58" s="14">
        <f t="shared" si="7"/>
        <v>16</v>
      </c>
      <c r="L58" s="307">
        <v>1611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</v>
      </c>
      <c r="C59" s="43">
        <f t="shared" si="8"/>
        <v>4194</v>
      </c>
      <c r="D59" s="98">
        <f t="shared" si="10"/>
        <v>11317</v>
      </c>
      <c r="E59" s="52">
        <f t="shared" si="9"/>
        <v>51.015691521712689</v>
      </c>
      <c r="F59" s="52">
        <f t="shared" si="11"/>
        <v>37.059291331624991</v>
      </c>
      <c r="G59" s="3"/>
      <c r="H59" s="378">
        <v>1346</v>
      </c>
      <c r="I59" s="338">
        <v>17</v>
      </c>
      <c r="J59" s="223" t="s">
        <v>21</v>
      </c>
      <c r="K59" s="8" t="s">
        <v>67</v>
      </c>
      <c r="L59" s="308">
        <v>121304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5</v>
      </c>
      <c r="C60" s="43">
        <f t="shared" si="8"/>
        <v>3459</v>
      </c>
      <c r="D60" s="98">
        <f t="shared" si="10"/>
        <v>2674</v>
      </c>
      <c r="E60" s="52">
        <f t="shared" si="9"/>
        <v>110.22944550669216</v>
      </c>
      <c r="F60" s="52">
        <f t="shared" si="11"/>
        <v>129.35676888556469</v>
      </c>
      <c r="G60" s="3"/>
      <c r="H60" s="126">
        <v>1080</v>
      </c>
      <c r="I60" s="140">
        <v>38</v>
      </c>
      <c r="J60" s="161" t="s">
        <v>38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26</v>
      </c>
      <c r="C61" s="43">
        <f t="shared" si="8"/>
        <v>3102</v>
      </c>
      <c r="D61" s="98">
        <f t="shared" si="10"/>
        <v>2856</v>
      </c>
      <c r="E61" s="52">
        <f t="shared" si="9"/>
        <v>178.17346352670879</v>
      </c>
      <c r="F61" s="52">
        <f t="shared" si="11"/>
        <v>108.61344537815125</v>
      </c>
      <c r="G61" s="11"/>
      <c r="H61" s="91">
        <v>508</v>
      </c>
      <c r="I61" s="140">
        <v>21</v>
      </c>
      <c r="J61" s="3" t="s">
        <v>160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2762</v>
      </c>
      <c r="D62" s="98">
        <f t="shared" si="10"/>
        <v>3869</v>
      </c>
      <c r="E62" s="52">
        <f t="shared" si="9"/>
        <v>97.356362354599938</v>
      </c>
      <c r="F62" s="52">
        <f t="shared" si="11"/>
        <v>71.387955544068234</v>
      </c>
      <c r="G62" s="12"/>
      <c r="H62" s="126">
        <v>496</v>
      </c>
      <c r="I62" s="174">
        <v>12</v>
      </c>
      <c r="J62" s="161" t="s">
        <v>18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</v>
      </c>
      <c r="C63" s="333">
        <f t="shared" si="8"/>
        <v>1601</v>
      </c>
      <c r="D63" s="138">
        <f t="shared" si="10"/>
        <v>1611</v>
      </c>
      <c r="E63" s="57">
        <f t="shared" si="9"/>
        <v>81.642019377868436</v>
      </c>
      <c r="F63" s="57">
        <f t="shared" si="11"/>
        <v>99.379267535692122</v>
      </c>
      <c r="G63" s="92"/>
      <c r="H63" s="126">
        <v>301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40955</v>
      </c>
      <c r="N63" s="89">
        <f>SUM(H49)</f>
        <v>48374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117605</v>
      </c>
      <c r="D64" s="139">
        <f t="shared" si="10"/>
        <v>121304</v>
      </c>
      <c r="E64" s="70">
        <f t="shared" si="9"/>
        <v>104.55636557610242</v>
      </c>
      <c r="F64" s="70">
        <f t="shared" si="11"/>
        <v>96.950636417595462</v>
      </c>
      <c r="G64" s="69"/>
      <c r="H64" s="433">
        <v>130</v>
      </c>
      <c r="I64" s="3">
        <v>11</v>
      </c>
      <c r="J64" s="161" t="s">
        <v>17</v>
      </c>
      <c r="K64" s="3">
        <f t="shared" ref="K64:K72" si="12">SUM(K50)</f>
        <v>13</v>
      </c>
      <c r="L64" s="161" t="s">
        <v>7</v>
      </c>
      <c r="M64" s="170">
        <v>14584</v>
      </c>
      <c r="N64" s="89">
        <f t="shared" ref="N64:N72" si="13">SUM(H50)</f>
        <v>18619</v>
      </c>
      <c r="O64" s="45"/>
      <c r="S64" s="26"/>
      <c r="T64" s="26"/>
      <c r="U64" s="26"/>
      <c r="V64" s="26"/>
    </row>
    <row r="65" spans="2:22" x14ac:dyDescent="0.15">
      <c r="H65" s="89">
        <v>99</v>
      </c>
      <c r="I65" s="3">
        <v>1</v>
      </c>
      <c r="J65" s="161" t="s">
        <v>4</v>
      </c>
      <c r="K65" s="3">
        <f t="shared" si="12"/>
        <v>33</v>
      </c>
      <c r="L65" s="161" t="s">
        <v>0</v>
      </c>
      <c r="M65" s="170">
        <v>11157</v>
      </c>
      <c r="N65" s="89">
        <f t="shared" si="13"/>
        <v>16666</v>
      </c>
      <c r="O65" s="45"/>
      <c r="S65" s="26"/>
      <c r="T65" s="26"/>
      <c r="U65" s="26"/>
      <c r="V65" s="26"/>
    </row>
    <row r="66" spans="2:22" x14ac:dyDescent="0.15">
      <c r="H66" s="43">
        <v>94</v>
      </c>
      <c r="I66" s="3">
        <v>4</v>
      </c>
      <c r="J66" s="161" t="s">
        <v>11</v>
      </c>
      <c r="K66" s="3">
        <f t="shared" si="12"/>
        <v>25</v>
      </c>
      <c r="L66" s="161" t="s">
        <v>29</v>
      </c>
      <c r="M66" s="170">
        <v>18847</v>
      </c>
      <c r="N66" s="89">
        <f t="shared" si="13"/>
        <v>8898</v>
      </c>
      <c r="O66" s="45"/>
      <c r="S66" s="26"/>
      <c r="T66" s="26"/>
      <c r="U66" s="26"/>
      <c r="V66" s="26"/>
    </row>
    <row r="67" spans="2:22" x14ac:dyDescent="0.15">
      <c r="H67" s="43">
        <v>64</v>
      </c>
      <c r="I67" s="3">
        <v>9</v>
      </c>
      <c r="J67" s="3" t="s">
        <v>167</v>
      </c>
      <c r="K67" s="3">
        <f t="shared" si="12"/>
        <v>34</v>
      </c>
      <c r="L67" s="161" t="s">
        <v>1</v>
      </c>
      <c r="M67" s="170">
        <v>5092</v>
      </c>
      <c r="N67" s="89">
        <f t="shared" si="13"/>
        <v>5755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29</v>
      </c>
      <c r="I68" s="3">
        <v>29</v>
      </c>
      <c r="J68" s="161" t="s">
        <v>96</v>
      </c>
      <c r="K68" s="3">
        <f t="shared" si="12"/>
        <v>40</v>
      </c>
      <c r="L68" s="161" t="s">
        <v>2</v>
      </c>
      <c r="M68" s="170">
        <v>8221</v>
      </c>
      <c r="N68" s="89">
        <f t="shared" si="13"/>
        <v>4194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21</v>
      </c>
      <c r="I69" s="3">
        <v>15</v>
      </c>
      <c r="J69" s="161" t="s">
        <v>20</v>
      </c>
      <c r="K69" s="3">
        <f t="shared" si="12"/>
        <v>36</v>
      </c>
      <c r="L69" s="161" t="s">
        <v>5</v>
      </c>
      <c r="M69" s="170">
        <v>3138</v>
      </c>
      <c r="N69" s="89">
        <f t="shared" si="13"/>
        <v>3459</v>
      </c>
      <c r="O69" s="45"/>
      <c r="S69" s="26"/>
      <c r="T69" s="26"/>
      <c r="U69" s="26"/>
      <c r="V69" s="26"/>
    </row>
    <row r="70" spans="2:22" x14ac:dyDescent="0.15">
      <c r="B70" s="50"/>
      <c r="H70" s="88">
        <v>7</v>
      </c>
      <c r="I70" s="3">
        <v>27</v>
      </c>
      <c r="J70" s="161" t="s">
        <v>31</v>
      </c>
      <c r="K70" s="3">
        <f t="shared" si="12"/>
        <v>22</v>
      </c>
      <c r="L70" s="161" t="s">
        <v>26</v>
      </c>
      <c r="M70" s="170">
        <v>1741</v>
      </c>
      <c r="N70" s="89">
        <f t="shared" si="13"/>
        <v>3102</v>
      </c>
      <c r="O70" s="45"/>
      <c r="S70" s="26"/>
      <c r="T70" s="26"/>
      <c r="U70" s="26"/>
      <c r="V70" s="26"/>
    </row>
    <row r="71" spans="2:22" x14ac:dyDescent="0.15">
      <c r="B71" s="50"/>
      <c r="H71" s="292">
        <v>0</v>
      </c>
      <c r="I71" s="3">
        <v>2</v>
      </c>
      <c r="J71" s="161" t="s">
        <v>6</v>
      </c>
      <c r="K71" s="3">
        <f t="shared" si="12"/>
        <v>24</v>
      </c>
      <c r="L71" s="161" t="s">
        <v>28</v>
      </c>
      <c r="M71" s="170">
        <v>2837</v>
      </c>
      <c r="N71" s="89">
        <f t="shared" si="13"/>
        <v>2762</v>
      </c>
      <c r="O71" s="45"/>
      <c r="S71" s="26"/>
      <c r="T71" s="26"/>
      <c r="U71" s="26"/>
      <c r="V71" s="26"/>
    </row>
    <row r="72" spans="2:22" ht="14.25" thickBot="1" x14ac:dyDescent="0.2">
      <c r="B72" s="50"/>
      <c r="H72" s="336">
        <v>0</v>
      </c>
      <c r="I72" s="3">
        <v>3</v>
      </c>
      <c r="J72" s="161" t="s">
        <v>10</v>
      </c>
      <c r="K72" s="3">
        <f t="shared" si="12"/>
        <v>16</v>
      </c>
      <c r="L72" s="163" t="s">
        <v>3</v>
      </c>
      <c r="M72" s="171">
        <v>1961</v>
      </c>
      <c r="N72" s="89">
        <f t="shared" si="13"/>
        <v>1601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5</v>
      </c>
      <c r="J73" s="161" t="s">
        <v>12</v>
      </c>
      <c r="K73" s="43"/>
      <c r="L73" s="3" t="s">
        <v>181</v>
      </c>
      <c r="M73" s="169">
        <v>112480</v>
      </c>
      <c r="N73" s="168">
        <f>SUM(H89)</f>
        <v>117605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336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97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336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117605</v>
      </c>
      <c r="I89" s="3"/>
      <c r="J89" s="3" t="s">
        <v>94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196</v>
      </c>
      <c r="I2" s="3"/>
      <c r="J2" s="187" t="s">
        <v>104</v>
      </c>
      <c r="K2" s="3"/>
      <c r="L2" s="180" t="s">
        <v>195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101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24370</v>
      </c>
      <c r="I4" s="3">
        <v>3</v>
      </c>
      <c r="J4" s="33" t="s">
        <v>10</v>
      </c>
      <c r="K4" s="203">
        <f>SUM(I4)</f>
        <v>3</v>
      </c>
      <c r="L4" s="275">
        <v>27912</v>
      </c>
      <c r="M4" s="45"/>
      <c r="R4" s="48"/>
      <c r="S4" s="26"/>
      <c r="T4" s="26"/>
      <c r="U4" s="26"/>
      <c r="V4" s="26"/>
    </row>
    <row r="5" spans="5:30" x14ac:dyDescent="0.15">
      <c r="H5" s="88">
        <v>23288</v>
      </c>
      <c r="I5" s="3">
        <v>33</v>
      </c>
      <c r="J5" s="33" t="s">
        <v>0</v>
      </c>
      <c r="K5" s="203">
        <f t="shared" ref="K5:K13" si="0">SUM(I5)</f>
        <v>33</v>
      </c>
      <c r="L5" s="275">
        <v>21692</v>
      </c>
      <c r="M5" s="45"/>
      <c r="R5" s="48"/>
      <c r="S5" s="26"/>
      <c r="T5" s="26"/>
      <c r="U5" s="26"/>
      <c r="V5" s="26"/>
    </row>
    <row r="6" spans="5:30" x14ac:dyDescent="0.15">
      <c r="H6" s="292">
        <v>21165</v>
      </c>
      <c r="I6" s="3">
        <v>17</v>
      </c>
      <c r="J6" s="33" t="s">
        <v>21</v>
      </c>
      <c r="K6" s="203">
        <f t="shared" si="0"/>
        <v>17</v>
      </c>
      <c r="L6" s="275">
        <v>39094</v>
      </c>
      <c r="M6" s="45"/>
      <c r="R6" s="48"/>
      <c r="S6" s="26"/>
      <c r="T6" s="26"/>
      <c r="U6" s="26"/>
      <c r="V6" s="26"/>
    </row>
    <row r="7" spans="5:30" x14ac:dyDescent="0.15">
      <c r="H7" s="88">
        <v>20149</v>
      </c>
      <c r="I7" s="3">
        <v>34</v>
      </c>
      <c r="J7" s="33" t="s">
        <v>1</v>
      </c>
      <c r="K7" s="203">
        <f t="shared" si="0"/>
        <v>34</v>
      </c>
      <c r="L7" s="275">
        <v>16397</v>
      </c>
      <c r="M7" s="45"/>
      <c r="R7" s="48"/>
      <c r="S7" s="26"/>
      <c r="T7" s="26"/>
      <c r="U7" s="26"/>
      <c r="V7" s="26"/>
    </row>
    <row r="8" spans="5:30" x14ac:dyDescent="0.15">
      <c r="H8" s="88">
        <v>13890</v>
      </c>
      <c r="I8" s="3">
        <v>40</v>
      </c>
      <c r="J8" s="33" t="s">
        <v>2</v>
      </c>
      <c r="K8" s="203">
        <f t="shared" si="0"/>
        <v>40</v>
      </c>
      <c r="L8" s="275">
        <v>13404</v>
      </c>
      <c r="M8" s="45"/>
      <c r="R8" s="48"/>
      <c r="S8" s="26"/>
      <c r="T8" s="26"/>
      <c r="U8" s="26"/>
      <c r="V8" s="26"/>
    </row>
    <row r="9" spans="5:30" x14ac:dyDescent="0.15">
      <c r="H9" s="88">
        <v>11596</v>
      </c>
      <c r="I9" s="3">
        <v>25</v>
      </c>
      <c r="J9" s="33" t="s">
        <v>29</v>
      </c>
      <c r="K9" s="203">
        <f t="shared" si="0"/>
        <v>25</v>
      </c>
      <c r="L9" s="275">
        <v>6152</v>
      </c>
      <c r="M9" s="45"/>
      <c r="R9" s="48"/>
      <c r="S9" s="26"/>
      <c r="T9" s="26"/>
      <c r="U9" s="26"/>
      <c r="V9" s="26"/>
    </row>
    <row r="10" spans="5:30" x14ac:dyDescent="0.15">
      <c r="H10" s="88">
        <v>10753</v>
      </c>
      <c r="I10" s="3">
        <v>13</v>
      </c>
      <c r="J10" s="33" t="s">
        <v>7</v>
      </c>
      <c r="K10" s="203">
        <f t="shared" si="0"/>
        <v>13</v>
      </c>
      <c r="L10" s="275">
        <v>12750</v>
      </c>
      <c r="M10" s="45"/>
      <c r="R10" s="48"/>
      <c r="S10" s="26"/>
      <c r="T10" s="26"/>
      <c r="U10" s="26"/>
      <c r="V10" s="26"/>
    </row>
    <row r="11" spans="5:30" x14ac:dyDescent="0.15">
      <c r="H11" s="44">
        <v>10553</v>
      </c>
      <c r="I11" s="3">
        <v>2</v>
      </c>
      <c r="J11" s="33" t="s">
        <v>6</v>
      </c>
      <c r="K11" s="203">
        <f t="shared" si="0"/>
        <v>2</v>
      </c>
      <c r="L11" s="276">
        <v>12610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10257</v>
      </c>
      <c r="I12" s="3">
        <v>16</v>
      </c>
      <c r="J12" s="33" t="s">
        <v>3</v>
      </c>
      <c r="K12" s="203">
        <f t="shared" si="0"/>
        <v>16</v>
      </c>
      <c r="L12" s="276">
        <v>15646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9">
        <v>9805</v>
      </c>
      <c r="I13" s="14">
        <v>31</v>
      </c>
      <c r="J13" s="77" t="s">
        <v>64</v>
      </c>
      <c r="K13" s="203">
        <f t="shared" si="0"/>
        <v>31</v>
      </c>
      <c r="L13" s="276">
        <v>17470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428">
        <v>7089</v>
      </c>
      <c r="I14" s="222">
        <v>21</v>
      </c>
      <c r="J14" s="222" t="s">
        <v>163</v>
      </c>
      <c r="K14" s="108" t="s">
        <v>8</v>
      </c>
      <c r="L14" s="277">
        <v>219382</v>
      </c>
      <c r="N14" s="32"/>
      <c r="R14" s="48"/>
      <c r="S14" s="26"/>
      <c r="T14" s="26"/>
      <c r="U14" s="26"/>
      <c r="V14" s="26"/>
    </row>
    <row r="15" spans="5:30" x14ac:dyDescent="0.15">
      <c r="H15" s="88">
        <v>4724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4486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292">
        <v>3929</v>
      </c>
      <c r="I17" s="3">
        <v>38</v>
      </c>
      <c r="J17" s="33" t="s">
        <v>38</v>
      </c>
      <c r="L17" s="32"/>
      <c r="R17" s="48"/>
      <c r="S17" s="26"/>
      <c r="T17" s="26"/>
      <c r="U17" s="26"/>
      <c r="V17" s="26"/>
    </row>
    <row r="18" spans="1:22" x14ac:dyDescent="0.15">
      <c r="H18" s="123">
        <v>3917</v>
      </c>
      <c r="I18" s="3">
        <v>11</v>
      </c>
      <c r="J18" s="33" t="s">
        <v>17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1778</v>
      </c>
      <c r="I19" s="3">
        <v>36</v>
      </c>
      <c r="J19" s="33" t="s">
        <v>5</v>
      </c>
      <c r="K19" s="117">
        <f>SUM(I4)</f>
        <v>3</v>
      </c>
      <c r="L19" s="33" t="s">
        <v>10</v>
      </c>
      <c r="M19" s="370">
        <v>10597</v>
      </c>
      <c r="N19" s="89">
        <f>SUM(H4)</f>
        <v>24370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197</v>
      </c>
      <c r="D20" s="59" t="s">
        <v>198</v>
      </c>
      <c r="E20" s="59" t="s">
        <v>51</v>
      </c>
      <c r="F20" s="59" t="s">
        <v>50</v>
      </c>
      <c r="G20" s="60" t="s">
        <v>52</v>
      </c>
      <c r="H20" s="88">
        <v>1707</v>
      </c>
      <c r="I20" s="3">
        <v>9</v>
      </c>
      <c r="J20" s="3" t="s">
        <v>169</v>
      </c>
      <c r="K20" s="117">
        <f t="shared" ref="K20:K28" si="1">SUM(I5)</f>
        <v>33</v>
      </c>
      <c r="L20" s="33" t="s">
        <v>0</v>
      </c>
      <c r="M20" s="371">
        <v>20254</v>
      </c>
      <c r="N20" s="89">
        <f t="shared" ref="N20:N28" si="2">SUM(H5)</f>
        <v>23288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10</v>
      </c>
      <c r="C21" s="202">
        <f>SUM(H4)</f>
        <v>24370</v>
      </c>
      <c r="D21" s="89">
        <f>SUM(L4)</f>
        <v>27912</v>
      </c>
      <c r="E21" s="52">
        <f t="shared" ref="E21:E30" si="3">SUM(N19/M19*100)</f>
        <v>229.97074643767107</v>
      </c>
      <c r="F21" s="52">
        <f t="shared" ref="F21:F31" si="4">SUM(C21/D21*100)</f>
        <v>87.310117512181137</v>
      </c>
      <c r="G21" s="62"/>
      <c r="H21" s="88">
        <v>1259</v>
      </c>
      <c r="I21" s="3">
        <v>24</v>
      </c>
      <c r="J21" s="33" t="s">
        <v>28</v>
      </c>
      <c r="K21" s="117">
        <f t="shared" si="1"/>
        <v>17</v>
      </c>
      <c r="L21" s="33" t="s">
        <v>21</v>
      </c>
      <c r="M21" s="371">
        <v>33548</v>
      </c>
      <c r="N21" s="89">
        <f t="shared" si="2"/>
        <v>21165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23288</v>
      </c>
      <c r="D22" s="89">
        <f t="shared" ref="D22:D29" si="6">SUM(L5)</f>
        <v>21692</v>
      </c>
      <c r="E22" s="52">
        <f t="shared" si="3"/>
        <v>114.97975708502024</v>
      </c>
      <c r="F22" s="52">
        <f t="shared" si="4"/>
        <v>107.35755117093859</v>
      </c>
      <c r="G22" s="62"/>
      <c r="H22" s="336">
        <v>1200</v>
      </c>
      <c r="I22" s="3">
        <v>37</v>
      </c>
      <c r="J22" s="33" t="s">
        <v>37</v>
      </c>
      <c r="K22" s="117">
        <f t="shared" si="1"/>
        <v>34</v>
      </c>
      <c r="L22" s="33" t="s">
        <v>1</v>
      </c>
      <c r="M22" s="371">
        <v>16776</v>
      </c>
      <c r="N22" s="89">
        <f t="shared" si="2"/>
        <v>20149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21165</v>
      </c>
      <c r="D23" s="89">
        <f t="shared" si="6"/>
        <v>39094</v>
      </c>
      <c r="E23" s="52">
        <f t="shared" si="3"/>
        <v>63.088708715869799</v>
      </c>
      <c r="F23" s="52">
        <f t="shared" si="4"/>
        <v>54.138742518033453</v>
      </c>
      <c r="G23" s="62"/>
      <c r="H23" s="88">
        <v>808</v>
      </c>
      <c r="I23" s="3">
        <v>5</v>
      </c>
      <c r="J23" s="33" t="s">
        <v>12</v>
      </c>
      <c r="K23" s="117">
        <f t="shared" si="1"/>
        <v>40</v>
      </c>
      <c r="L23" s="33" t="s">
        <v>2</v>
      </c>
      <c r="M23" s="371">
        <v>8573</v>
      </c>
      <c r="N23" s="89">
        <f t="shared" si="2"/>
        <v>13890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20149</v>
      </c>
      <c r="D24" s="89">
        <f t="shared" si="6"/>
        <v>16397</v>
      </c>
      <c r="E24" s="52">
        <f t="shared" si="3"/>
        <v>120.10610395803529</v>
      </c>
      <c r="F24" s="52">
        <f t="shared" si="4"/>
        <v>122.88223455510155</v>
      </c>
      <c r="G24" s="62"/>
      <c r="H24" s="88">
        <v>748</v>
      </c>
      <c r="I24" s="3">
        <v>14</v>
      </c>
      <c r="J24" s="33" t="s">
        <v>19</v>
      </c>
      <c r="K24" s="117">
        <f t="shared" si="1"/>
        <v>25</v>
      </c>
      <c r="L24" s="33" t="s">
        <v>29</v>
      </c>
      <c r="M24" s="371">
        <v>10310</v>
      </c>
      <c r="N24" s="89">
        <f t="shared" si="2"/>
        <v>11596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2</v>
      </c>
      <c r="C25" s="202">
        <f t="shared" si="5"/>
        <v>13890</v>
      </c>
      <c r="D25" s="89">
        <f t="shared" si="6"/>
        <v>13404</v>
      </c>
      <c r="E25" s="52">
        <f t="shared" si="3"/>
        <v>162.0202962790155</v>
      </c>
      <c r="F25" s="52">
        <f t="shared" si="4"/>
        <v>103.62578334825426</v>
      </c>
      <c r="G25" s="72"/>
      <c r="H25" s="88">
        <v>572</v>
      </c>
      <c r="I25" s="3">
        <v>12</v>
      </c>
      <c r="J25" s="33" t="s">
        <v>18</v>
      </c>
      <c r="K25" s="117">
        <f t="shared" si="1"/>
        <v>13</v>
      </c>
      <c r="L25" s="33" t="s">
        <v>7</v>
      </c>
      <c r="M25" s="371">
        <v>9959</v>
      </c>
      <c r="N25" s="89">
        <f t="shared" si="2"/>
        <v>10753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29</v>
      </c>
      <c r="C26" s="202">
        <f t="shared" si="5"/>
        <v>11596</v>
      </c>
      <c r="D26" s="89">
        <f t="shared" si="6"/>
        <v>6152</v>
      </c>
      <c r="E26" s="52">
        <f t="shared" si="3"/>
        <v>112.47332686711931</v>
      </c>
      <c r="F26" s="52">
        <f t="shared" si="4"/>
        <v>188.49154746423926</v>
      </c>
      <c r="G26" s="62"/>
      <c r="H26" s="88">
        <v>519</v>
      </c>
      <c r="I26" s="3">
        <v>4</v>
      </c>
      <c r="J26" s="33" t="s">
        <v>11</v>
      </c>
      <c r="K26" s="117">
        <f t="shared" si="1"/>
        <v>2</v>
      </c>
      <c r="L26" s="33" t="s">
        <v>6</v>
      </c>
      <c r="M26" s="372">
        <v>10231</v>
      </c>
      <c r="N26" s="89">
        <f t="shared" si="2"/>
        <v>10553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2">
        <f t="shared" si="5"/>
        <v>10753</v>
      </c>
      <c r="D27" s="89">
        <f t="shared" si="6"/>
        <v>12750</v>
      </c>
      <c r="E27" s="52">
        <f t="shared" si="3"/>
        <v>107.97268802088563</v>
      </c>
      <c r="F27" s="52">
        <f t="shared" si="4"/>
        <v>84.33725490196079</v>
      </c>
      <c r="G27" s="62"/>
      <c r="H27" s="88">
        <v>364</v>
      </c>
      <c r="I27" s="3">
        <v>7</v>
      </c>
      <c r="J27" s="33" t="s">
        <v>14</v>
      </c>
      <c r="K27" s="117">
        <f t="shared" si="1"/>
        <v>16</v>
      </c>
      <c r="L27" s="33" t="s">
        <v>3</v>
      </c>
      <c r="M27" s="373">
        <v>11887</v>
      </c>
      <c r="N27" s="89">
        <f t="shared" si="2"/>
        <v>10257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6</v>
      </c>
      <c r="C28" s="202">
        <f t="shared" si="5"/>
        <v>10553</v>
      </c>
      <c r="D28" s="89">
        <f t="shared" si="6"/>
        <v>12610</v>
      </c>
      <c r="E28" s="52">
        <f t="shared" si="3"/>
        <v>103.1472974293813</v>
      </c>
      <c r="F28" s="52">
        <f t="shared" si="4"/>
        <v>83.687549563838232</v>
      </c>
      <c r="G28" s="73"/>
      <c r="H28" s="88">
        <v>282</v>
      </c>
      <c r="I28" s="3">
        <v>39</v>
      </c>
      <c r="J28" s="33" t="s">
        <v>39</v>
      </c>
      <c r="K28" s="181">
        <f t="shared" si="1"/>
        <v>31</v>
      </c>
      <c r="L28" s="77" t="s">
        <v>64</v>
      </c>
      <c r="M28" s="373">
        <v>11128</v>
      </c>
      <c r="N28" s="167">
        <f t="shared" si="2"/>
        <v>9805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</v>
      </c>
      <c r="C29" s="202">
        <f t="shared" si="5"/>
        <v>10257</v>
      </c>
      <c r="D29" s="89">
        <f t="shared" si="6"/>
        <v>15646</v>
      </c>
      <c r="E29" s="52">
        <f t="shared" si="3"/>
        <v>86.287541011188694</v>
      </c>
      <c r="F29" s="52">
        <f t="shared" si="4"/>
        <v>65.556691806212456</v>
      </c>
      <c r="G29" s="72"/>
      <c r="H29" s="44">
        <v>251</v>
      </c>
      <c r="I29" s="3">
        <v>27</v>
      </c>
      <c r="J29" s="33" t="s">
        <v>31</v>
      </c>
      <c r="K29" s="115"/>
      <c r="L29" s="115" t="s">
        <v>173</v>
      </c>
      <c r="M29" s="374">
        <v>177714</v>
      </c>
      <c r="N29" s="172">
        <f>SUM(H44)</f>
        <v>189946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64</v>
      </c>
      <c r="C30" s="202">
        <f t="shared" si="5"/>
        <v>9805</v>
      </c>
      <c r="D30" s="89">
        <f>SUM(L13)</f>
        <v>17470</v>
      </c>
      <c r="E30" s="57">
        <f t="shared" si="3"/>
        <v>88.111071171818836</v>
      </c>
      <c r="F30" s="63">
        <f t="shared" si="4"/>
        <v>56.124785346307959</v>
      </c>
      <c r="G30" s="75"/>
      <c r="H30" s="88">
        <v>176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189946</v>
      </c>
      <c r="D31" s="67">
        <f>SUM(L14)</f>
        <v>219382</v>
      </c>
      <c r="E31" s="70">
        <f>SUM(N29/M29*100)</f>
        <v>106.88296926522389</v>
      </c>
      <c r="F31" s="63">
        <f t="shared" si="4"/>
        <v>86.582308484743507</v>
      </c>
      <c r="G31" s="71"/>
      <c r="H31" s="88">
        <v>96</v>
      </c>
      <c r="I31" s="3">
        <v>10</v>
      </c>
      <c r="J31" s="33" t="s">
        <v>16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93</v>
      </c>
      <c r="I32" s="3">
        <v>20</v>
      </c>
      <c r="J32" s="33" t="s">
        <v>24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69</v>
      </c>
      <c r="I33" s="3">
        <v>32</v>
      </c>
      <c r="J33" s="33" t="s">
        <v>35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24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23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3</v>
      </c>
      <c r="I36" s="3">
        <v>30</v>
      </c>
      <c r="J36" s="33" t="s">
        <v>33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44">
        <v>1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19</v>
      </c>
      <c r="J38" s="33" t="s">
        <v>23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1</v>
      </c>
      <c r="I39" s="3">
        <v>29</v>
      </c>
      <c r="J39" s="33" t="s">
        <v>54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189946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196</v>
      </c>
      <c r="I48" s="3"/>
      <c r="J48" s="190" t="s">
        <v>92</v>
      </c>
      <c r="K48" s="3"/>
      <c r="L48" s="329" t="s">
        <v>195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100</v>
      </c>
      <c r="I49" s="3"/>
      <c r="J49" s="145" t="s">
        <v>9</v>
      </c>
      <c r="K49" s="3"/>
      <c r="L49" s="329" t="s">
        <v>178</v>
      </c>
      <c r="M49" s="82"/>
      <c r="R49" s="48"/>
      <c r="S49" s="26"/>
      <c r="T49" s="26"/>
      <c r="U49" s="26"/>
      <c r="V49" s="26"/>
    </row>
    <row r="50" spans="1:22" x14ac:dyDescent="0.15">
      <c r="H50" s="410">
        <v>29835</v>
      </c>
      <c r="I50" s="3">
        <v>16</v>
      </c>
      <c r="J50" s="33" t="s">
        <v>3</v>
      </c>
      <c r="K50" s="327">
        <f>SUM(I50)</f>
        <v>16</v>
      </c>
      <c r="L50" s="330">
        <v>34805</v>
      </c>
      <c r="M50" s="45"/>
      <c r="R50" s="48"/>
      <c r="S50" s="26"/>
      <c r="T50" s="26"/>
      <c r="U50" s="26"/>
      <c r="V50" s="26"/>
    </row>
    <row r="51" spans="1:22" x14ac:dyDescent="0.15">
      <c r="H51" s="88">
        <v>9190</v>
      </c>
      <c r="I51" s="3">
        <v>33</v>
      </c>
      <c r="J51" s="33" t="s">
        <v>0</v>
      </c>
      <c r="K51" s="327">
        <f t="shared" ref="K51:K59" si="7">SUM(I51)</f>
        <v>33</v>
      </c>
      <c r="L51" s="331">
        <v>9430</v>
      </c>
      <c r="M51" s="45"/>
      <c r="R51" s="48"/>
      <c r="S51" s="26"/>
      <c r="T51" s="26"/>
      <c r="U51" s="26"/>
      <c r="V51" s="26"/>
    </row>
    <row r="52" spans="1:22" ht="14.25" thickBot="1" x14ac:dyDescent="0.2">
      <c r="H52" s="88">
        <v>7816</v>
      </c>
      <c r="I52" s="3">
        <v>26</v>
      </c>
      <c r="J52" s="33" t="s">
        <v>30</v>
      </c>
      <c r="K52" s="327">
        <f t="shared" si="7"/>
        <v>26</v>
      </c>
      <c r="L52" s="331">
        <v>5650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192</v>
      </c>
      <c r="D53" s="59" t="s">
        <v>184</v>
      </c>
      <c r="E53" s="59" t="s">
        <v>51</v>
      </c>
      <c r="F53" s="59" t="s">
        <v>50</v>
      </c>
      <c r="G53" s="60" t="s">
        <v>52</v>
      </c>
      <c r="H53" s="44">
        <v>6148</v>
      </c>
      <c r="I53" s="3">
        <v>38</v>
      </c>
      <c r="J53" s="33" t="s">
        <v>38</v>
      </c>
      <c r="K53" s="327">
        <f t="shared" si="7"/>
        <v>38</v>
      </c>
      <c r="L53" s="331">
        <v>4940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29835</v>
      </c>
      <c r="D54" s="98">
        <f>SUM(L50)</f>
        <v>34805</v>
      </c>
      <c r="E54" s="52">
        <f t="shared" ref="E54:E63" si="8">SUM(N67/M67*100)</f>
        <v>112.25871994581782</v>
      </c>
      <c r="F54" s="52">
        <f t="shared" ref="F54:F61" si="9">SUM(C54/D54*100)</f>
        <v>85.720442465163046</v>
      </c>
      <c r="G54" s="62"/>
      <c r="H54" s="44">
        <v>3756</v>
      </c>
      <c r="I54" s="3">
        <v>34</v>
      </c>
      <c r="J54" s="33" t="s">
        <v>1</v>
      </c>
      <c r="K54" s="327">
        <f t="shared" si="7"/>
        <v>34</v>
      </c>
      <c r="L54" s="331">
        <v>3783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9190</v>
      </c>
      <c r="D55" s="98">
        <f t="shared" ref="D55:D63" si="11">SUM(L51)</f>
        <v>9430</v>
      </c>
      <c r="E55" s="52">
        <f t="shared" si="8"/>
        <v>126.88112660499793</v>
      </c>
      <c r="F55" s="52">
        <f t="shared" si="9"/>
        <v>97.454931071049842</v>
      </c>
      <c r="G55" s="62"/>
      <c r="H55" s="44">
        <v>2031</v>
      </c>
      <c r="I55" s="3">
        <v>36</v>
      </c>
      <c r="J55" s="33" t="s">
        <v>5</v>
      </c>
      <c r="K55" s="327">
        <f t="shared" si="7"/>
        <v>36</v>
      </c>
      <c r="L55" s="331">
        <v>2607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7816</v>
      </c>
      <c r="D56" s="98">
        <f t="shared" si="11"/>
        <v>5650</v>
      </c>
      <c r="E56" s="52">
        <f t="shared" si="8"/>
        <v>150.82979544577384</v>
      </c>
      <c r="F56" s="52">
        <f t="shared" si="9"/>
        <v>138.3362831858407</v>
      </c>
      <c r="G56" s="62"/>
      <c r="H56" s="44">
        <v>1712</v>
      </c>
      <c r="I56" s="3">
        <v>25</v>
      </c>
      <c r="J56" s="33" t="s">
        <v>29</v>
      </c>
      <c r="K56" s="327">
        <f t="shared" si="7"/>
        <v>25</v>
      </c>
      <c r="L56" s="331">
        <v>1113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6148</v>
      </c>
      <c r="D57" s="98">
        <f t="shared" si="11"/>
        <v>4940</v>
      </c>
      <c r="E57" s="52">
        <f t="shared" si="8"/>
        <v>110.83468541553994</v>
      </c>
      <c r="F57" s="52">
        <f t="shared" si="9"/>
        <v>124.45344129554657</v>
      </c>
      <c r="G57" s="62"/>
      <c r="H57" s="44">
        <v>1186</v>
      </c>
      <c r="I57" s="3">
        <v>14</v>
      </c>
      <c r="J57" s="33" t="s">
        <v>19</v>
      </c>
      <c r="K57" s="327">
        <f t="shared" si="7"/>
        <v>14</v>
      </c>
      <c r="L57" s="331">
        <v>690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3756</v>
      </c>
      <c r="D58" s="98">
        <f t="shared" si="11"/>
        <v>3783</v>
      </c>
      <c r="E58" s="52">
        <f t="shared" si="8"/>
        <v>109.02757619738752</v>
      </c>
      <c r="F58" s="52">
        <f t="shared" si="9"/>
        <v>99.286280729579701</v>
      </c>
      <c r="G58" s="72"/>
      <c r="H58" s="44">
        <v>987</v>
      </c>
      <c r="I58" s="3">
        <v>40</v>
      </c>
      <c r="J58" s="33" t="s">
        <v>2</v>
      </c>
      <c r="K58" s="327">
        <f t="shared" si="7"/>
        <v>40</v>
      </c>
      <c r="L58" s="331">
        <v>1950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2031</v>
      </c>
      <c r="D59" s="98">
        <f t="shared" si="11"/>
        <v>2607</v>
      </c>
      <c r="E59" s="52">
        <f t="shared" si="8"/>
        <v>142.22689075630254</v>
      </c>
      <c r="F59" s="52">
        <f t="shared" si="9"/>
        <v>77.905638665132344</v>
      </c>
      <c r="G59" s="62"/>
      <c r="H59" s="424">
        <v>788</v>
      </c>
      <c r="I59" s="14">
        <v>31</v>
      </c>
      <c r="J59" s="77" t="s">
        <v>108</v>
      </c>
      <c r="K59" s="328">
        <f t="shared" si="7"/>
        <v>31</v>
      </c>
      <c r="L59" s="332">
        <v>518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29</v>
      </c>
      <c r="C60" s="89">
        <f t="shared" si="10"/>
        <v>1712</v>
      </c>
      <c r="D60" s="98">
        <f t="shared" si="11"/>
        <v>1113</v>
      </c>
      <c r="E60" s="52">
        <f t="shared" si="8"/>
        <v>138.28756058158319</v>
      </c>
      <c r="F60" s="52">
        <f t="shared" si="9"/>
        <v>153.81850853548966</v>
      </c>
      <c r="G60" s="62"/>
      <c r="H60" s="386">
        <v>524</v>
      </c>
      <c r="I60" s="222">
        <v>24</v>
      </c>
      <c r="J60" s="382" t="s">
        <v>28</v>
      </c>
      <c r="K60" s="367" t="s">
        <v>8</v>
      </c>
      <c r="L60" s="376">
        <v>66799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1186</v>
      </c>
      <c r="D61" s="98">
        <f t="shared" si="11"/>
        <v>690</v>
      </c>
      <c r="E61" s="52">
        <f t="shared" si="8"/>
        <v>131.33997785160577</v>
      </c>
      <c r="F61" s="52">
        <f t="shared" si="9"/>
        <v>171.8840579710145</v>
      </c>
      <c r="G61" s="73"/>
      <c r="H61" s="44">
        <v>257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2</v>
      </c>
      <c r="C62" s="43">
        <f t="shared" si="10"/>
        <v>987</v>
      </c>
      <c r="D62" s="98">
        <f t="shared" si="11"/>
        <v>1950</v>
      </c>
      <c r="E62" s="52">
        <f t="shared" si="8"/>
        <v>79.023218574859882</v>
      </c>
      <c r="F62" s="52">
        <f>SUM(C62/D62*100)</f>
        <v>50.61538461538462</v>
      </c>
      <c r="G62" s="72"/>
      <c r="H62" s="44">
        <v>156</v>
      </c>
      <c r="I62" s="3">
        <v>37</v>
      </c>
      <c r="J62" s="33" t="s">
        <v>37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64</v>
      </c>
      <c r="C63" s="43">
        <f t="shared" si="10"/>
        <v>788</v>
      </c>
      <c r="D63" s="98">
        <f t="shared" si="11"/>
        <v>518</v>
      </c>
      <c r="E63" s="57">
        <f t="shared" si="8"/>
        <v>124.8811410459588</v>
      </c>
      <c r="F63" s="52">
        <f>SUM(C63/D63*100)</f>
        <v>152.12355212355214</v>
      </c>
      <c r="G63" s="75"/>
      <c r="H63" s="44">
        <v>129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64873</v>
      </c>
      <c r="D64" s="67">
        <f>SUM(L60)</f>
        <v>66799</v>
      </c>
      <c r="E64" s="70">
        <f>SUM(N77/M77*100)</f>
        <v>118.52846597968284</v>
      </c>
      <c r="F64" s="70">
        <f>SUM(C64/D64*100)</f>
        <v>97.116723304241077</v>
      </c>
      <c r="G64" s="71"/>
      <c r="H64" s="350">
        <v>123</v>
      </c>
      <c r="I64" s="3">
        <v>17</v>
      </c>
      <c r="J64" s="33" t="s">
        <v>21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100</v>
      </c>
      <c r="I65" s="3">
        <v>9</v>
      </c>
      <c r="J65" s="3" t="s">
        <v>169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88">
        <v>73</v>
      </c>
      <c r="I66" s="3">
        <v>11</v>
      </c>
      <c r="J66" s="33" t="s">
        <v>17</v>
      </c>
      <c r="L66" s="191" t="s">
        <v>92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56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26577</v>
      </c>
      <c r="N67" s="89">
        <f>SUM(H50)</f>
        <v>29835</v>
      </c>
      <c r="R67" s="48"/>
      <c r="S67" s="26"/>
      <c r="T67" s="26"/>
      <c r="U67" s="26"/>
      <c r="V67" s="26"/>
    </row>
    <row r="68" spans="3:22" x14ac:dyDescent="0.15">
      <c r="C68" s="26"/>
      <c r="H68" s="88">
        <v>4</v>
      </c>
      <c r="I68" s="3">
        <v>23</v>
      </c>
      <c r="J68" s="33" t="s">
        <v>27</v>
      </c>
      <c r="K68" s="3">
        <f t="shared" ref="K68:K76" si="12">SUM(I51)</f>
        <v>33</v>
      </c>
      <c r="L68" s="33" t="s">
        <v>0</v>
      </c>
      <c r="M68" s="395">
        <v>7243</v>
      </c>
      <c r="N68" s="89">
        <f t="shared" ref="N68:N76" si="13">SUM(H51)</f>
        <v>9190</v>
      </c>
      <c r="R68" s="48"/>
      <c r="S68" s="26"/>
      <c r="T68" s="26"/>
      <c r="U68" s="26"/>
      <c r="V68" s="26"/>
    </row>
    <row r="69" spans="3:22" x14ac:dyDescent="0.15">
      <c r="H69" s="44">
        <v>2</v>
      </c>
      <c r="I69" s="3">
        <v>28</v>
      </c>
      <c r="J69" s="33" t="s">
        <v>32</v>
      </c>
      <c r="K69" s="3">
        <f t="shared" si="12"/>
        <v>26</v>
      </c>
      <c r="L69" s="33" t="s">
        <v>30</v>
      </c>
      <c r="M69" s="395">
        <v>5182</v>
      </c>
      <c r="N69" s="89">
        <f t="shared" si="13"/>
        <v>7816</v>
      </c>
      <c r="R69" s="48"/>
      <c r="S69" s="26"/>
      <c r="T69" s="26"/>
      <c r="U69" s="26"/>
      <c r="V69" s="26"/>
    </row>
    <row r="70" spans="3:22" x14ac:dyDescent="0.15">
      <c r="H70" s="44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5">
        <v>5547</v>
      </c>
      <c r="N70" s="89">
        <f t="shared" si="13"/>
        <v>6148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5">
        <v>3445</v>
      </c>
      <c r="N71" s="89">
        <f t="shared" si="13"/>
        <v>3756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4</v>
      </c>
      <c r="J72" s="33" t="s">
        <v>11</v>
      </c>
      <c r="K72" s="3">
        <f t="shared" si="12"/>
        <v>36</v>
      </c>
      <c r="L72" s="33" t="s">
        <v>5</v>
      </c>
      <c r="M72" s="395">
        <v>1428</v>
      </c>
      <c r="N72" s="89">
        <f t="shared" si="13"/>
        <v>2031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5</v>
      </c>
      <c r="J73" s="33" t="s">
        <v>12</v>
      </c>
      <c r="K73" s="3">
        <f t="shared" si="12"/>
        <v>25</v>
      </c>
      <c r="L73" s="33" t="s">
        <v>29</v>
      </c>
      <c r="M73" s="395">
        <v>1238</v>
      </c>
      <c r="N73" s="89">
        <f t="shared" si="13"/>
        <v>1712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14</v>
      </c>
      <c r="L74" s="33" t="s">
        <v>19</v>
      </c>
      <c r="M74" s="395">
        <v>903</v>
      </c>
      <c r="N74" s="89">
        <f t="shared" si="13"/>
        <v>1186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7</v>
      </c>
      <c r="J75" s="33" t="s">
        <v>14</v>
      </c>
      <c r="K75" s="3">
        <f t="shared" si="12"/>
        <v>40</v>
      </c>
      <c r="L75" s="33" t="s">
        <v>2</v>
      </c>
      <c r="M75" s="395">
        <v>1249</v>
      </c>
      <c r="N75" s="89">
        <f t="shared" si="13"/>
        <v>987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31</v>
      </c>
      <c r="L76" s="77" t="s">
        <v>64</v>
      </c>
      <c r="M76" s="396">
        <v>631</v>
      </c>
      <c r="N76" s="167">
        <f t="shared" si="13"/>
        <v>788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10</v>
      </c>
      <c r="J77" s="33" t="s">
        <v>16</v>
      </c>
      <c r="K77" s="3"/>
      <c r="L77" s="115" t="s">
        <v>62</v>
      </c>
      <c r="M77" s="297">
        <v>54732</v>
      </c>
      <c r="N77" s="172">
        <f>SUM(H90)</f>
        <v>64873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19</v>
      </c>
      <c r="J80" s="33" t="s">
        <v>23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 x14ac:dyDescent="0.15">
      <c r="H83" s="88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64873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0"/>
  <sheetViews>
    <sheetView zoomScaleNormal="100" workbookViewId="0">
      <selection activeCell="O8" sqref="O8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3" t="s">
        <v>217</v>
      </c>
      <c r="J1" s="46"/>
      <c r="L1" s="47"/>
      <c r="N1" s="47"/>
      <c r="O1" s="48"/>
      <c r="R1" s="109"/>
    </row>
    <row r="2" spans="8:30" ht="13.5" customHeight="1" x14ac:dyDescent="0.15">
      <c r="H2" s="293" t="s">
        <v>201</v>
      </c>
      <c r="I2" s="3"/>
      <c r="J2" s="183" t="s">
        <v>102</v>
      </c>
      <c r="K2" s="81"/>
      <c r="L2" s="319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0" t="s">
        <v>100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32060</v>
      </c>
      <c r="I4" s="3">
        <v>33</v>
      </c>
      <c r="J4" s="161" t="s">
        <v>0</v>
      </c>
      <c r="K4" s="121">
        <f>SUM(I4)</f>
        <v>33</v>
      </c>
      <c r="L4" s="312">
        <v>35641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12263</v>
      </c>
      <c r="I5" s="3">
        <v>13</v>
      </c>
      <c r="J5" s="161" t="s">
        <v>7</v>
      </c>
      <c r="K5" s="121">
        <f t="shared" ref="K5:K13" si="0">SUM(I5)</f>
        <v>13</v>
      </c>
      <c r="L5" s="313">
        <v>10690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292">
        <v>11526</v>
      </c>
      <c r="I6" s="3">
        <v>34</v>
      </c>
      <c r="J6" s="161" t="s">
        <v>1</v>
      </c>
      <c r="K6" s="121">
        <f t="shared" si="0"/>
        <v>34</v>
      </c>
      <c r="L6" s="313">
        <v>10829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10206</v>
      </c>
      <c r="I7" s="3">
        <v>9</v>
      </c>
      <c r="J7" s="3" t="s">
        <v>168</v>
      </c>
      <c r="K7" s="121">
        <f t="shared" si="0"/>
        <v>9</v>
      </c>
      <c r="L7" s="313">
        <v>9670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5027</v>
      </c>
      <c r="I8" s="3">
        <v>24</v>
      </c>
      <c r="J8" s="161" t="s">
        <v>28</v>
      </c>
      <c r="K8" s="121">
        <f t="shared" si="0"/>
        <v>24</v>
      </c>
      <c r="L8" s="313">
        <v>6999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4667</v>
      </c>
      <c r="I9" s="3">
        <v>25</v>
      </c>
      <c r="J9" s="161" t="s">
        <v>29</v>
      </c>
      <c r="K9" s="121">
        <f t="shared" si="0"/>
        <v>25</v>
      </c>
      <c r="L9" s="313">
        <v>3871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1669</v>
      </c>
      <c r="I10" s="3">
        <v>22</v>
      </c>
      <c r="J10" s="161" t="s">
        <v>26</v>
      </c>
      <c r="K10" s="121">
        <f t="shared" si="0"/>
        <v>22</v>
      </c>
      <c r="L10" s="313">
        <v>1437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1571</v>
      </c>
      <c r="I11" s="3">
        <v>26</v>
      </c>
      <c r="J11" s="161" t="s">
        <v>30</v>
      </c>
      <c r="K11" s="121">
        <f t="shared" si="0"/>
        <v>26</v>
      </c>
      <c r="L11" s="313">
        <v>676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1528</v>
      </c>
      <c r="I12" s="3">
        <v>36</v>
      </c>
      <c r="J12" s="161" t="s">
        <v>5</v>
      </c>
      <c r="K12" s="121">
        <f t="shared" si="0"/>
        <v>36</v>
      </c>
      <c r="L12" s="313">
        <v>2724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1414</v>
      </c>
      <c r="I13" s="14">
        <v>12</v>
      </c>
      <c r="J13" s="163" t="s">
        <v>18</v>
      </c>
      <c r="K13" s="182">
        <f t="shared" si="0"/>
        <v>12</v>
      </c>
      <c r="L13" s="321">
        <v>1412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1123</v>
      </c>
      <c r="I14" s="222">
        <v>16</v>
      </c>
      <c r="J14" s="223" t="s">
        <v>3</v>
      </c>
      <c r="K14" s="81" t="s">
        <v>8</v>
      </c>
      <c r="L14" s="322">
        <v>96274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1080</v>
      </c>
      <c r="I15" s="3">
        <v>40</v>
      </c>
      <c r="J15" s="161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1074</v>
      </c>
      <c r="I16" s="3">
        <v>17</v>
      </c>
      <c r="J16" s="161" t="s">
        <v>21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802</v>
      </c>
      <c r="I17" s="3">
        <v>20</v>
      </c>
      <c r="J17" s="161" t="s">
        <v>24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659</v>
      </c>
      <c r="I18" s="3">
        <v>1</v>
      </c>
      <c r="J18" s="161" t="s">
        <v>4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570</v>
      </c>
      <c r="I19" s="3">
        <v>6</v>
      </c>
      <c r="J19" s="161" t="s">
        <v>13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565</v>
      </c>
      <c r="I20" s="3">
        <v>21</v>
      </c>
      <c r="J20" s="161" t="s">
        <v>25</v>
      </c>
      <c r="K20" s="121">
        <f>SUM(I4)</f>
        <v>33</v>
      </c>
      <c r="L20" s="161" t="s">
        <v>0</v>
      </c>
      <c r="M20" s="323">
        <v>30533</v>
      </c>
      <c r="N20" s="89">
        <f>SUM(H4)</f>
        <v>32060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53</v>
      </c>
      <c r="C21" s="59" t="s">
        <v>192</v>
      </c>
      <c r="D21" s="59" t="s">
        <v>184</v>
      </c>
      <c r="E21" s="59" t="s">
        <v>51</v>
      </c>
      <c r="F21" s="59" t="s">
        <v>50</v>
      </c>
      <c r="G21" s="60" t="s">
        <v>52</v>
      </c>
      <c r="H21" s="88">
        <v>562</v>
      </c>
      <c r="I21" s="3">
        <v>31</v>
      </c>
      <c r="J21" s="3" t="s">
        <v>156</v>
      </c>
      <c r="K21" s="121">
        <f t="shared" ref="K21:K29" si="1">SUM(I5)</f>
        <v>13</v>
      </c>
      <c r="L21" s="161" t="s">
        <v>7</v>
      </c>
      <c r="M21" s="324">
        <v>8719</v>
      </c>
      <c r="N21" s="89">
        <f t="shared" ref="N21:N29" si="2">SUM(H5)</f>
        <v>12263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32060</v>
      </c>
      <c r="D22" s="98">
        <f>SUM(L4)</f>
        <v>35641</v>
      </c>
      <c r="E22" s="55">
        <f t="shared" ref="E22:E31" si="3">SUM(N20/M20*100)</f>
        <v>105.00114630072382</v>
      </c>
      <c r="F22" s="52">
        <f t="shared" ref="F22:F32" si="4">SUM(C22/D22*100)</f>
        <v>89.952582699699775</v>
      </c>
      <c r="G22" s="62"/>
      <c r="H22" s="292">
        <v>420</v>
      </c>
      <c r="I22" s="3">
        <v>18</v>
      </c>
      <c r="J22" s="161" t="s">
        <v>22</v>
      </c>
      <c r="K22" s="121">
        <f t="shared" si="1"/>
        <v>34</v>
      </c>
      <c r="L22" s="161" t="s">
        <v>1</v>
      </c>
      <c r="M22" s="324">
        <v>10053</v>
      </c>
      <c r="N22" s="89">
        <f t="shared" si="2"/>
        <v>11526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12263</v>
      </c>
      <c r="D23" s="98">
        <f t="shared" ref="D23:D31" si="6">SUM(L5)</f>
        <v>10690</v>
      </c>
      <c r="E23" s="55">
        <f t="shared" si="3"/>
        <v>140.64686317238215</v>
      </c>
      <c r="F23" s="52">
        <f t="shared" si="4"/>
        <v>114.71468662301217</v>
      </c>
      <c r="G23" s="62"/>
      <c r="H23" s="88">
        <v>372</v>
      </c>
      <c r="I23" s="3">
        <v>38</v>
      </c>
      <c r="J23" s="161" t="s">
        <v>38</v>
      </c>
      <c r="K23" s="121">
        <f t="shared" si="1"/>
        <v>9</v>
      </c>
      <c r="L23" s="3" t="s">
        <v>167</v>
      </c>
      <c r="M23" s="324">
        <v>9974</v>
      </c>
      <c r="N23" s="89">
        <f t="shared" si="2"/>
        <v>10206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1</v>
      </c>
      <c r="C24" s="43">
        <f t="shared" si="5"/>
        <v>11526</v>
      </c>
      <c r="D24" s="98">
        <f t="shared" si="6"/>
        <v>10829</v>
      </c>
      <c r="E24" s="55">
        <f t="shared" si="3"/>
        <v>114.65234258430318</v>
      </c>
      <c r="F24" s="52">
        <f t="shared" si="4"/>
        <v>106.43642072213501</v>
      </c>
      <c r="G24" s="62"/>
      <c r="H24" s="88">
        <v>309</v>
      </c>
      <c r="I24" s="3">
        <v>5</v>
      </c>
      <c r="J24" s="161" t="s">
        <v>12</v>
      </c>
      <c r="K24" s="121">
        <f t="shared" si="1"/>
        <v>24</v>
      </c>
      <c r="L24" s="161" t="s">
        <v>28</v>
      </c>
      <c r="M24" s="324">
        <v>5233</v>
      </c>
      <c r="N24" s="89">
        <f t="shared" si="2"/>
        <v>5027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3" t="s">
        <v>167</v>
      </c>
      <c r="C25" s="43">
        <f t="shared" si="5"/>
        <v>10206</v>
      </c>
      <c r="D25" s="98">
        <f t="shared" si="6"/>
        <v>9670</v>
      </c>
      <c r="E25" s="55">
        <f t="shared" si="3"/>
        <v>102.32604772408263</v>
      </c>
      <c r="F25" s="52">
        <f t="shared" si="4"/>
        <v>105.54291623578077</v>
      </c>
      <c r="G25" s="62"/>
      <c r="H25" s="88">
        <v>173</v>
      </c>
      <c r="I25" s="3">
        <v>14</v>
      </c>
      <c r="J25" s="161" t="s">
        <v>19</v>
      </c>
      <c r="K25" s="121">
        <f t="shared" si="1"/>
        <v>25</v>
      </c>
      <c r="L25" s="161" t="s">
        <v>29</v>
      </c>
      <c r="M25" s="324">
        <v>4576</v>
      </c>
      <c r="N25" s="89">
        <f t="shared" si="2"/>
        <v>4667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5027</v>
      </c>
      <c r="D26" s="98">
        <f t="shared" si="6"/>
        <v>6999</v>
      </c>
      <c r="E26" s="55">
        <f t="shared" si="3"/>
        <v>96.063443531435126</v>
      </c>
      <c r="F26" s="52">
        <f t="shared" si="4"/>
        <v>71.824546363766245</v>
      </c>
      <c r="G26" s="72"/>
      <c r="H26" s="88">
        <v>61</v>
      </c>
      <c r="I26" s="3">
        <v>11</v>
      </c>
      <c r="J26" s="161" t="s">
        <v>17</v>
      </c>
      <c r="K26" s="121">
        <f t="shared" si="1"/>
        <v>22</v>
      </c>
      <c r="L26" s="161" t="s">
        <v>26</v>
      </c>
      <c r="M26" s="324">
        <v>1221</v>
      </c>
      <c r="N26" s="89">
        <f t="shared" si="2"/>
        <v>1669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4667</v>
      </c>
      <c r="D27" s="98">
        <f t="shared" si="6"/>
        <v>3871</v>
      </c>
      <c r="E27" s="55">
        <f t="shared" si="3"/>
        <v>101.98863636363636</v>
      </c>
      <c r="F27" s="52">
        <f t="shared" si="4"/>
        <v>120.56316197365022</v>
      </c>
      <c r="G27" s="76"/>
      <c r="H27" s="292">
        <v>52</v>
      </c>
      <c r="I27" s="3">
        <v>4</v>
      </c>
      <c r="J27" s="161" t="s">
        <v>11</v>
      </c>
      <c r="K27" s="121">
        <f t="shared" si="1"/>
        <v>26</v>
      </c>
      <c r="L27" s="161" t="s">
        <v>30</v>
      </c>
      <c r="M27" s="324">
        <v>837</v>
      </c>
      <c r="N27" s="89">
        <f t="shared" si="2"/>
        <v>1571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1669</v>
      </c>
      <c r="D28" s="98">
        <f t="shared" si="6"/>
        <v>1437</v>
      </c>
      <c r="E28" s="55">
        <f t="shared" si="3"/>
        <v>136.6912366912367</v>
      </c>
      <c r="F28" s="52">
        <f t="shared" si="4"/>
        <v>116.1447459986082</v>
      </c>
      <c r="G28" s="62"/>
      <c r="H28" s="88">
        <v>36</v>
      </c>
      <c r="I28" s="3">
        <v>39</v>
      </c>
      <c r="J28" s="161" t="s">
        <v>39</v>
      </c>
      <c r="K28" s="121">
        <f t="shared" si="1"/>
        <v>36</v>
      </c>
      <c r="L28" s="161" t="s">
        <v>5</v>
      </c>
      <c r="M28" s="324">
        <v>1347</v>
      </c>
      <c r="N28" s="89">
        <f t="shared" si="2"/>
        <v>1528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30</v>
      </c>
      <c r="C29" s="43">
        <f t="shared" si="5"/>
        <v>1571</v>
      </c>
      <c r="D29" s="98">
        <f t="shared" si="6"/>
        <v>676</v>
      </c>
      <c r="E29" s="55">
        <f t="shared" si="3"/>
        <v>187.69414575866188</v>
      </c>
      <c r="F29" s="52">
        <f t="shared" si="4"/>
        <v>232.39644970414201</v>
      </c>
      <c r="G29" s="73"/>
      <c r="H29" s="88">
        <v>34</v>
      </c>
      <c r="I29" s="3">
        <v>28</v>
      </c>
      <c r="J29" s="161" t="s">
        <v>32</v>
      </c>
      <c r="K29" s="182">
        <f t="shared" si="1"/>
        <v>12</v>
      </c>
      <c r="L29" s="163" t="s">
        <v>18</v>
      </c>
      <c r="M29" s="325">
        <v>2824</v>
      </c>
      <c r="N29" s="89">
        <f t="shared" si="2"/>
        <v>1414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5</v>
      </c>
      <c r="C30" s="43">
        <f t="shared" si="5"/>
        <v>1528</v>
      </c>
      <c r="D30" s="98">
        <f t="shared" si="6"/>
        <v>2724</v>
      </c>
      <c r="E30" s="55">
        <f t="shared" si="3"/>
        <v>113.43726800296956</v>
      </c>
      <c r="F30" s="52">
        <f t="shared" si="4"/>
        <v>56.093979441997064</v>
      </c>
      <c r="G30" s="72"/>
      <c r="H30" s="88">
        <v>26</v>
      </c>
      <c r="I30" s="3">
        <v>29</v>
      </c>
      <c r="J30" s="161" t="s">
        <v>96</v>
      </c>
      <c r="K30" s="115"/>
      <c r="L30" s="335" t="s">
        <v>109</v>
      </c>
      <c r="M30" s="326">
        <v>83172</v>
      </c>
      <c r="N30" s="89">
        <f>SUM(H44)</f>
        <v>89899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18</v>
      </c>
      <c r="C31" s="43">
        <f t="shared" si="5"/>
        <v>1414</v>
      </c>
      <c r="D31" s="98">
        <f t="shared" si="6"/>
        <v>1412</v>
      </c>
      <c r="E31" s="56">
        <f t="shared" si="3"/>
        <v>50.070821529745047</v>
      </c>
      <c r="F31" s="63">
        <f t="shared" si="4"/>
        <v>100.14164305949009</v>
      </c>
      <c r="G31" s="75"/>
      <c r="H31" s="88">
        <v>23</v>
      </c>
      <c r="I31" s="3">
        <v>27</v>
      </c>
      <c r="J31" s="161" t="s">
        <v>31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58</v>
      </c>
      <c r="C32" s="67">
        <f>SUM(H44)</f>
        <v>89899</v>
      </c>
      <c r="D32" s="67">
        <f>SUM(L14)</f>
        <v>96274</v>
      </c>
      <c r="E32" s="68">
        <f>SUM(N30/M30*100)</f>
        <v>108.08805848121965</v>
      </c>
      <c r="F32" s="63">
        <f t="shared" si="4"/>
        <v>93.378274508174584</v>
      </c>
      <c r="G32" s="71"/>
      <c r="H32" s="410">
        <v>17</v>
      </c>
      <c r="I32" s="3">
        <v>15</v>
      </c>
      <c r="J32" s="161" t="s">
        <v>20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10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2</v>
      </c>
      <c r="J34" s="161" t="s">
        <v>6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292">
        <v>0</v>
      </c>
      <c r="I38" s="3">
        <v>10</v>
      </c>
      <c r="J38" s="161" t="s">
        <v>16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89899</v>
      </c>
      <c r="I44" s="3"/>
      <c r="J44" s="161" t="s">
        <v>107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196</v>
      </c>
      <c r="I48" s="3"/>
      <c r="J48" s="179" t="s">
        <v>105</v>
      </c>
      <c r="K48" s="81"/>
      <c r="L48" s="299" t="s">
        <v>200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289586</v>
      </c>
      <c r="I50" s="161">
        <v>17</v>
      </c>
      <c r="J50" s="161" t="s">
        <v>21</v>
      </c>
      <c r="K50" s="124">
        <f>SUM(I50)</f>
        <v>17</v>
      </c>
      <c r="L50" s="300">
        <v>265539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82398</v>
      </c>
      <c r="I51" s="161">
        <v>36</v>
      </c>
      <c r="J51" s="161" t="s">
        <v>5</v>
      </c>
      <c r="K51" s="124">
        <f t="shared" ref="K51:K59" si="7">SUM(I51)</f>
        <v>36</v>
      </c>
      <c r="L51" s="300">
        <v>89747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22235</v>
      </c>
      <c r="I52" s="161">
        <v>40</v>
      </c>
      <c r="J52" s="161" t="s">
        <v>2</v>
      </c>
      <c r="K52" s="124">
        <f t="shared" si="7"/>
        <v>40</v>
      </c>
      <c r="L52" s="300">
        <v>19448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22109</v>
      </c>
      <c r="I53" s="161">
        <v>16</v>
      </c>
      <c r="J53" s="161" t="s">
        <v>3</v>
      </c>
      <c r="K53" s="124">
        <f t="shared" si="7"/>
        <v>16</v>
      </c>
      <c r="L53" s="300">
        <v>23713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53</v>
      </c>
      <c r="C54" s="59" t="s">
        <v>192</v>
      </c>
      <c r="D54" s="59" t="s">
        <v>184</v>
      </c>
      <c r="E54" s="59" t="s">
        <v>51</v>
      </c>
      <c r="F54" s="59" t="s">
        <v>50</v>
      </c>
      <c r="G54" s="60" t="s">
        <v>52</v>
      </c>
      <c r="H54" s="88">
        <v>18908</v>
      </c>
      <c r="I54" s="161">
        <v>26</v>
      </c>
      <c r="J54" s="161" t="s">
        <v>30</v>
      </c>
      <c r="K54" s="124">
        <f t="shared" si="7"/>
        <v>26</v>
      </c>
      <c r="L54" s="300">
        <v>20601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289586</v>
      </c>
      <c r="D55" s="5">
        <f t="shared" ref="D55:D64" si="8">SUM(L50)</f>
        <v>265539</v>
      </c>
      <c r="E55" s="52">
        <f>SUM(N66/M66*100)</f>
        <v>116.79868998451212</v>
      </c>
      <c r="F55" s="52">
        <f t="shared" ref="F55:F65" si="9">SUM(C55/D55*100)</f>
        <v>109.0559202226415</v>
      </c>
      <c r="G55" s="62"/>
      <c r="H55" s="88">
        <v>17823</v>
      </c>
      <c r="I55" s="161">
        <v>33</v>
      </c>
      <c r="J55" s="161" t="s">
        <v>0</v>
      </c>
      <c r="K55" s="124">
        <f t="shared" si="7"/>
        <v>33</v>
      </c>
      <c r="L55" s="300">
        <v>15379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82398</v>
      </c>
      <c r="D56" s="5">
        <f t="shared" si="8"/>
        <v>89747</v>
      </c>
      <c r="E56" s="52">
        <f t="shared" ref="E56:E65" si="11">SUM(N67/M67*100)</f>
        <v>101.39794738007926</v>
      </c>
      <c r="F56" s="52">
        <f t="shared" si="9"/>
        <v>91.811425451547123</v>
      </c>
      <c r="G56" s="62"/>
      <c r="H56" s="88">
        <v>13875</v>
      </c>
      <c r="I56" s="161">
        <v>24</v>
      </c>
      <c r="J56" s="161" t="s">
        <v>28</v>
      </c>
      <c r="K56" s="124">
        <f t="shared" si="7"/>
        <v>24</v>
      </c>
      <c r="L56" s="300">
        <v>12999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22235</v>
      </c>
      <c r="D57" s="5">
        <f t="shared" si="8"/>
        <v>19448</v>
      </c>
      <c r="E57" s="52">
        <f t="shared" si="11"/>
        <v>143.35912314635721</v>
      </c>
      <c r="F57" s="52">
        <f t="shared" si="9"/>
        <v>114.33052241875772</v>
      </c>
      <c r="G57" s="62"/>
      <c r="H57" s="88">
        <v>11284</v>
      </c>
      <c r="I57" s="161">
        <v>38</v>
      </c>
      <c r="J57" s="161" t="s">
        <v>38</v>
      </c>
      <c r="K57" s="124">
        <f t="shared" si="7"/>
        <v>38</v>
      </c>
      <c r="L57" s="300">
        <v>10768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</v>
      </c>
      <c r="C58" s="43">
        <f t="shared" si="10"/>
        <v>22109</v>
      </c>
      <c r="D58" s="5">
        <f t="shared" si="8"/>
        <v>23713</v>
      </c>
      <c r="E58" s="52">
        <f t="shared" si="11"/>
        <v>119.65687070411863</v>
      </c>
      <c r="F58" s="52">
        <f t="shared" si="9"/>
        <v>93.235777843377051</v>
      </c>
      <c r="G58" s="62"/>
      <c r="H58" s="424">
        <v>10556</v>
      </c>
      <c r="I58" s="163">
        <v>25</v>
      </c>
      <c r="J58" s="163" t="s">
        <v>29</v>
      </c>
      <c r="K58" s="124">
        <f t="shared" si="7"/>
        <v>25</v>
      </c>
      <c r="L58" s="298">
        <v>9177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30</v>
      </c>
      <c r="C59" s="43">
        <f t="shared" si="10"/>
        <v>18908</v>
      </c>
      <c r="D59" s="5">
        <f t="shared" si="8"/>
        <v>20601</v>
      </c>
      <c r="E59" s="52">
        <f t="shared" si="11"/>
        <v>117.94647869752355</v>
      </c>
      <c r="F59" s="52">
        <f t="shared" si="9"/>
        <v>91.781952332411038</v>
      </c>
      <c r="G59" s="72"/>
      <c r="H59" s="379">
        <v>9268</v>
      </c>
      <c r="I59" s="163">
        <v>37</v>
      </c>
      <c r="J59" s="163" t="s">
        <v>37</v>
      </c>
      <c r="K59" s="124">
        <f t="shared" si="7"/>
        <v>37</v>
      </c>
      <c r="L59" s="298">
        <v>7319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0</v>
      </c>
      <c r="C60" s="43">
        <f t="shared" si="10"/>
        <v>17823</v>
      </c>
      <c r="D60" s="5">
        <f t="shared" si="8"/>
        <v>15379</v>
      </c>
      <c r="E60" s="52">
        <f t="shared" si="11"/>
        <v>80.356176735798016</v>
      </c>
      <c r="F60" s="52">
        <f t="shared" si="9"/>
        <v>115.89180050718512</v>
      </c>
      <c r="G60" s="62"/>
      <c r="H60" s="386">
        <v>6137</v>
      </c>
      <c r="I60" s="223">
        <v>34</v>
      </c>
      <c r="J60" s="223" t="s">
        <v>1</v>
      </c>
      <c r="K60" s="81" t="s">
        <v>8</v>
      </c>
      <c r="L60" s="413">
        <v>490794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13875</v>
      </c>
      <c r="D61" s="5">
        <f t="shared" si="8"/>
        <v>12999</v>
      </c>
      <c r="E61" s="52">
        <f t="shared" si="11"/>
        <v>82.168660428757562</v>
      </c>
      <c r="F61" s="52">
        <f t="shared" si="9"/>
        <v>106.73897992153243</v>
      </c>
      <c r="G61" s="62"/>
      <c r="H61" s="292">
        <v>3101</v>
      </c>
      <c r="I61" s="161">
        <v>29</v>
      </c>
      <c r="J61" s="161" t="s">
        <v>96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38</v>
      </c>
      <c r="C62" s="43">
        <f t="shared" si="10"/>
        <v>11284</v>
      </c>
      <c r="D62" s="5">
        <f t="shared" si="8"/>
        <v>10768</v>
      </c>
      <c r="E62" s="52">
        <f t="shared" si="11"/>
        <v>57.751164337990687</v>
      </c>
      <c r="F62" s="52">
        <f t="shared" si="9"/>
        <v>104.79197622585438</v>
      </c>
      <c r="G62" s="73"/>
      <c r="H62" s="88">
        <v>2048</v>
      </c>
      <c r="I62" s="161">
        <v>30</v>
      </c>
      <c r="J62" s="161" t="s">
        <v>99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10556</v>
      </c>
      <c r="D63" s="5">
        <f t="shared" si="8"/>
        <v>9177</v>
      </c>
      <c r="E63" s="52">
        <f t="shared" si="11"/>
        <v>113.63978899773926</v>
      </c>
      <c r="F63" s="52">
        <f t="shared" si="9"/>
        <v>115.02669717772693</v>
      </c>
      <c r="G63" s="72"/>
      <c r="H63" s="88">
        <v>1936</v>
      </c>
      <c r="I63" s="161">
        <v>39</v>
      </c>
      <c r="J63" s="161" t="s">
        <v>39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37</v>
      </c>
      <c r="C64" s="43">
        <f t="shared" si="10"/>
        <v>9268</v>
      </c>
      <c r="D64" s="5">
        <f t="shared" si="8"/>
        <v>7319</v>
      </c>
      <c r="E64" s="57">
        <f t="shared" si="11"/>
        <v>110.86124401913875</v>
      </c>
      <c r="F64" s="52">
        <f t="shared" si="9"/>
        <v>126.62932094548435</v>
      </c>
      <c r="G64" s="75"/>
      <c r="H64" s="123">
        <v>1889</v>
      </c>
      <c r="I64" s="161">
        <v>15</v>
      </c>
      <c r="J64" s="161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58</v>
      </c>
      <c r="C65" s="67">
        <f>SUM(H90)</f>
        <v>517999</v>
      </c>
      <c r="D65" s="67">
        <f>SUM(L60)</f>
        <v>490794</v>
      </c>
      <c r="E65" s="70">
        <f t="shared" si="11"/>
        <v>109.68745367919534</v>
      </c>
      <c r="F65" s="70">
        <f t="shared" si="9"/>
        <v>105.54305879859982</v>
      </c>
      <c r="G65" s="71"/>
      <c r="H65" s="89">
        <v>1666</v>
      </c>
      <c r="I65" s="161">
        <v>14</v>
      </c>
      <c r="J65" s="161" t="s">
        <v>19</v>
      </c>
      <c r="L65" s="192" t="s">
        <v>105</v>
      </c>
      <c r="M65" s="142" t="s">
        <v>76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292">
        <v>1198</v>
      </c>
      <c r="I66" s="161">
        <v>35</v>
      </c>
      <c r="J66" s="161" t="s">
        <v>36</v>
      </c>
      <c r="K66" s="117">
        <f>SUM(I50)</f>
        <v>17</v>
      </c>
      <c r="L66" s="161" t="s">
        <v>21</v>
      </c>
      <c r="M66" s="311">
        <v>247936</v>
      </c>
      <c r="N66" s="89">
        <f>SUM(H50)</f>
        <v>289586</v>
      </c>
      <c r="R66" s="48"/>
      <c r="S66" s="26"/>
      <c r="T66" s="26"/>
      <c r="U66" s="26"/>
      <c r="V66" s="26"/>
    </row>
    <row r="67" spans="1:22" ht="13.5" customHeight="1" x14ac:dyDescent="0.15">
      <c r="H67" s="88">
        <v>629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81262</v>
      </c>
      <c r="N67" s="89">
        <f t="shared" ref="N67:N75" si="13">SUM(H51)</f>
        <v>82398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420</v>
      </c>
      <c r="I68" s="161">
        <v>1</v>
      </c>
      <c r="J68" s="161" t="s">
        <v>4</v>
      </c>
      <c r="K68" s="117">
        <f t="shared" si="12"/>
        <v>40</v>
      </c>
      <c r="L68" s="161" t="s">
        <v>2</v>
      </c>
      <c r="M68" s="309">
        <v>15510</v>
      </c>
      <c r="N68" s="89">
        <f t="shared" si="13"/>
        <v>22235</v>
      </c>
      <c r="R68" s="48"/>
      <c r="S68" s="26"/>
      <c r="T68" s="26"/>
      <c r="U68" s="26"/>
      <c r="V68" s="26"/>
    </row>
    <row r="69" spans="1:22" ht="13.5" customHeight="1" x14ac:dyDescent="0.15">
      <c r="H69" s="88">
        <v>336</v>
      </c>
      <c r="I69" s="161">
        <v>13</v>
      </c>
      <c r="J69" s="161" t="s">
        <v>7</v>
      </c>
      <c r="K69" s="117">
        <f t="shared" si="12"/>
        <v>16</v>
      </c>
      <c r="L69" s="161" t="s">
        <v>3</v>
      </c>
      <c r="M69" s="309">
        <v>18477</v>
      </c>
      <c r="N69" s="89">
        <f t="shared" si="13"/>
        <v>22109</v>
      </c>
      <c r="R69" s="48"/>
      <c r="S69" s="26"/>
      <c r="T69" s="26"/>
      <c r="U69" s="26"/>
      <c r="V69" s="26"/>
    </row>
    <row r="70" spans="1:22" ht="13.5" customHeight="1" x14ac:dyDescent="0.15">
      <c r="H70" s="88">
        <v>188</v>
      </c>
      <c r="I70" s="161">
        <v>23</v>
      </c>
      <c r="J70" s="161" t="s">
        <v>27</v>
      </c>
      <c r="K70" s="117">
        <f t="shared" si="12"/>
        <v>26</v>
      </c>
      <c r="L70" s="161" t="s">
        <v>30</v>
      </c>
      <c r="M70" s="309">
        <v>16031</v>
      </c>
      <c r="N70" s="89">
        <f t="shared" si="13"/>
        <v>18908</v>
      </c>
      <c r="R70" s="48"/>
      <c r="S70" s="26"/>
      <c r="T70" s="26"/>
      <c r="U70" s="26"/>
      <c r="V70" s="26"/>
    </row>
    <row r="71" spans="1:22" ht="13.5" customHeight="1" x14ac:dyDescent="0.15">
      <c r="H71" s="88">
        <v>105</v>
      </c>
      <c r="I71" s="161">
        <v>27</v>
      </c>
      <c r="J71" s="161" t="s">
        <v>31</v>
      </c>
      <c r="K71" s="117">
        <f t="shared" si="12"/>
        <v>33</v>
      </c>
      <c r="L71" s="161" t="s">
        <v>0</v>
      </c>
      <c r="M71" s="309">
        <v>22180</v>
      </c>
      <c r="N71" s="89">
        <f t="shared" si="13"/>
        <v>17823</v>
      </c>
      <c r="R71" s="48"/>
      <c r="S71" s="26"/>
      <c r="T71" s="26"/>
      <c r="U71" s="26"/>
      <c r="V71" s="26"/>
    </row>
    <row r="72" spans="1:22" ht="13.5" customHeight="1" x14ac:dyDescent="0.15">
      <c r="H72" s="88">
        <v>93</v>
      </c>
      <c r="I72" s="161">
        <v>22</v>
      </c>
      <c r="J72" s="161" t="s">
        <v>26</v>
      </c>
      <c r="K72" s="117">
        <f t="shared" si="12"/>
        <v>24</v>
      </c>
      <c r="L72" s="161" t="s">
        <v>28</v>
      </c>
      <c r="M72" s="309">
        <v>16886</v>
      </c>
      <c r="N72" s="89">
        <f t="shared" si="13"/>
        <v>13875</v>
      </c>
      <c r="R72" s="48"/>
      <c r="S72" s="26"/>
      <c r="T72" s="26"/>
      <c r="U72" s="26"/>
      <c r="V72" s="26"/>
    </row>
    <row r="73" spans="1:22" ht="13.5" customHeight="1" x14ac:dyDescent="0.15">
      <c r="H73" s="88">
        <v>74</v>
      </c>
      <c r="I73" s="161">
        <v>9</v>
      </c>
      <c r="J73" s="3" t="s">
        <v>168</v>
      </c>
      <c r="K73" s="117">
        <f t="shared" si="12"/>
        <v>38</v>
      </c>
      <c r="L73" s="161" t="s">
        <v>38</v>
      </c>
      <c r="M73" s="309">
        <v>19539</v>
      </c>
      <c r="N73" s="89">
        <f t="shared" si="13"/>
        <v>11284</v>
      </c>
      <c r="R73" s="48"/>
      <c r="S73" s="26"/>
      <c r="T73" s="26"/>
      <c r="U73" s="26"/>
      <c r="V73" s="26"/>
    </row>
    <row r="74" spans="1:22" ht="13.5" customHeight="1" x14ac:dyDescent="0.15">
      <c r="H74" s="88">
        <v>60</v>
      </c>
      <c r="I74" s="161">
        <v>4</v>
      </c>
      <c r="J74" s="161" t="s">
        <v>11</v>
      </c>
      <c r="K74" s="117">
        <f t="shared" si="12"/>
        <v>25</v>
      </c>
      <c r="L74" s="163" t="s">
        <v>29</v>
      </c>
      <c r="M74" s="310">
        <v>9289</v>
      </c>
      <c r="N74" s="89">
        <f t="shared" si="13"/>
        <v>10556</v>
      </c>
      <c r="R74" s="48"/>
      <c r="S74" s="26"/>
      <c r="T74" s="26"/>
      <c r="U74" s="26"/>
      <c r="V74" s="26"/>
    </row>
    <row r="75" spans="1:22" ht="13.5" customHeight="1" thickBot="1" x14ac:dyDescent="0.2">
      <c r="H75" s="292">
        <v>52</v>
      </c>
      <c r="I75" s="161">
        <v>28</v>
      </c>
      <c r="J75" s="161" t="s">
        <v>32</v>
      </c>
      <c r="K75" s="117">
        <f t="shared" si="12"/>
        <v>37</v>
      </c>
      <c r="L75" s="163" t="s">
        <v>37</v>
      </c>
      <c r="M75" s="310">
        <v>8360</v>
      </c>
      <c r="N75" s="167">
        <f t="shared" si="13"/>
        <v>9268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11</v>
      </c>
      <c r="I76" s="161">
        <v>3</v>
      </c>
      <c r="J76" s="161" t="s">
        <v>10</v>
      </c>
      <c r="K76" s="3"/>
      <c r="L76" s="335" t="s">
        <v>109</v>
      </c>
      <c r="M76" s="340">
        <v>472250</v>
      </c>
      <c r="N76" s="172">
        <f>SUM(H90)</f>
        <v>517999</v>
      </c>
      <c r="R76" s="48"/>
      <c r="S76" s="26"/>
      <c r="T76" s="26"/>
      <c r="U76" s="26"/>
      <c r="V76" s="26"/>
    </row>
    <row r="77" spans="1:22" ht="13.5" customHeight="1" x14ac:dyDescent="0.15">
      <c r="H77" s="88">
        <v>8</v>
      </c>
      <c r="I77" s="161">
        <v>18</v>
      </c>
      <c r="J77" s="161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6</v>
      </c>
      <c r="I78" s="161">
        <v>11</v>
      </c>
      <c r="J78" s="161" t="s">
        <v>17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2</v>
      </c>
      <c r="J79" s="161" t="s">
        <v>6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195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517999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I50" sqref="I50:K5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1" t="s">
        <v>214</v>
      </c>
      <c r="B1" s="462"/>
      <c r="C1" s="462"/>
      <c r="D1" s="462"/>
      <c r="E1" s="462"/>
      <c r="F1" s="462"/>
      <c r="G1" s="462"/>
      <c r="I1" s="387"/>
      <c r="J1" s="398"/>
      <c r="M1" s="16"/>
      <c r="N1" t="s">
        <v>192</v>
      </c>
      <c r="O1" s="405"/>
      <c r="Q1" s="282" t="s">
        <v>184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327530</v>
      </c>
      <c r="K3" s="198">
        <v>1</v>
      </c>
      <c r="L3" s="3">
        <f>SUM(H3)</f>
        <v>17</v>
      </c>
      <c r="M3" s="161" t="s">
        <v>21</v>
      </c>
      <c r="N3" s="13">
        <f>SUM(J3)</f>
        <v>327530</v>
      </c>
      <c r="O3" s="3">
        <f>SUM(H3)</f>
        <v>17</v>
      </c>
      <c r="P3" s="161" t="s">
        <v>21</v>
      </c>
      <c r="Q3" s="199">
        <v>325665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142933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142933</v>
      </c>
      <c r="O4" s="3">
        <f t="shared" ref="O4:O12" si="2">SUM(H4)</f>
        <v>26</v>
      </c>
      <c r="P4" s="161" t="s">
        <v>30</v>
      </c>
      <c r="Q4" s="86">
        <v>143835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130370</v>
      </c>
      <c r="K5" s="198">
        <v>3</v>
      </c>
      <c r="L5" s="3">
        <f t="shared" si="0"/>
        <v>36</v>
      </c>
      <c r="M5" s="161" t="s">
        <v>5</v>
      </c>
      <c r="N5" s="13">
        <f t="shared" si="1"/>
        <v>130370</v>
      </c>
      <c r="O5" s="3">
        <f t="shared" si="2"/>
        <v>36</v>
      </c>
      <c r="P5" s="161" t="s">
        <v>5</v>
      </c>
      <c r="Q5" s="86">
        <v>120314</v>
      </c>
    </row>
    <row r="6" spans="1:19" ht="13.5" customHeight="1" x14ac:dyDescent="0.15">
      <c r="H6" s="3">
        <v>31</v>
      </c>
      <c r="I6" s="161" t="s">
        <v>64</v>
      </c>
      <c r="J6" s="220">
        <v>87922</v>
      </c>
      <c r="K6" s="198">
        <v>4</v>
      </c>
      <c r="L6" s="3">
        <f t="shared" si="0"/>
        <v>31</v>
      </c>
      <c r="M6" s="161" t="s">
        <v>64</v>
      </c>
      <c r="N6" s="13">
        <f t="shared" si="1"/>
        <v>87922</v>
      </c>
      <c r="O6" s="3">
        <f t="shared" si="2"/>
        <v>31</v>
      </c>
      <c r="P6" s="161" t="s">
        <v>64</v>
      </c>
      <c r="Q6" s="86">
        <v>87936</v>
      </c>
    </row>
    <row r="7" spans="1:19" ht="13.5" customHeight="1" x14ac:dyDescent="0.15">
      <c r="H7" s="3">
        <v>33</v>
      </c>
      <c r="I7" s="161" t="s">
        <v>0</v>
      </c>
      <c r="J7" s="220">
        <v>81979</v>
      </c>
      <c r="K7" s="198">
        <v>5</v>
      </c>
      <c r="L7" s="3">
        <f t="shared" si="0"/>
        <v>33</v>
      </c>
      <c r="M7" s="161" t="s">
        <v>0</v>
      </c>
      <c r="N7" s="13">
        <f t="shared" si="1"/>
        <v>81979</v>
      </c>
      <c r="O7" s="3">
        <f t="shared" si="2"/>
        <v>33</v>
      </c>
      <c r="P7" s="161" t="s">
        <v>0</v>
      </c>
      <c r="Q7" s="86">
        <v>76382</v>
      </c>
    </row>
    <row r="8" spans="1:19" ht="13.5" customHeight="1" x14ac:dyDescent="0.15">
      <c r="H8" s="3">
        <v>16</v>
      </c>
      <c r="I8" s="161" t="s">
        <v>3</v>
      </c>
      <c r="J8" s="13">
        <v>65467</v>
      </c>
      <c r="K8" s="198">
        <v>6</v>
      </c>
      <c r="L8" s="3">
        <f t="shared" si="0"/>
        <v>16</v>
      </c>
      <c r="M8" s="161" t="s">
        <v>3</v>
      </c>
      <c r="N8" s="13">
        <f t="shared" si="1"/>
        <v>65467</v>
      </c>
      <c r="O8" s="3">
        <f t="shared" si="2"/>
        <v>16</v>
      </c>
      <c r="P8" s="161" t="s">
        <v>3</v>
      </c>
      <c r="Q8" s="86">
        <v>67256</v>
      </c>
    </row>
    <row r="9" spans="1:19" ht="13.5" customHeight="1" x14ac:dyDescent="0.15">
      <c r="H9" s="14">
        <v>34</v>
      </c>
      <c r="I9" s="163" t="s">
        <v>1</v>
      </c>
      <c r="J9" s="13">
        <v>64069</v>
      </c>
      <c r="K9" s="198">
        <v>7</v>
      </c>
      <c r="L9" s="3">
        <f t="shared" si="0"/>
        <v>34</v>
      </c>
      <c r="M9" s="163" t="s">
        <v>1</v>
      </c>
      <c r="N9" s="13">
        <f t="shared" si="1"/>
        <v>64069</v>
      </c>
      <c r="O9" s="3">
        <f t="shared" si="2"/>
        <v>34</v>
      </c>
      <c r="P9" s="163" t="s">
        <v>1</v>
      </c>
      <c r="Q9" s="86">
        <v>68699</v>
      </c>
    </row>
    <row r="10" spans="1:19" ht="13.5" customHeight="1" x14ac:dyDescent="0.15">
      <c r="H10" s="33">
        <v>40</v>
      </c>
      <c r="I10" s="161" t="s">
        <v>2</v>
      </c>
      <c r="J10" s="13">
        <v>63499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63499</v>
      </c>
      <c r="O10" s="3">
        <f t="shared" si="2"/>
        <v>40</v>
      </c>
      <c r="P10" s="161" t="s">
        <v>2</v>
      </c>
      <c r="Q10" s="86">
        <v>74792</v>
      </c>
    </row>
    <row r="11" spans="1:19" ht="13.5" customHeight="1" x14ac:dyDescent="0.15">
      <c r="H11" s="14">
        <v>13</v>
      </c>
      <c r="I11" s="163" t="s">
        <v>7</v>
      </c>
      <c r="J11" s="13">
        <v>55310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55310</v>
      </c>
      <c r="O11" s="3">
        <f t="shared" si="2"/>
        <v>13</v>
      </c>
      <c r="P11" s="163" t="s">
        <v>7</v>
      </c>
      <c r="Q11" s="86">
        <v>60413</v>
      </c>
    </row>
    <row r="12" spans="1:19" ht="13.5" customHeight="1" thickBot="1" x14ac:dyDescent="0.2">
      <c r="H12" s="274">
        <v>25</v>
      </c>
      <c r="I12" s="380" t="s">
        <v>29</v>
      </c>
      <c r="J12" s="425">
        <v>52657</v>
      </c>
      <c r="K12" s="197">
        <v>10</v>
      </c>
      <c r="L12" s="3">
        <f t="shared" si="0"/>
        <v>25</v>
      </c>
      <c r="M12" s="380" t="s">
        <v>29</v>
      </c>
      <c r="N12" s="114">
        <f t="shared" si="1"/>
        <v>52657</v>
      </c>
      <c r="O12" s="14">
        <f t="shared" si="2"/>
        <v>25</v>
      </c>
      <c r="P12" s="380" t="s">
        <v>29</v>
      </c>
      <c r="Q12" s="200">
        <v>41062</v>
      </c>
    </row>
    <row r="13" spans="1:19" ht="13.5" customHeight="1" thickTop="1" thickBot="1" x14ac:dyDescent="0.2">
      <c r="H13" s="122">
        <v>2</v>
      </c>
      <c r="I13" s="175" t="s">
        <v>6</v>
      </c>
      <c r="J13" s="429">
        <v>49608</v>
      </c>
      <c r="K13" s="104"/>
      <c r="L13" s="78"/>
      <c r="M13" s="164"/>
      <c r="N13" s="339">
        <f>SUM(J43)</f>
        <v>1413316</v>
      </c>
      <c r="O13" s="3"/>
      <c r="P13" s="273" t="s">
        <v>8</v>
      </c>
      <c r="Q13" s="201">
        <v>1411417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49089</v>
      </c>
      <c r="K14" s="104"/>
      <c r="L14" s="26"/>
      <c r="N14" t="s">
        <v>59</v>
      </c>
      <c r="O14"/>
    </row>
    <row r="15" spans="1:19" ht="13.5" customHeight="1" x14ac:dyDescent="0.15">
      <c r="H15" s="3">
        <v>24</v>
      </c>
      <c r="I15" s="161" t="s">
        <v>28</v>
      </c>
      <c r="J15" s="13">
        <v>39720</v>
      </c>
      <c r="K15" s="104"/>
      <c r="L15" s="26"/>
      <c r="M15" t="s">
        <v>193</v>
      </c>
      <c r="N15" s="15"/>
      <c r="O15"/>
      <c r="P15" t="s">
        <v>194</v>
      </c>
      <c r="Q15" s="85" t="s">
        <v>182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25911</v>
      </c>
      <c r="K16" s="104"/>
      <c r="L16" s="3">
        <f>SUM(L3)</f>
        <v>17</v>
      </c>
      <c r="M16" s="13">
        <f>SUM(N3)</f>
        <v>327530</v>
      </c>
      <c r="N16" s="161" t="s">
        <v>21</v>
      </c>
      <c r="O16" s="3">
        <f>SUM(O3)</f>
        <v>17</v>
      </c>
      <c r="P16" s="13">
        <f>SUM(M16)</f>
        <v>327530</v>
      </c>
      <c r="Q16" s="278">
        <v>319065</v>
      </c>
      <c r="R16" s="79"/>
    </row>
    <row r="17" spans="2:20" ht="13.5" customHeight="1" x14ac:dyDescent="0.15">
      <c r="C17" s="15"/>
      <c r="E17" s="17"/>
      <c r="H17" s="3">
        <v>3</v>
      </c>
      <c r="I17" s="161" t="s">
        <v>10</v>
      </c>
      <c r="J17" s="13">
        <v>22205</v>
      </c>
      <c r="K17" s="104"/>
      <c r="L17" s="3">
        <f t="shared" ref="L17:L25" si="3">SUM(L4)</f>
        <v>26</v>
      </c>
      <c r="M17" s="13">
        <f t="shared" ref="M17:M25" si="4">SUM(N4)</f>
        <v>142933</v>
      </c>
      <c r="N17" s="161" t="s">
        <v>30</v>
      </c>
      <c r="O17" s="3">
        <f t="shared" ref="O17:O25" si="5">SUM(O4)</f>
        <v>26</v>
      </c>
      <c r="P17" s="13">
        <f t="shared" ref="P17:P25" si="6">SUM(M17)</f>
        <v>142933</v>
      </c>
      <c r="Q17" s="279">
        <v>140317</v>
      </c>
      <c r="R17" s="79"/>
      <c r="S17" s="42"/>
    </row>
    <row r="18" spans="2:20" ht="13.5" customHeight="1" x14ac:dyDescent="0.15">
      <c r="C18" s="15"/>
      <c r="E18" s="17"/>
      <c r="H18" s="3">
        <v>22</v>
      </c>
      <c r="I18" s="161" t="s">
        <v>26</v>
      </c>
      <c r="J18" s="13">
        <v>20089</v>
      </c>
      <c r="K18" s="104"/>
      <c r="L18" s="3">
        <f t="shared" si="3"/>
        <v>36</v>
      </c>
      <c r="M18" s="13">
        <f t="shared" si="4"/>
        <v>130370</v>
      </c>
      <c r="N18" s="161" t="s">
        <v>5</v>
      </c>
      <c r="O18" s="3">
        <f t="shared" si="5"/>
        <v>36</v>
      </c>
      <c r="P18" s="13">
        <f t="shared" si="6"/>
        <v>130370</v>
      </c>
      <c r="Q18" s="279">
        <v>132961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167</v>
      </c>
      <c r="J19" s="137">
        <v>19953</v>
      </c>
      <c r="L19" s="3">
        <f t="shared" si="3"/>
        <v>31</v>
      </c>
      <c r="M19" s="13">
        <f t="shared" si="4"/>
        <v>87922</v>
      </c>
      <c r="N19" s="161" t="s">
        <v>64</v>
      </c>
      <c r="O19" s="3">
        <f t="shared" si="5"/>
        <v>31</v>
      </c>
      <c r="P19" s="13">
        <f t="shared" si="6"/>
        <v>87922</v>
      </c>
      <c r="Q19" s="279">
        <v>90074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19801</v>
      </c>
      <c r="L20" s="3">
        <f t="shared" si="3"/>
        <v>33</v>
      </c>
      <c r="M20" s="13">
        <f t="shared" si="4"/>
        <v>81979</v>
      </c>
      <c r="N20" s="161" t="s">
        <v>0</v>
      </c>
      <c r="O20" s="3">
        <f t="shared" si="5"/>
        <v>33</v>
      </c>
      <c r="P20" s="13">
        <f t="shared" si="6"/>
        <v>81979</v>
      </c>
      <c r="Q20" s="279">
        <v>83859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15826</v>
      </c>
      <c r="L21" s="3">
        <f t="shared" si="3"/>
        <v>16</v>
      </c>
      <c r="M21" s="13">
        <f t="shared" si="4"/>
        <v>65467</v>
      </c>
      <c r="N21" s="161" t="s">
        <v>3</v>
      </c>
      <c r="O21" s="3">
        <f t="shared" si="5"/>
        <v>16</v>
      </c>
      <c r="P21" s="13">
        <f t="shared" si="6"/>
        <v>65467</v>
      </c>
      <c r="Q21" s="279">
        <v>73789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160</v>
      </c>
      <c r="J22" s="220">
        <v>13958</v>
      </c>
      <c r="K22" s="15"/>
      <c r="L22" s="3">
        <f t="shared" si="3"/>
        <v>34</v>
      </c>
      <c r="M22" s="13">
        <f t="shared" si="4"/>
        <v>64069</v>
      </c>
      <c r="N22" s="163" t="s">
        <v>1</v>
      </c>
      <c r="O22" s="3">
        <f t="shared" si="5"/>
        <v>34</v>
      </c>
      <c r="P22" s="13">
        <f t="shared" si="6"/>
        <v>64069</v>
      </c>
      <c r="Q22" s="279">
        <v>62102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10846</v>
      </c>
      <c r="K23" s="15"/>
      <c r="L23" s="3">
        <f t="shared" si="3"/>
        <v>40</v>
      </c>
      <c r="M23" s="13">
        <f t="shared" si="4"/>
        <v>63499</v>
      </c>
      <c r="N23" s="161" t="s">
        <v>2</v>
      </c>
      <c r="O23" s="3">
        <f t="shared" si="5"/>
        <v>40</v>
      </c>
      <c r="P23" s="13">
        <f t="shared" si="6"/>
        <v>63499</v>
      </c>
      <c r="Q23" s="279">
        <v>68006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9156</v>
      </c>
      <c r="K24" s="15"/>
      <c r="L24" s="3">
        <f t="shared" si="3"/>
        <v>13</v>
      </c>
      <c r="M24" s="13">
        <f t="shared" si="4"/>
        <v>55310</v>
      </c>
      <c r="N24" s="163" t="s">
        <v>7</v>
      </c>
      <c r="O24" s="3">
        <f t="shared" si="5"/>
        <v>13</v>
      </c>
      <c r="P24" s="13">
        <f t="shared" si="6"/>
        <v>55310</v>
      </c>
      <c r="Q24" s="279">
        <v>54437</v>
      </c>
      <c r="R24" s="79"/>
      <c r="S24" s="112"/>
    </row>
    <row r="25" spans="2:20" ht="13.5" customHeight="1" thickBot="1" x14ac:dyDescent="0.2">
      <c r="C25" s="15"/>
      <c r="E25" s="17"/>
      <c r="H25" s="3">
        <v>29</v>
      </c>
      <c r="I25" s="161" t="s">
        <v>54</v>
      </c>
      <c r="J25" s="13">
        <v>8422</v>
      </c>
      <c r="K25" s="15"/>
      <c r="L25" s="14">
        <f t="shared" si="3"/>
        <v>25</v>
      </c>
      <c r="M25" s="114">
        <f t="shared" si="4"/>
        <v>52657</v>
      </c>
      <c r="N25" s="380" t="s">
        <v>29</v>
      </c>
      <c r="O25" s="14">
        <f t="shared" si="5"/>
        <v>25</v>
      </c>
      <c r="P25" s="114">
        <f t="shared" si="6"/>
        <v>52657</v>
      </c>
      <c r="Q25" s="280">
        <v>48847</v>
      </c>
      <c r="R25" s="127" t="s">
        <v>73</v>
      </c>
      <c r="S25" s="28"/>
      <c r="T25" s="28"/>
    </row>
    <row r="26" spans="2:20" ht="13.5" customHeight="1" thickTop="1" x14ac:dyDescent="0.15">
      <c r="H26" s="3">
        <v>30</v>
      </c>
      <c r="I26" s="161" t="s">
        <v>33</v>
      </c>
      <c r="J26" s="87">
        <v>7318</v>
      </c>
      <c r="K26" s="15"/>
      <c r="L26" s="115"/>
      <c r="M26" s="162">
        <f>SUM(J43-(M16+M17+M18+M19+M20+M21+M22+M23+M24+M25))</f>
        <v>341580</v>
      </c>
      <c r="N26" s="221" t="s">
        <v>45</v>
      </c>
      <c r="O26" s="116"/>
      <c r="P26" s="162">
        <f>SUM(M26)</f>
        <v>341580</v>
      </c>
      <c r="Q26" s="162"/>
      <c r="R26" s="176">
        <v>1420227</v>
      </c>
      <c r="T26" s="28"/>
    </row>
    <row r="27" spans="2:20" ht="13.5" customHeight="1" x14ac:dyDescent="0.15">
      <c r="H27" s="3">
        <v>35</v>
      </c>
      <c r="I27" s="161" t="s">
        <v>36</v>
      </c>
      <c r="J27" s="13">
        <v>7122</v>
      </c>
      <c r="K27" s="15"/>
      <c r="M27" t="s">
        <v>185</v>
      </c>
      <c r="O27" s="111"/>
      <c r="P27" s="28" t="s">
        <v>186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4558</v>
      </c>
      <c r="K28" s="15"/>
      <c r="M28" s="86">
        <f t="shared" ref="M28:M37" si="7">SUM(Q3)</f>
        <v>325665</v>
      </c>
      <c r="N28" s="161" t="s">
        <v>21</v>
      </c>
      <c r="O28" s="3">
        <f>SUM(L3)</f>
        <v>17</v>
      </c>
      <c r="P28" s="86">
        <f t="shared" ref="P28:P37" si="8">SUM(Q3)</f>
        <v>325665</v>
      </c>
    </row>
    <row r="29" spans="2:20" ht="13.5" customHeight="1" x14ac:dyDescent="0.15">
      <c r="H29" s="3">
        <v>27</v>
      </c>
      <c r="I29" s="161" t="s">
        <v>31</v>
      </c>
      <c r="J29" s="137">
        <v>3403</v>
      </c>
      <c r="K29" s="15"/>
      <c r="M29" s="86">
        <f t="shared" si="7"/>
        <v>143835</v>
      </c>
      <c r="N29" s="161" t="s">
        <v>30</v>
      </c>
      <c r="O29" s="3">
        <f t="shared" ref="O29:O37" si="9">SUM(L4)</f>
        <v>26</v>
      </c>
      <c r="P29" s="86">
        <f t="shared" si="8"/>
        <v>143835</v>
      </c>
    </row>
    <row r="30" spans="2:20" ht="13.5" customHeight="1" x14ac:dyDescent="0.15">
      <c r="H30" s="3">
        <v>10</v>
      </c>
      <c r="I30" s="161" t="s">
        <v>16</v>
      </c>
      <c r="J30" s="13">
        <v>2705</v>
      </c>
      <c r="K30" s="15"/>
      <c r="M30" s="86">
        <f t="shared" si="7"/>
        <v>120314</v>
      </c>
      <c r="N30" s="161" t="s">
        <v>5</v>
      </c>
      <c r="O30" s="3">
        <f t="shared" si="9"/>
        <v>36</v>
      </c>
      <c r="P30" s="86">
        <f t="shared" si="8"/>
        <v>120314</v>
      </c>
    </row>
    <row r="31" spans="2:20" ht="13.5" customHeight="1" x14ac:dyDescent="0.15">
      <c r="H31" s="3">
        <v>20</v>
      </c>
      <c r="I31" s="161" t="s">
        <v>24</v>
      </c>
      <c r="J31" s="13">
        <v>2382</v>
      </c>
      <c r="K31" s="15"/>
      <c r="M31" s="86">
        <f t="shared" si="7"/>
        <v>87936</v>
      </c>
      <c r="N31" s="161" t="s">
        <v>64</v>
      </c>
      <c r="O31" s="3">
        <f t="shared" si="9"/>
        <v>31</v>
      </c>
      <c r="P31" s="86">
        <f t="shared" si="8"/>
        <v>87936</v>
      </c>
    </row>
    <row r="32" spans="2:20" ht="13.5" customHeight="1" x14ac:dyDescent="0.15">
      <c r="H32" s="3">
        <v>39</v>
      </c>
      <c r="I32" s="161" t="s">
        <v>39</v>
      </c>
      <c r="J32" s="13">
        <v>2109</v>
      </c>
      <c r="K32" s="15"/>
      <c r="M32" s="86">
        <f t="shared" si="7"/>
        <v>76382</v>
      </c>
      <c r="N32" s="161" t="s">
        <v>0</v>
      </c>
      <c r="O32" s="3">
        <f t="shared" si="9"/>
        <v>33</v>
      </c>
      <c r="P32" s="86">
        <f t="shared" si="8"/>
        <v>76382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1895</v>
      </c>
      <c r="K33" s="15"/>
      <c r="M33" s="86">
        <f t="shared" si="7"/>
        <v>67256</v>
      </c>
      <c r="N33" s="161" t="s">
        <v>3</v>
      </c>
      <c r="O33" s="3">
        <f t="shared" si="9"/>
        <v>16</v>
      </c>
      <c r="P33" s="86">
        <f t="shared" si="8"/>
        <v>67256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1252</v>
      </c>
      <c r="K34" s="15"/>
      <c r="M34" s="86">
        <f t="shared" si="7"/>
        <v>68699</v>
      </c>
      <c r="N34" s="163" t="s">
        <v>1</v>
      </c>
      <c r="O34" s="3">
        <f t="shared" si="9"/>
        <v>34</v>
      </c>
      <c r="P34" s="86">
        <f t="shared" si="8"/>
        <v>68699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1208</v>
      </c>
      <c r="K35" s="15"/>
      <c r="M35" s="86">
        <f t="shared" si="7"/>
        <v>74792</v>
      </c>
      <c r="N35" s="161" t="s">
        <v>2</v>
      </c>
      <c r="O35" s="3">
        <f t="shared" si="9"/>
        <v>40</v>
      </c>
      <c r="P35" s="86">
        <f t="shared" si="8"/>
        <v>74792</v>
      </c>
      <c r="S35" s="28"/>
    </row>
    <row r="36" spans="8:21" ht="13.5" customHeight="1" x14ac:dyDescent="0.15">
      <c r="H36" s="3">
        <v>5</v>
      </c>
      <c r="I36" s="161" t="s">
        <v>12</v>
      </c>
      <c r="J36" s="87">
        <v>736</v>
      </c>
      <c r="K36" s="15"/>
      <c r="M36" s="86">
        <f t="shared" si="7"/>
        <v>60413</v>
      </c>
      <c r="N36" s="163" t="s">
        <v>7</v>
      </c>
      <c r="O36" s="3">
        <f t="shared" si="9"/>
        <v>13</v>
      </c>
      <c r="P36" s="86">
        <f t="shared" si="8"/>
        <v>60413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620</v>
      </c>
      <c r="K37" s="15"/>
      <c r="M37" s="113">
        <f t="shared" si="7"/>
        <v>41062</v>
      </c>
      <c r="N37" s="380" t="s">
        <v>29</v>
      </c>
      <c r="O37" s="14">
        <f t="shared" si="9"/>
        <v>25</v>
      </c>
      <c r="P37" s="113">
        <f t="shared" si="8"/>
        <v>41062</v>
      </c>
      <c r="S37" s="28"/>
    </row>
    <row r="38" spans="8:21" ht="13.5" customHeight="1" thickTop="1" x14ac:dyDescent="0.15">
      <c r="H38" s="3">
        <v>32</v>
      </c>
      <c r="I38" s="161" t="s">
        <v>35</v>
      </c>
      <c r="J38" s="13">
        <v>607</v>
      </c>
      <c r="K38" s="15"/>
      <c r="M38" s="345">
        <f>SUM(Q13-(Q3+Q4+Q5+Q6+Q7+Q8+Q9+Q10+Q11+Q12))</f>
        <v>345063</v>
      </c>
      <c r="N38" s="414" t="s">
        <v>188</v>
      </c>
      <c r="O38" s="347"/>
      <c r="P38" s="348">
        <f>SUM(M38)</f>
        <v>345063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512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311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258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1413316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202</v>
      </c>
      <c r="D52" s="8" t="s">
        <v>203</v>
      </c>
      <c r="E52" s="24" t="s">
        <v>43</v>
      </c>
      <c r="F52" s="23" t="s">
        <v>42</v>
      </c>
      <c r="G52" s="8" t="s">
        <v>180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327530</v>
      </c>
      <c r="D53" s="87">
        <f t="shared" ref="D53:D63" si="10">SUM(Q3)</f>
        <v>325665</v>
      </c>
      <c r="E53" s="80">
        <f t="shared" ref="E53:E62" si="11">SUM(P16/Q16*100)</f>
        <v>102.65306442260982</v>
      </c>
      <c r="F53" s="20">
        <f t="shared" ref="F53:F63" si="12">SUM(C53/D53*100)</f>
        <v>100.57267437397326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142933</v>
      </c>
      <c r="D54" s="87">
        <f t="shared" si="10"/>
        <v>143835</v>
      </c>
      <c r="E54" s="80">
        <f t="shared" si="11"/>
        <v>101.86435000748307</v>
      </c>
      <c r="F54" s="400">
        <f t="shared" si="12"/>
        <v>99.372892550491883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130370</v>
      </c>
      <c r="D55" s="87">
        <f t="shared" si="10"/>
        <v>120314</v>
      </c>
      <c r="E55" s="80">
        <f t="shared" si="11"/>
        <v>98.051308278367344</v>
      </c>
      <c r="F55" s="20">
        <f t="shared" si="12"/>
        <v>108.35812956098209</v>
      </c>
      <c r="G55" s="21"/>
      <c r="I55" s="463"/>
      <c r="J55" s="464"/>
    </row>
    <row r="56" spans="1:19" ht="13.5" customHeight="1" x14ac:dyDescent="0.15">
      <c r="A56" s="9">
        <v>4</v>
      </c>
      <c r="B56" s="161" t="s">
        <v>64</v>
      </c>
      <c r="C56" s="417">
        <f t="shared" si="13"/>
        <v>87922</v>
      </c>
      <c r="D56" s="87">
        <f t="shared" si="10"/>
        <v>87936</v>
      </c>
      <c r="E56" s="80">
        <f t="shared" si="11"/>
        <v>97.610853298399093</v>
      </c>
      <c r="F56" s="20">
        <f t="shared" si="12"/>
        <v>99.984079330422134</v>
      </c>
      <c r="G56" s="21"/>
      <c r="I56" s="463"/>
      <c r="J56" s="464"/>
    </row>
    <row r="57" spans="1:19" ht="13.5" customHeight="1" x14ac:dyDescent="0.15">
      <c r="A57" s="9">
        <v>5</v>
      </c>
      <c r="B57" s="161" t="s">
        <v>0</v>
      </c>
      <c r="C57" s="417">
        <f t="shared" si="13"/>
        <v>81979</v>
      </c>
      <c r="D57" s="87">
        <f t="shared" si="10"/>
        <v>76382</v>
      </c>
      <c r="E57" s="80">
        <f t="shared" si="11"/>
        <v>97.758141642518993</v>
      </c>
      <c r="F57" s="20">
        <f t="shared" si="12"/>
        <v>107.32764263831794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3</v>
      </c>
      <c r="C58" s="417">
        <f t="shared" si="13"/>
        <v>65467</v>
      </c>
      <c r="D58" s="87">
        <f t="shared" si="10"/>
        <v>67256</v>
      </c>
      <c r="E58" s="80">
        <f t="shared" si="11"/>
        <v>88.721896217593411</v>
      </c>
      <c r="F58" s="20">
        <f t="shared" si="12"/>
        <v>97.340014273819435</v>
      </c>
      <c r="G58" s="21"/>
    </row>
    <row r="59" spans="1:19" ht="13.5" customHeight="1" x14ac:dyDescent="0.15">
      <c r="A59" s="9">
        <v>7</v>
      </c>
      <c r="B59" s="163" t="s">
        <v>1</v>
      </c>
      <c r="C59" s="417">
        <f t="shared" si="13"/>
        <v>64069</v>
      </c>
      <c r="D59" s="87">
        <f t="shared" si="10"/>
        <v>68699</v>
      </c>
      <c r="E59" s="80">
        <f t="shared" si="11"/>
        <v>103.16736981095617</v>
      </c>
      <c r="F59" s="20">
        <f t="shared" si="12"/>
        <v>93.260455028457471</v>
      </c>
      <c r="G59" s="21"/>
    </row>
    <row r="60" spans="1:19" ht="13.5" customHeight="1" x14ac:dyDescent="0.15">
      <c r="A60" s="9">
        <v>8</v>
      </c>
      <c r="B60" s="161" t="s">
        <v>2</v>
      </c>
      <c r="C60" s="417">
        <f t="shared" si="13"/>
        <v>63499</v>
      </c>
      <c r="D60" s="87">
        <f t="shared" si="10"/>
        <v>74792</v>
      </c>
      <c r="E60" s="80">
        <f t="shared" si="11"/>
        <v>93.372643590271437</v>
      </c>
      <c r="F60" s="20">
        <f t="shared" si="12"/>
        <v>84.900791528505721</v>
      </c>
      <c r="G60" s="21"/>
    </row>
    <row r="61" spans="1:19" ht="13.5" customHeight="1" x14ac:dyDescent="0.15">
      <c r="A61" s="9">
        <v>9</v>
      </c>
      <c r="B61" s="163" t="s">
        <v>7</v>
      </c>
      <c r="C61" s="417">
        <f t="shared" si="13"/>
        <v>55310</v>
      </c>
      <c r="D61" s="87">
        <f t="shared" si="10"/>
        <v>60413</v>
      </c>
      <c r="E61" s="80">
        <f t="shared" si="11"/>
        <v>101.60368866763415</v>
      </c>
      <c r="F61" s="20">
        <f t="shared" si="12"/>
        <v>91.553142535546982</v>
      </c>
      <c r="G61" s="21"/>
    </row>
    <row r="62" spans="1:19" ht="13.5" customHeight="1" thickBot="1" x14ac:dyDescent="0.2">
      <c r="A62" s="128">
        <v>10</v>
      </c>
      <c r="B62" s="380" t="s">
        <v>29</v>
      </c>
      <c r="C62" s="417">
        <f t="shared" si="13"/>
        <v>52657</v>
      </c>
      <c r="D62" s="129">
        <f t="shared" si="10"/>
        <v>41062</v>
      </c>
      <c r="E62" s="130">
        <f t="shared" si="11"/>
        <v>107.79986488423035</v>
      </c>
      <c r="F62" s="131">
        <f t="shared" si="12"/>
        <v>128.23778676148262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1413316</v>
      </c>
      <c r="D63" s="134">
        <f t="shared" si="10"/>
        <v>1411417</v>
      </c>
      <c r="E63" s="135">
        <f>SUM(C63/R26*100)</f>
        <v>99.513387648594204</v>
      </c>
      <c r="F63" s="136">
        <f t="shared" si="12"/>
        <v>100.13454563746929</v>
      </c>
      <c r="G63" s="141">
        <v>73.400000000000006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2023-05-02T02:37:16Z</cp:lastPrinted>
  <dcterms:created xsi:type="dcterms:W3CDTF">2004-08-12T01:21:30Z</dcterms:created>
  <dcterms:modified xsi:type="dcterms:W3CDTF">2023-05-02T02:51:28Z</dcterms:modified>
</cp:coreProperties>
</file>