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51A43BE4-18EA-4653-A66D-EF2CC9B3BBB2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30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<sst xmlns="http://schemas.openxmlformats.org/spreadsheetml/2006/main" count="1676" uniqueCount="223">
  <si>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</si>
  <si>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</si>
  <si>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</si>
  <si>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</si>
  <si>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</si>
  <si>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</si>
  <si>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</si>
  <si>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</si>
  <si>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</si>
  <si>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</si>
  <si>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</si>
  <si>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</si>
  <si>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</si>
  <si>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</si>
  <si>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</si>
  <si>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</si>
  <si>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</si>
  <si>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</si>
  <si>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</si>
  <si>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</si>
  <si>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</si>
  <si>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</si>
  <si>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</si>
  <si>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</si>
  <si>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</si>
  <si>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</si>
  <si>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</si>
  <si>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</si>
  <si>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</si>
  <si>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</si>
  <si>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</si>
  <si>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</si>
  <si>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</si>
  <si>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</si>
  <si>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</si>
  <si>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</si>
  <si>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</si>
  <si>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</si>
  <si>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</si>
  <si>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</si>
  <si>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</si>
  <si>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</si>
  <si>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</si>
  <si>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</si>
  <si>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</si>
  <si>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</si>
  <si>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</si>
  <si>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</si>
  <si>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</si>
  <si>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</si>
  <si>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</si>
  <si>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</si>
  <si>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</si>
  <si>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</si>
  <si>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</si>
  <si>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</si>
  <si>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</si>
  <si>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</si>
  <si>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</si>
  <si>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</si>
  <si>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</si>
  <si>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</si>
  <si>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</si>
  <si>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</si>
  <si>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</si>
  <si>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</si>
  <si>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</si>
  <si>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</si>
  <si>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</si>
  <si>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</si>
  <si>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</si>
  <si>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</si>
  <si>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</si>
  <si>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</si>
  <si>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</si>
  <si>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</si>
  <si>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</si>
  <si>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</si>
  <si>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</si>
  <si>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</si>
  <si>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</si>
  <si>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</si>
  <si>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</si>
  <si>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</si>
  <si>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</si>
  <si>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</si>
  <si>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</si>
  <si>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</si>
  <si>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</si>
  <si>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</si>
  <si>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</si>
  <si>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</si>
  <si>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</si>
  <si>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</si>
  <si>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</si>
  <si>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</si>
  <si>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</si>
  <si>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</si>
  <si>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</si>
  <si>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</si>
  <si>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</si>
  <si>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</si>
  <si>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</si>
  <si>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</si>
  <si>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</si>
  <si>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</si>
  <si>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</si>
  <si>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</si>
  <si>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</si>
  <si>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</si>
  <si>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</si>
  <si>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</si>
  <si>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</si>
  <si>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</si>
  <si>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</si>
  <si>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</si>
  <si>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</si>
  <si>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</si>
  <si>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</si>
  <si>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</si>
  <si>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</si>
  <si>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</si>
  <si>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</si>
  <si>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</si>
  <si>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</si>
  <si>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</si>
  <si>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</si>
  <si>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</si>
  <si>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</si>
  <si>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</si>
  <si>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</si>
  <si>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</si>
  <si>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</si>
  <si>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</si>
  <si>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</si>
  <si>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</si>
  <si>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</si>
  <si>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</si>
  <si>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</si>
  <si>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</si>
  <si>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</si>
  <si>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</si>
  <si>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</si>
  <si>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</si>
  <si>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</si>
  <si>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</si>
  <si>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</si>
  <si>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</si>
  <si>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</si>
  <si>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</si>
  <si>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</si>
  <si>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</si>
  <si>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</si>
  <si>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</si>
  <si>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</si>
  <si>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</si>
  <si>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</si>
  <si>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</si>
  <si>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</si>
  <si>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</si>
  <si>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</si>
  <si>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</si>
  <si>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</si>
  <si>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</si>
  <si>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</si>
  <si>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</si>
  <si>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</si>
  <si>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</si>
  <si>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</si>
  <si>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</si>
  <si>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</si>
  <si>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</si>
  <si>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</si>
  <si>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</si>
  <si>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</si>
  <si>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</si>
  <si>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</si>
  <si>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</si>
  <si>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</si>
  <si>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</si>
  <si>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</si>
  <si>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</si>
  <si>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</si>
  <si>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</si>
  <si>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</si>
  <si>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</si>
  <si>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</si>
  <si>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</si>
  <si>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</si>
  <si>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</si>
  <si>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</si>
  <si>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</si>
  <si>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</si>
  <si>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</si>
  <si>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</si>
  <si>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</si>
  <si>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</si>
  <si>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</si>
  <si>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</si>
  <si>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</si>
  <si>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</si>
  <si>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</si>
  <si>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</si>
  <si>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</si>
  <si>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</si>
  <si>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</si>
  <si>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</si>
  <si>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</si>
  <si>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</si>
  <si>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</si>
  <si>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</si>
  <si>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</si>
  <si>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</si>
  <si>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</si>
  <si>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t>令和5年2月</t>
    <rPh sb="5" eb="6">
      <t>ガツ</t>
    </rPh>
    <phoneticPr fontId="2"/>
  </si>
  <si>
    <t xml:space="preserve">                       令和5年2月所管面（1～3類）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</si>
  <si>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2，957　㎡</t>
    <phoneticPr fontId="2"/>
  </si>
  <si>
    <r>
      <t>85，257  m</t>
    </r>
    <r>
      <rPr>
        <sz val="8"/>
        <rFont val="ＭＳ Ｐゴシック"/>
        <family val="3"/>
        <charset val="128"/>
      </rPr>
      <t>3</t>
    </r>
    <phoneticPr fontId="2"/>
  </si>
  <si>
    <t>14，868  ㎡</t>
    <phoneticPr fontId="2"/>
  </si>
  <si>
    <t>　　　　　　　　　　　　　　　　令和5年2月末上位10品目入庫高(県合計）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</si>
  <si>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</si>
  <si>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</si>
  <si>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17，917 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</si>
</sst>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5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38" fontId="1" fillId="0" borderId="20" xfId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38" fontId="0" fillId="0" borderId="20" xfId="1" applyFont="1" applyFill="1" applyBorder="1"/>
    <xf numFmtId="179" fontId="1" fillId="0" borderId="37" xfId="1" applyNumberFormat="1" applyBorder="1"/>
    <xf numFmtId="179" fontId="0" fillId="0" borderId="10" xfId="1" applyNumberFormat="1" applyFont="1" applyBorder="1"/>
    <xf numFmtId="179" fontId="0" fillId="0" borderId="10" xfId="1" applyNumberFormat="1" applyFont="1" applyFill="1" applyBorder="1"/>
    <xf numFmtId="38" fontId="0" fillId="0" borderId="2" xfId="1" applyFont="1" applyFill="1" applyBorder="1"/>
    <xf numFmtId="38" fontId="0" fillId="0" borderId="11" xfId="1" applyFont="1" applyBorder="1"/>
    <xf numFmtId="0" fontId="1" fillId="0" borderId="1" xfId="0" applyFont="1" applyBorder="1" applyAlignment="1">
      <alignment horizontal="distributed"/>
    </xf>
    <xf numFmtId="179" fontId="1" fillId="0" borderId="37" xfId="1" applyNumberFormat="1" applyFont="1" applyBorder="1"/>
    <xf numFmtId="38" fontId="1" fillId="0" borderId="10" xfId="1" applyFont="1" applyBorder="1"/>
    <xf numFmtId="38" fontId="1" fillId="0" borderId="9" xfId="1" applyFont="1" applyFill="1" applyBorder="1"/>
    <xf numFmtId="38" fontId="1" fillId="0" borderId="33" xfId="1" applyBorder="1"/>
    <xf numFmtId="38" fontId="0" fillId="0" borderId="34" xfId="1" applyFont="1" applyFill="1" applyBorder="1"/>
    <xf numFmtId="38" fontId="0" fillId="0" borderId="11" xfId="1" applyFont="1" applyFill="1" applyBorder="1"/>
    <xf numFmtId="38" fontId="1" fillId="0" borderId="11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令和5年2月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99FF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令和5年2月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令和5年2月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17219</c:v>
                </c:pt>
                <c:pt idx="1">
                  <c:v>13230</c:v>
                </c:pt>
                <c:pt idx="2">
                  <c:v>6202</c:v>
                </c:pt>
                <c:pt idx="3">
                  <c:v>4529</c:v>
                </c:pt>
                <c:pt idx="4">
                  <c:v>4059</c:v>
                </c:pt>
                <c:pt idx="5">
                  <c:v>3939</c:v>
                </c:pt>
                <c:pt idx="6">
                  <c:v>3387</c:v>
                </c:pt>
                <c:pt idx="7">
                  <c:v>2068</c:v>
                </c:pt>
                <c:pt idx="8">
                  <c:v>1451</c:v>
                </c:pt>
                <c:pt idx="9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3.69373603325147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19082</c:v>
                </c:pt>
                <c:pt idx="1">
                  <c:v>21261</c:v>
                </c:pt>
                <c:pt idx="2">
                  <c:v>6561</c:v>
                </c:pt>
                <c:pt idx="3">
                  <c:v>5531</c:v>
                </c:pt>
                <c:pt idx="4">
                  <c:v>4555</c:v>
                </c:pt>
                <c:pt idx="5">
                  <c:v>4730</c:v>
                </c:pt>
                <c:pt idx="6">
                  <c:v>4316</c:v>
                </c:pt>
                <c:pt idx="7">
                  <c:v>2356</c:v>
                </c:pt>
                <c:pt idx="8">
                  <c:v>2144</c:v>
                </c:pt>
                <c:pt idx="9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7429193899782102E-2"/>
                  <c:y val="-3.7452278692436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40955</c:v>
                </c:pt>
                <c:pt idx="1">
                  <c:v>18847</c:v>
                </c:pt>
                <c:pt idx="2">
                  <c:v>14584</c:v>
                </c:pt>
                <c:pt idx="3">
                  <c:v>11157</c:v>
                </c:pt>
                <c:pt idx="4">
                  <c:v>8221</c:v>
                </c:pt>
                <c:pt idx="5">
                  <c:v>5092</c:v>
                </c:pt>
                <c:pt idx="6">
                  <c:v>3138</c:v>
                </c:pt>
                <c:pt idx="7">
                  <c:v>2837</c:v>
                </c:pt>
                <c:pt idx="8">
                  <c:v>1961</c:v>
                </c:pt>
                <c:pt idx="9">
                  <c:v>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7429193899782135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51506203769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45218</c:v>
                </c:pt>
                <c:pt idx="1">
                  <c:v>17761</c:v>
                </c:pt>
                <c:pt idx="2">
                  <c:v>15610</c:v>
                </c:pt>
                <c:pt idx="3">
                  <c:v>8578</c:v>
                </c:pt>
                <c:pt idx="4">
                  <c:v>7847</c:v>
                </c:pt>
                <c:pt idx="5">
                  <c:v>3731</c:v>
                </c:pt>
                <c:pt idx="6">
                  <c:v>2205</c:v>
                </c:pt>
                <c:pt idx="7">
                  <c:v>3863</c:v>
                </c:pt>
                <c:pt idx="8">
                  <c:v>1600</c:v>
                </c:pt>
                <c:pt idx="9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雑穀</c:v>
                </c:pt>
                <c:pt idx="6">
                  <c:v>その他の化学工業品</c:v>
                </c:pt>
                <c:pt idx="7">
                  <c:v>麦</c:v>
                </c:pt>
                <c:pt idx="8">
                  <c:v>鉄鋼</c:v>
                </c:pt>
                <c:pt idx="9">
                  <c:v>雑品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33548</c:v>
                </c:pt>
                <c:pt idx="1">
                  <c:v>20254</c:v>
                </c:pt>
                <c:pt idx="2">
                  <c:v>16776</c:v>
                </c:pt>
                <c:pt idx="3">
                  <c:v>11887</c:v>
                </c:pt>
                <c:pt idx="4">
                  <c:v>11128</c:v>
                </c:pt>
                <c:pt idx="5">
                  <c:v>10597</c:v>
                </c:pt>
                <c:pt idx="6">
                  <c:v>10310</c:v>
                </c:pt>
                <c:pt idx="7">
                  <c:v>10231</c:v>
                </c:pt>
                <c:pt idx="8">
                  <c:v>9959</c:v>
                </c:pt>
                <c:pt idx="9">
                  <c:v>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937953976683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-2.3256424342306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雑穀</c:v>
                </c:pt>
                <c:pt idx="6">
                  <c:v>その他の化学工業品</c:v>
                </c:pt>
                <c:pt idx="7">
                  <c:v>麦</c:v>
                </c:pt>
                <c:pt idx="8">
                  <c:v>鉄鋼</c:v>
                </c:pt>
                <c:pt idx="9">
                  <c:v>雑品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31665</c:v>
                </c:pt>
                <c:pt idx="1">
                  <c:v>14913</c:v>
                </c:pt>
                <c:pt idx="2">
                  <c:v>13842</c:v>
                </c:pt>
                <c:pt idx="3">
                  <c:v>10996</c:v>
                </c:pt>
                <c:pt idx="4">
                  <c:v>27859</c:v>
                </c:pt>
                <c:pt idx="5">
                  <c:v>4473</c:v>
                </c:pt>
                <c:pt idx="6">
                  <c:v>6073</c:v>
                </c:pt>
                <c:pt idx="7">
                  <c:v>12936</c:v>
                </c:pt>
                <c:pt idx="8">
                  <c:v>8936</c:v>
                </c:pt>
                <c:pt idx="9">
                  <c:v>13446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26577</c:v>
                </c:pt>
                <c:pt idx="1">
                  <c:v>7243</c:v>
                </c:pt>
                <c:pt idx="2">
                  <c:v>5547</c:v>
                </c:pt>
                <c:pt idx="3">
                  <c:v>5182</c:v>
                </c:pt>
                <c:pt idx="4">
                  <c:v>3445</c:v>
                </c:pt>
                <c:pt idx="5">
                  <c:v>1428</c:v>
                </c:pt>
                <c:pt idx="6">
                  <c:v>1249</c:v>
                </c:pt>
                <c:pt idx="7">
                  <c:v>1238</c:v>
                </c:pt>
                <c:pt idx="8">
                  <c:v>903</c:v>
                </c:pt>
                <c:pt idx="9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1.7777777777777779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1.777777777777745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20941</c:v>
                </c:pt>
                <c:pt idx="1">
                  <c:v>6127</c:v>
                </c:pt>
                <c:pt idx="2">
                  <c:v>3836</c:v>
                </c:pt>
                <c:pt idx="3">
                  <c:v>4347</c:v>
                </c:pt>
                <c:pt idx="4">
                  <c:v>3233</c:v>
                </c:pt>
                <c:pt idx="5">
                  <c:v>1801</c:v>
                </c:pt>
                <c:pt idx="6">
                  <c:v>1880</c:v>
                </c:pt>
                <c:pt idx="7">
                  <c:v>805</c:v>
                </c:pt>
                <c:pt idx="8">
                  <c:v>737</c:v>
                </c:pt>
                <c:pt idx="9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3.499700332734031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30533</c:v>
                </c:pt>
                <c:pt idx="1">
                  <c:v>10053</c:v>
                </c:pt>
                <c:pt idx="2">
                  <c:v>9974</c:v>
                </c:pt>
                <c:pt idx="3">
                  <c:v>8719</c:v>
                </c:pt>
                <c:pt idx="4">
                  <c:v>5233</c:v>
                </c:pt>
                <c:pt idx="5">
                  <c:v>4576</c:v>
                </c:pt>
                <c:pt idx="6">
                  <c:v>2824</c:v>
                </c:pt>
                <c:pt idx="7">
                  <c:v>1401</c:v>
                </c:pt>
                <c:pt idx="8">
                  <c:v>1347</c:v>
                </c:pt>
                <c:pt idx="9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28371</c:v>
                </c:pt>
                <c:pt idx="1">
                  <c:v>9567</c:v>
                </c:pt>
                <c:pt idx="2">
                  <c:v>9324</c:v>
                </c:pt>
                <c:pt idx="3">
                  <c:v>7484</c:v>
                </c:pt>
                <c:pt idx="4">
                  <c:v>4285</c:v>
                </c:pt>
                <c:pt idx="5">
                  <c:v>3028</c:v>
                </c:pt>
                <c:pt idx="6">
                  <c:v>2828</c:v>
                </c:pt>
                <c:pt idx="7">
                  <c:v>1705</c:v>
                </c:pt>
                <c:pt idx="8">
                  <c:v>1278</c:v>
                </c:pt>
                <c:pt idx="9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2232417585290497E-2"/>
                  <c:y val="-1.31420226147303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247936</c:v>
                </c:pt>
                <c:pt idx="1">
                  <c:v>81262</c:v>
                </c:pt>
                <c:pt idx="2">
                  <c:v>22180</c:v>
                </c:pt>
                <c:pt idx="3">
                  <c:v>19539</c:v>
                </c:pt>
                <c:pt idx="4">
                  <c:v>18477</c:v>
                </c:pt>
                <c:pt idx="5">
                  <c:v>16886</c:v>
                </c:pt>
                <c:pt idx="6">
                  <c:v>16031</c:v>
                </c:pt>
                <c:pt idx="7">
                  <c:v>15510</c:v>
                </c:pt>
                <c:pt idx="8">
                  <c:v>9289</c:v>
                </c:pt>
                <c:pt idx="9">
                  <c:v>8360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2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3.494976452940141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237291</c:v>
                </c:pt>
                <c:pt idx="1">
                  <c:v>67438</c:v>
                </c:pt>
                <c:pt idx="2">
                  <c:v>14113</c:v>
                </c:pt>
                <c:pt idx="3">
                  <c:v>9204</c:v>
                </c:pt>
                <c:pt idx="4">
                  <c:v>24397</c:v>
                </c:pt>
                <c:pt idx="5">
                  <c:v>12639</c:v>
                </c:pt>
                <c:pt idx="6">
                  <c:v>15782</c:v>
                </c:pt>
                <c:pt idx="7">
                  <c:v>13763</c:v>
                </c:pt>
                <c:pt idx="8">
                  <c:v>6929</c:v>
                </c:pt>
                <c:pt idx="9">
                  <c:v>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319065</c:v>
                </c:pt>
                <c:pt idx="1">
                  <c:v>140317</c:v>
                </c:pt>
                <c:pt idx="2">
                  <c:v>132961</c:v>
                </c:pt>
                <c:pt idx="3">
                  <c:v>90074</c:v>
                </c:pt>
                <c:pt idx="4">
                  <c:v>83859</c:v>
                </c:pt>
                <c:pt idx="5">
                  <c:v>73789</c:v>
                </c:pt>
                <c:pt idx="6">
                  <c:v>68006</c:v>
                </c:pt>
                <c:pt idx="7">
                  <c:v>62102</c:v>
                </c:pt>
                <c:pt idx="8">
                  <c:v>54437</c:v>
                </c:pt>
                <c:pt idx="9">
                  <c:v>52300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5.354753095286215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8.6580086580087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6064259285858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-1.7316471804660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330811</c:v>
                </c:pt>
                <c:pt idx="1">
                  <c:v>143851</c:v>
                </c:pt>
                <c:pt idx="2">
                  <c:v>125295</c:v>
                </c:pt>
                <c:pt idx="3">
                  <c:v>91483</c:v>
                </c:pt>
                <c:pt idx="4">
                  <c:v>77156</c:v>
                </c:pt>
                <c:pt idx="5">
                  <c:v>69706</c:v>
                </c:pt>
                <c:pt idx="6">
                  <c:v>73676</c:v>
                </c:pt>
                <c:pt idx="7">
                  <c:v>67100</c:v>
                </c:pt>
                <c:pt idx="8">
                  <c:v>60058</c:v>
                </c:pt>
                <c:pt idx="9">
                  <c:v>49257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6.978689590406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7.6788777471192157E-2"/>
                  <c:y val="-7.7584338654915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319065</c:v>
                </c:pt>
                <c:pt idx="1">
                  <c:v>140317</c:v>
                </c:pt>
                <c:pt idx="2">
                  <c:v>132961</c:v>
                </c:pt>
                <c:pt idx="3">
                  <c:v>90074</c:v>
                </c:pt>
                <c:pt idx="4">
                  <c:v>83859</c:v>
                </c:pt>
                <c:pt idx="5">
                  <c:v>73789</c:v>
                </c:pt>
                <c:pt idx="6">
                  <c:v>68006</c:v>
                </c:pt>
                <c:pt idx="7">
                  <c:v>62102</c:v>
                </c:pt>
                <c:pt idx="8">
                  <c:v>54437</c:v>
                </c:pt>
                <c:pt idx="9">
                  <c:v>52300</c:v>
                </c:pt>
                <c:pt idx="10">
                  <c:v>343317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319065</c:v>
                </c:pt>
                <c:pt idx="1">
                  <c:v>140317</c:v>
                </c:pt>
                <c:pt idx="2">
                  <c:v>132961</c:v>
                </c:pt>
                <c:pt idx="3">
                  <c:v>90074</c:v>
                </c:pt>
                <c:pt idx="4">
                  <c:v>83859</c:v>
                </c:pt>
                <c:pt idx="5">
                  <c:v>73789</c:v>
                </c:pt>
                <c:pt idx="6">
                  <c:v>68006</c:v>
                </c:pt>
                <c:pt idx="7">
                  <c:v>62102</c:v>
                </c:pt>
                <c:pt idx="8">
                  <c:v>54437</c:v>
                </c:pt>
                <c:pt idx="9">
                  <c:v>52300</c:v>
                </c:pt>
                <c:pt idx="10">
                  <c:v>343317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007641602051652"/>
                  <c:y val="-7.2597459800283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5128822637628311"/>
                  <c:y val="-7.0233324282740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4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330811</c:v>
                </c:pt>
                <c:pt idx="1">
                  <c:v>143851</c:v>
                </c:pt>
                <c:pt idx="2">
                  <c:v>125295</c:v>
                </c:pt>
                <c:pt idx="3">
                  <c:v>91483</c:v>
                </c:pt>
                <c:pt idx="4">
                  <c:v>77156</c:v>
                </c:pt>
                <c:pt idx="5">
                  <c:v>69706</c:v>
                </c:pt>
                <c:pt idx="6">
                  <c:v>73676</c:v>
                </c:pt>
                <c:pt idx="7">
                  <c:v>67100</c:v>
                </c:pt>
                <c:pt idx="8">
                  <c:v>60058</c:v>
                </c:pt>
                <c:pt idx="9">
                  <c:v>49257</c:v>
                </c:pt>
                <c:pt idx="10" formatCode="#,##0_);[Red]\(#,##0\)">
                  <c:v>334214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電気機械</c:v>
                </c:pt>
                <c:pt idx="9">
                  <c:v>化学繊維糸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18375</c:v>
                </c:pt>
                <c:pt idx="1">
                  <c:v>13961</c:v>
                </c:pt>
                <c:pt idx="2">
                  <c:v>10765</c:v>
                </c:pt>
                <c:pt idx="3">
                  <c:v>9212</c:v>
                </c:pt>
                <c:pt idx="4">
                  <c:v>5951</c:v>
                </c:pt>
                <c:pt idx="5">
                  <c:v>5557</c:v>
                </c:pt>
                <c:pt idx="6">
                  <c:v>5046</c:v>
                </c:pt>
                <c:pt idx="7">
                  <c:v>4926</c:v>
                </c:pt>
                <c:pt idx="8">
                  <c:v>3515</c:v>
                </c:pt>
                <c:pt idx="9">
                  <c:v>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7.3871812440453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電気機械</c:v>
                </c:pt>
                <c:pt idx="9">
                  <c:v>化学繊維糸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21213</c:v>
                </c:pt>
                <c:pt idx="1">
                  <c:v>17736</c:v>
                </c:pt>
                <c:pt idx="2">
                  <c:v>11166</c:v>
                </c:pt>
                <c:pt idx="3">
                  <c:v>10398</c:v>
                </c:pt>
                <c:pt idx="4">
                  <c:v>6786</c:v>
                </c:pt>
                <c:pt idx="5">
                  <c:v>4587</c:v>
                </c:pt>
                <c:pt idx="6">
                  <c:v>4738</c:v>
                </c:pt>
                <c:pt idx="7">
                  <c:v>7114</c:v>
                </c:pt>
                <c:pt idx="8">
                  <c:v>2906</c:v>
                </c:pt>
                <c:pt idx="9">
                  <c:v>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2,406,184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2,406,184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392277</c:v>
                </c:pt>
                <c:pt idx="2">
                  <c:v>514928</c:v>
                </c:pt>
                <c:pt idx="3">
                  <c:v>153912</c:v>
                </c:pt>
                <c:pt idx="4">
                  <c:v>260147</c:v>
                </c:pt>
                <c:pt idx="5">
                  <c:v>864580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2200435729847494E-2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1.045751633986928E-2"/>
                  <c:y val="7.6184084943928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82969</c:v>
                </c:pt>
                <c:pt idx="1">
                  <c:v>22505</c:v>
                </c:pt>
                <c:pt idx="2">
                  <c:v>13535</c:v>
                </c:pt>
                <c:pt idx="3">
                  <c:v>13325</c:v>
                </c:pt>
                <c:pt idx="4">
                  <c:v>10588</c:v>
                </c:pt>
                <c:pt idx="5">
                  <c:v>10484</c:v>
                </c:pt>
                <c:pt idx="6">
                  <c:v>9831</c:v>
                </c:pt>
                <c:pt idx="7">
                  <c:v>8460</c:v>
                </c:pt>
                <c:pt idx="8">
                  <c:v>6182</c:v>
                </c:pt>
                <c:pt idx="9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89465</c:v>
                </c:pt>
                <c:pt idx="1">
                  <c:v>24456</c:v>
                </c:pt>
                <c:pt idx="2">
                  <c:v>14984</c:v>
                </c:pt>
                <c:pt idx="3">
                  <c:v>12861</c:v>
                </c:pt>
                <c:pt idx="4">
                  <c:v>11393</c:v>
                </c:pt>
                <c:pt idx="5">
                  <c:v>10400</c:v>
                </c:pt>
                <c:pt idx="6">
                  <c:v>11066</c:v>
                </c:pt>
                <c:pt idx="7">
                  <c:v>5374</c:v>
                </c:pt>
                <c:pt idx="8">
                  <c:v>5499</c:v>
                </c:pt>
                <c:pt idx="9">
                  <c:v>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-7.7519379844962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雑穀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87197</c:v>
                </c:pt>
                <c:pt idx="1">
                  <c:v>50290</c:v>
                </c:pt>
                <c:pt idx="2">
                  <c:v>26599</c:v>
                </c:pt>
                <c:pt idx="3">
                  <c:v>24302</c:v>
                </c:pt>
                <c:pt idx="4">
                  <c:v>19653</c:v>
                </c:pt>
                <c:pt idx="5">
                  <c:v>17409</c:v>
                </c:pt>
                <c:pt idx="6">
                  <c:v>17288</c:v>
                </c:pt>
                <c:pt idx="7">
                  <c:v>17096</c:v>
                </c:pt>
                <c:pt idx="8">
                  <c:v>14127</c:v>
                </c:pt>
                <c:pt idx="9">
                  <c:v>13019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2.7131477751327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1.550387596899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雑穀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88900</c:v>
                </c:pt>
                <c:pt idx="1">
                  <c:v>45785</c:v>
                </c:pt>
                <c:pt idx="2">
                  <c:v>32155</c:v>
                </c:pt>
                <c:pt idx="3">
                  <c:v>19165</c:v>
                </c:pt>
                <c:pt idx="4">
                  <c:v>17910</c:v>
                </c:pt>
                <c:pt idx="5">
                  <c:v>25772</c:v>
                </c:pt>
                <c:pt idx="6">
                  <c:v>15535</c:v>
                </c:pt>
                <c:pt idx="7">
                  <c:v>17646</c:v>
                </c:pt>
                <c:pt idx="8">
                  <c:v>8398</c:v>
                </c:pt>
                <c:pt idx="9">
                  <c:v>12040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非鉄金属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15128</c:v>
                </c:pt>
                <c:pt idx="1">
                  <c:v>8688</c:v>
                </c:pt>
                <c:pt idx="2">
                  <c:v>6276</c:v>
                </c:pt>
                <c:pt idx="3">
                  <c:v>1911</c:v>
                </c:pt>
                <c:pt idx="4">
                  <c:v>1748</c:v>
                </c:pt>
                <c:pt idx="5">
                  <c:v>1671</c:v>
                </c:pt>
                <c:pt idx="6">
                  <c:v>1491</c:v>
                </c:pt>
                <c:pt idx="7">
                  <c:v>1371</c:v>
                </c:pt>
                <c:pt idx="8">
                  <c:v>1220</c:v>
                </c:pt>
                <c:pt idx="9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非鉄金属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16460</c:v>
                </c:pt>
                <c:pt idx="1">
                  <c:v>6280</c:v>
                </c:pt>
                <c:pt idx="2">
                  <c:v>4448</c:v>
                </c:pt>
                <c:pt idx="3">
                  <c:v>1383</c:v>
                </c:pt>
                <c:pt idx="4">
                  <c:v>1273</c:v>
                </c:pt>
                <c:pt idx="5">
                  <c:v>3396</c:v>
                </c:pt>
                <c:pt idx="6">
                  <c:v>1676</c:v>
                </c:pt>
                <c:pt idx="7">
                  <c:v>1371</c:v>
                </c:pt>
                <c:pt idx="8">
                  <c:v>1075</c:v>
                </c:pt>
                <c:pt idx="9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非金属鉱物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23904</c:v>
                </c:pt>
                <c:pt idx="1">
                  <c:v>15001</c:v>
                </c:pt>
                <c:pt idx="2">
                  <c:v>13879</c:v>
                </c:pt>
                <c:pt idx="3">
                  <c:v>7494</c:v>
                </c:pt>
                <c:pt idx="4">
                  <c:v>7013</c:v>
                </c:pt>
                <c:pt idx="5">
                  <c:v>4916</c:v>
                </c:pt>
                <c:pt idx="6">
                  <c:v>4447</c:v>
                </c:pt>
                <c:pt idx="7">
                  <c:v>3151</c:v>
                </c:pt>
                <c:pt idx="8">
                  <c:v>2477</c:v>
                </c:pt>
                <c:pt idx="9">
                  <c:v>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-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-3.7982116642200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非金属鉱物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24663</c:v>
                </c:pt>
                <c:pt idx="1">
                  <c:v>17193</c:v>
                </c:pt>
                <c:pt idx="2">
                  <c:v>16892</c:v>
                </c:pt>
                <c:pt idx="3">
                  <c:v>7836</c:v>
                </c:pt>
                <c:pt idx="4">
                  <c:v>6682</c:v>
                </c:pt>
                <c:pt idx="5">
                  <c:v>4769</c:v>
                </c:pt>
                <c:pt idx="6">
                  <c:v>4522</c:v>
                </c:pt>
                <c:pt idx="7">
                  <c:v>3114</c:v>
                </c:pt>
                <c:pt idx="8">
                  <c:v>2577</c:v>
                </c:pt>
                <c:pt idx="9">
                  <c:v>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287804</c:v>
                </c:pt>
                <c:pt idx="1">
                  <c:v>113893</c:v>
                </c:pt>
                <c:pt idx="2">
                  <c:v>33644</c:v>
                </c:pt>
                <c:pt idx="3">
                  <c:v>32646</c:v>
                </c:pt>
                <c:pt idx="4">
                  <c:v>26375</c:v>
                </c:pt>
                <c:pt idx="5">
                  <c:v>22367</c:v>
                </c:pt>
                <c:pt idx="6">
                  <c:v>17946</c:v>
                </c:pt>
                <c:pt idx="7">
                  <c:v>16164</c:v>
                </c:pt>
                <c:pt idx="8">
                  <c:v>15176</c:v>
                </c:pt>
                <c:pt idx="9">
                  <c:v>12591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899529058802682E-3"/>
                  <c:y val="-1.433691756272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302297</c:v>
                </c:pt>
                <c:pt idx="1">
                  <c:v>103635</c:v>
                </c:pt>
                <c:pt idx="2">
                  <c:v>30722</c:v>
                </c:pt>
                <c:pt idx="3">
                  <c:v>19733</c:v>
                </c:pt>
                <c:pt idx="4">
                  <c:v>22575</c:v>
                </c:pt>
                <c:pt idx="5">
                  <c:v>20618</c:v>
                </c:pt>
                <c:pt idx="6">
                  <c:v>15131</c:v>
                </c:pt>
                <c:pt idx="7">
                  <c:v>13372</c:v>
                </c:pt>
                <c:pt idx="8">
                  <c:v>14563</c:v>
                </c:pt>
                <c:pt idx="9">
                  <c:v>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154563</c:v>
                </c:pt>
                <c:pt idx="1">
                  <c:v>252300</c:v>
                </c:pt>
                <c:pt idx="2">
                  <c:v>329006</c:v>
                </c:pt>
                <c:pt idx="3">
                  <c:v>129869</c:v>
                </c:pt>
                <c:pt idx="4">
                  <c:v>154928</c:v>
                </c:pt>
                <c:pt idx="5">
                  <c:v>625543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65777</c:v>
                </c:pt>
                <c:pt idx="1">
                  <c:v>139977</c:v>
                </c:pt>
                <c:pt idx="2">
                  <c:v>185922</c:v>
                </c:pt>
                <c:pt idx="3">
                  <c:v>24043</c:v>
                </c:pt>
                <c:pt idx="4">
                  <c:v>105219</c:v>
                </c:pt>
                <c:pt idx="5">
                  <c:v>239037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0.70147499319233908</c:v>
                </c:pt>
                <c:pt idx="1">
                  <c:v>0.64316796549377098</c:v>
                </c:pt>
                <c:pt idx="2">
                  <c:v>0.63893592890656559</c:v>
                </c:pt>
                <c:pt idx="3">
                  <c:v>0.84378735901034352</c:v>
                </c:pt>
                <c:pt idx="4">
                  <c:v>0.59554021380219646</c:v>
                </c:pt>
                <c:pt idx="5">
                  <c:v>0.72352240394179834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8.92458849214372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8.924588492143691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285199</c:v>
                </c:pt>
                <c:pt idx="1">
                  <c:v>104597</c:v>
                </c:pt>
                <c:pt idx="2">
                  <c:v>93240</c:v>
                </c:pt>
                <c:pt idx="3">
                  <c:v>85083</c:v>
                </c:pt>
                <c:pt idx="4">
                  <c:v>61009</c:v>
                </c:pt>
                <c:pt idx="5">
                  <c:v>45543</c:v>
                </c:pt>
                <c:pt idx="6">
                  <c:v>45255</c:v>
                </c:pt>
                <c:pt idx="7">
                  <c:v>34948</c:v>
                </c:pt>
                <c:pt idx="8">
                  <c:v>33699</c:v>
                </c:pt>
                <c:pt idx="9">
                  <c:v>33555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4279201042729244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115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273600</c:v>
                </c:pt>
                <c:pt idx="1">
                  <c:v>93363</c:v>
                </c:pt>
                <c:pt idx="2">
                  <c:v>76195</c:v>
                </c:pt>
                <c:pt idx="3">
                  <c:v>89762</c:v>
                </c:pt>
                <c:pt idx="4">
                  <c:v>59531</c:v>
                </c:pt>
                <c:pt idx="5">
                  <c:v>37976</c:v>
                </c:pt>
                <c:pt idx="6">
                  <c:v>35765</c:v>
                </c:pt>
                <c:pt idx="7">
                  <c:v>38299</c:v>
                </c:pt>
                <c:pt idx="8">
                  <c:v>23695</c:v>
                </c:pt>
                <c:pt idx="9">
                  <c:v>32454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150410899492264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784171209368059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9463475185259961E-2"/>
                  <c:y val="-9.166341592622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285199</c:v>
                </c:pt>
                <c:pt idx="1">
                  <c:v>104597</c:v>
                </c:pt>
                <c:pt idx="2">
                  <c:v>93240</c:v>
                </c:pt>
                <c:pt idx="3">
                  <c:v>85083</c:v>
                </c:pt>
                <c:pt idx="4">
                  <c:v>61009</c:v>
                </c:pt>
                <c:pt idx="5">
                  <c:v>45543</c:v>
                </c:pt>
                <c:pt idx="6">
                  <c:v>45255</c:v>
                </c:pt>
                <c:pt idx="7">
                  <c:v>34948</c:v>
                </c:pt>
                <c:pt idx="8">
                  <c:v>33699</c:v>
                </c:pt>
                <c:pt idx="9">
                  <c:v>33555</c:v>
                </c:pt>
                <c:pt idx="10">
                  <c:v>140106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285199</c:v>
                </c:pt>
                <c:pt idx="1">
                  <c:v>104597</c:v>
                </c:pt>
                <c:pt idx="2">
                  <c:v>93240</c:v>
                </c:pt>
                <c:pt idx="3">
                  <c:v>85083</c:v>
                </c:pt>
                <c:pt idx="4">
                  <c:v>61009</c:v>
                </c:pt>
                <c:pt idx="5">
                  <c:v>45543</c:v>
                </c:pt>
                <c:pt idx="6">
                  <c:v>45255</c:v>
                </c:pt>
                <c:pt idx="7">
                  <c:v>34948</c:v>
                </c:pt>
                <c:pt idx="8">
                  <c:v>33699</c:v>
                </c:pt>
                <c:pt idx="9">
                  <c:v>33555</c:v>
                </c:pt>
                <c:pt idx="10">
                  <c:v>140106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1346329984613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273600</c:v>
                </c:pt>
                <c:pt idx="1">
                  <c:v>93363</c:v>
                </c:pt>
                <c:pt idx="2">
                  <c:v>76195</c:v>
                </c:pt>
                <c:pt idx="3">
                  <c:v>89762</c:v>
                </c:pt>
                <c:pt idx="4">
                  <c:v>59531</c:v>
                </c:pt>
                <c:pt idx="5">
                  <c:v>37976</c:v>
                </c:pt>
                <c:pt idx="6">
                  <c:v>35765</c:v>
                </c:pt>
                <c:pt idx="7">
                  <c:v>38299</c:v>
                </c:pt>
                <c:pt idx="8">
                  <c:v>23695</c:v>
                </c:pt>
                <c:pt idx="9">
                  <c:v>32454</c:v>
                </c:pt>
                <c:pt idx="10" formatCode="#,##0_);[Red]\(#,##0\)">
                  <c:v>152595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0.51397</cdr:x>
      <cdr:y>0.23654</cdr:y>
    </cdr:from>
    <cdr:to>
      <cdr:x>0.69719</cdr:x>
      <cdr:y>0.28875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76697" y="13810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39" t="s">
        <v>133</v>
      </c>
      <c r="B2" s="440"/>
      <c r="C2" s="440"/>
      <c r="D2" s="440"/>
      <c r="E2" s="440"/>
      <c r="F2" s="440"/>
      <c r="G2" s="440"/>
      <c r="H2" s="441"/>
    </row>
    <row r="3" spans="1:8" ht="30" customHeight="1" x14ac:dyDescent="0.2">
      <c r="A3" s="442"/>
      <c r="B3" s="440"/>
      <c r="C3" s="440"/>
      <c r="D3" s="440"/>
      <c r="E3" s="440"/>
      <c r="F3" s="440"/>
      <c r="G3" s="440"/>
      <c r="H3" s="441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134</v>
      </c>
      <c r="C6" s="238"/>
      <c r="D6" s="239" t="s">
        <v>135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136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137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138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139</v>
      </c>
      <c r="G13" s="244"/>
      <c r="H13" s="245"/>
    </row>
    <row r="14" spans="1:8" s="240" customFormat="1" ht="17.100000000000001" customHeight="1" x14ac:dyDescent="0.15">
      <c r="A14" s="241"/>
      <c r="B14" s="246" t="s">
        <v>140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141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142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143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144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145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146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147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148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149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150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92</v>
      </c>
      <c r="E35" s="240" t="s">
        <v>151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152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153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3" t="s">
        <v>154</v>
      </c>
      <c r="B42" s="444"/>
      <c r="C42" s="444"/>
      <c r="D42" s="444"/>
      <c r="E42" s="444"/>
      <c r="F42" s="444"/>
      <c r="G42" s="444"/>
      <c r="H42" s="445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O77" sqref="O77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182</v>
      </c>
      <c r="R1" s="105"/>
    </row>
    <row r="2" spans="8:30" x14ac:dyDescent="0.15">
      <c r="H2" s="184" t="s">
        <v>204</v>
      </c>
      <c r="I2" s="3"/>
      <c r="J2" s="186" t="s">
        <v>103</v>
      </c>
      <c r="K2" s="3"/>
      <c r="L2" s="296" t="s">
        <v>203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47</v>
      </c>
      <c r="K3" s="3"/>
      <c r="L3" s="296" t="s">
        <v>100</v>
      </c>
      <c r="S3" s="26"/>
      <c r="T3" s="26"/>
      <c r="U3" s="26"/>
    </row>
    <row r="4" spans="8:30" x14ac:dyDescent="0.15">
      <c r="H4" s="43">
        <v>18375</v>
      </c>
      <c r="I4" s="3">
        <v>26</v>
      </c>
      <c r="J4" s="161" t="s">
        <v>30</v>
      </c>
      <c r="K4" s="117">
        <f>SUM(I4)</f>
        <v>26</v>
      </c>
      <c r="L4" s="312">
        <v>21213</v>
      </c>
      <c r="M4" s="397"/>
      <c r="N4" s="90"/>
      <c r="O4" s="90"/>
      <c r="S4" s="26"/>
      <c r="T4" s="26"/>
      <c r="U4" s="26"/>
    </row>
    <row r="5" spans="8:30" x14ac:dyDescent="0.15">
      <c r="H5" s="88">
        <v>13961</v>
      </c>
      <c r="I5" s="3">
        <v>33</v>
      </c>
      <c r="J5" s="161" t="s">
        <v>0</v>
      </c>
      <c r="K5" s="117">
        <f t="shared" ref="K5:K13" si="0">SUM(I5)</f>
        <v>33</v>
      </c>
      <c r="L5" s="313">
        <v>17736</v>
      </c>
      <c r="M5" s="45"/>
      <c r="N5" s="90"/>
      <c r="O5" s="90"/>
      <c r="S5" s="26"/>
      <c r="T5" s="26"/>
      <c r="U5" s="26"/>
    </row>
    <row r="6" spans="8:30" x14ac:dyDescent="0.15">
      <c r="H6" s="195">
        <v>10765</v>
      </c>
      <c r="I6" s="3">
        <v>37</v>
      </c>
      <c r="J6" s="161" t="s">
        <v>37</v>
      </c>
      <c r="K6" s="117">
        <f t="shared" si="0"/>
        <v>37</v>
      </c>
      <c r="L6" s="313">
        <v>11166</v>
      </c>
      <c r="M6" s="45"/>
      <c r="N6" s="185"/>
      <c r="O6" s="90"/>
      <c r="S6" s="26"/>
      <c r="T6" s="26"/>
      <c r="U6" s="26"/>
    </row>
    <row r="7" spans="8:30" x14ac:dyDescent="0.15">
      <c r="H7" s="44">
        <v>9212</v>
      </c>
      <c r="I7" s="3">
        <v>34</v>
      </c>
      <c r="J7" s="161" t="s">
        <v>1</v>
      </c>
      <c r="K7" s="117">
        <f t="shared" si="0"/>
        <v>34</v>
      </c>
      <c r="L7" s="313">
        <v>10398</v>
      </c>
      <c r="M7" s="45"/>
      <c r="N7" s="90"/>
      <c r="O7" s="90"/>
      <c r="S7" s="26"/>
      <c r="T7" s="26"/>
      <c r="U7" s="26"/>
    </row>
    <row r="8" spans="8:30" x14ac:dyDescent="0.15">
      <c r="H8" s="195">
        <v>5951</v>
      </c>
      <c r="I8" s="33">
        <v>40</v>
      </c>
      <c r="J8" s="161" t="s">
        <v>2</v>
      </c>
      <c r="K8" s="117">
        <f t="shared" si="0"/>
        <v>40</v>
      </c>
      <c r="L8" s="313">
        <v>6786</v>
      </c>
      <c r="M8" s="45"/>
      <c r="N8" s="90"/>
      <c r="O8" s="90"/>
      <c r="S8" s="26"/>
      <c r="T8" s="26"/>
      <c r="U8" s="26"/>
    </row>
    <row r="9" spans="8:30" x14ac:dyDescent="0.15">
      <c r="H9" s="195">
        <v>5557</v>
      </c>
      <c r="I9" s="3">
        <v>25</v>
      </c>
      <c r="J9" s="161" t="s">
        <v>29</v>
      </c>
      <c r="K9" s="117">
        <f t="shared" si="0"/>
        <v>25</v>
      </c>
      <c r="L9" s="313">
        <v>4587</v>
      </c>
      <c r="M9" s="45"/>
      <c r="N9" s="90"/>
      <c r="O9" s="90"/>
      <c r="S9" s="26"/>
      <c r="T9" s="26"/>
      <c r="U9" s="26"/>
    </row>
    <row r="10" spans="8:30" x14ac:dyDescent="0.15">
      <c r="H10" s="88">
        <v>5046</v>
      </c>
      <c r="I10" s="14">
        <v>36</v>
      </c>
      <c r="J10" s="163" t="s">
        <v>5</v>
      </c>
      <c r="K10" s="117">
        <f t="shared" si="0"/>
        <v>36</v>
      </c>
      <c r="L10" s="313">
        <v>4738</v>
      </c>
      <c r="S10" s="26"/>
      <c r="T10" s="26"/>
      <c r="U10" s="26"/>
    </row>
    <row r="11" spans="8:30" x14ac:dyDescent="0.15">
      <c r="H11" s="89">
        <v>4926</v>
      </c>
      <c r="I11" s="3">
        <v>14</v>
      </c>
      <c r="J11" s="161" t="s">
        <v>19</v>
      </c>
      <c r="K11" s="117">
        <f t="shared" si="0"/>
        <v>14</v>
      </c>
      <c r="L11" s="313">
        <v>7114</v>
      </c>
      <c r="M11" s="45"/>
      <c r="N11" s="90"/>
      <c r="O11" s="90"/>
      <c r="S11" s="26"/>
      <c r="T11" s="26"/>
      <c r="U11" s="26"/>
    </row>
    <row r="12" spans="8:30" x14ac:dyDescent="0.15">
      <c r="H12" s="333">
        <v>3515</v>
      </c>
      <c r="I12" s="14">
        <v>16</v>
      </c>
      <c r="J12" s="163" t="s">
        <v>3</v>
      </c>
      <c r="K12" s="117">
        <f t="shared" si="0"/>
        <v>16</v>
      </c>
      <c r="L12" s="313">
        <v>2906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5">
        <v>3046</v>
      </c>
      <c r="I13" s="383">
        <v>27</v>
      </c>
      <c r="J13" s="384" t="s">
        <v>31</v>
      </c>
      <c r="K13" s="117">
        <f t="shared" si="0"/>
        <v>27</v>
      </c>
      <c r="L13" s="313">
        <v>1740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3004</v>
      </c>
      <c r="I14" s="122">
        <v>15</v>
      </c>
      <c r="J14" s="175" t="s">
        <v>20</v>
      </c>
      <c r="K14" s="108" t="s">
        <v>8</v>
      </c>
      <c r="L14" s="314">
        <v>103919</v>
      </c>
      <c r="S14" s="26"/>
      <c r="T14" s="26"/>
      <c r="U14" s="26"/>
    </row>
    <row r="15" spans="8:30" x14ac:dyDescent="0.15">
      <c r="H15" s="44">
        <v>2835</v>
      </c>
      <c r="I15" s="3">
        <v>17</v>
      </c>
      <c r="J15" s="161" t="s">
        <v>21</v>
      </c>
      <c r="K15" s="50"/>
      <c r="L15" t="s">
        <v>60</v>
      </c>
      <c r="M15" s="407" t="s">
        <v>212</v>
      </c>
      <c r="N15" s="42" t="s">
        <v>75</v>
      </c>
      <c r="S15" s="26"/>
      <c r="T15" s="26"/>
      <c r="U15" s="26"/>
    </row>
    <row r="16" spans="8:30" x14ac:dyDescent="0.15">
      <c r="H16" s="44">
        <v>2703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19200</v>
      </c>
      <c r="N16" s="89">
        <f>SUM(H4)</f>
        <v>18375</v>
      </c>
      <c r="O16" s="45"/>
      <c r="P16" s="17"/>
      <c r="S16" s="26"/>
      <c r="T16" s="26"/>
      <c r="U16" s="26"/>
    </row>
    <row r="17" spans="1:21" x14ac:dyDescent="0.15">
      <c r="H17" s="88">
        <v>1674</v>
      </c>
      <c r="I17" s="3">
        <v>38</v>
      </c>
      <c r="J17" s="161" t="s">
        <v>38</v>
      </c>
      <c r="K17" s="117">
        <f t="shared" ref="K17:K25" si="1">SUM(I5)</f>
        <v>33</v>
      </c>
      <c r="L17" s="161" t="s">
        <v>0</v>
      </c>
      <c r="M17" s="316">
        <v>9165</v>
      </c>
      <c r="N17" s="89">
        <f t="shared" ref="N17:N25" si="2">SUM(H5)</f>
        <v>13961</v>
      </c>
      <c r="O17" s="45"/>
      <c r="P17" s="17"/>
      <c r="S17" s="26"/>
      <c r="T17" s="26"/>
      <c r="U17" s="26"/>
    </row>
    <row r="18" spans="1:21" x14ac:dyDescent="0.15">
      <c r="H18" s="350">
        <v>1305</v>
      </c>
      <c r="I18" s="3">
        <v>1</v>
      </c>
      <c r="J18" s="161" t="s">
        <v>4</v>
      </c>
      <c r="K18" s="117">
        <f t="shared" si="1"/>
        <v>37</v>
      </c>
      <c r="L18" s="161" t="s">
        <v>37</v>
      </c>
      <c r="M18" s="316">
        <v>12070</v>
      </c>
      <c r="N18" s="89">
        <f t="shared" si="2"/>
        <v>10765</v>
      </c>
      <c r="O18" s="45"/>
      <c r="P18" s="17"/>
      <c r="S18" s="26"/>
      <c r="T18" s="26"/>
      <c r="U18" s="26"/>
    </row>
    <row r="19" spans="1:21" x14ac:dyDescent="0.15">
      <c r="H19" s="43">
        <v>678</v>
      </c>
      <c r="I19" s="3">
        <v>31</v>
      </c>
      <c r="J19" s="161" t="s">
        <v>64</v>
      </c>
      <c r="K19" s="117">
        <f t="shared" si="1"/>
        <v>34</v>
      </c>
      <c r="L19" s="161" t="s">
        <v>1</v>
      </c>
      <c r="M19" s="316">
        <v>8510</v>
      </c>
      <c r="N19" s="89">
        <f t="shared" si="2"/>
        <v>9212</v>
      </c>
      <c r="O19" s="45"/>
      <c r="P19" s="17"/>
      <c r="S19" s="26"/>
      <c r="T19" s="26"/>
      <c r="U19" s="26"/>
    </row>
    <row r="20" spans="1:21" ht="14.25" thickBot="1" x14ac:dyDescent="0.2">
      <c r="H20" s="44">
        <v>579</v>
      </c>
      <c r="I20" s="3">
        <v>2</v>
      </c>
      <c r="J20" s="161" t="s">
        <v>6</v>
      </c>
      <c r="K20" s="117">
        <f t="shared" si="1"/>
        <v>40</v>
      </c>
      <c r="L20" s="161" t="s">
        <v>2</v>
      </c>
      <c r="M20" s="316">
        <v>5933</v>
      </c>
      <c r="N20" s="89">
        <f t="shared" si="2"/>
        <v>5951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200</v>
      </c>
      <c r="D21" s="59" t="s">
        <v>192</v>
      </c>
      <c r="E21" s="59" t="s">
        <v>41</v>
      </c>
      <c r="F21" s="59" t="s">
        <v>50</v>
      </c>
      <c r="G21" s="8" t="s">
        <v>181</v>
      </c>
      <c r="H21" s="195">
        <v>495</v>
      </c>
      <c r="I21" s="3">
        <v>19</v>
      </c>
      <c r="J21" s="161" t="s">
        <v>23</v>
      </c>
      <c r="K21" s="117">
        <f t="shared" si="1"/>
        <v>25</v>
      </c>
      <c r="L21" s="161" t="s">
        <v>29</v>
      </c>
      <c r="M21" s="316">
        <v>5382</v>
      </c>
      <c r="N21" s="89">
        <f t="shared" si="2"/>
        <v>5557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18375</v>
      </c>
      <c r="D22" s="89">
        <f>SUM(L4)</f>
        <v>21213</v>
      </c>
      <c r="E22" s="52">
        <f t="shared" ref="E22:E32" si="4">SUM(N16/M16*100)</f>
        <v>95.703125</v>
      </c>
      <c r="F22" s="55">
        <f>SUM(C22/D22*100)</f>
        <v>86.621411398670617</v>
      </c>
      <c r="G22" s="3"/>
      <c r="H22" s="126">
        <v>425</v>
      </c>
      <c r="I22" s="3">
        <v>12</v>
      </c>
      <c r="J22" s="161" t="s">
        <v>18</v>
      </c>
      <c r="K22" s="117">
        <f t="shared" si="1"/>
        <v>36</v>
      </c>
      <c r="L22" s="163" t="s">
        <v>5</v>
      </c>
      <c r="M22" s="316">
        <v>5373</v>
      </c>
      <c r="N22" s="89">
        <f t="shared" si="2"/>
        <v>5046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13961</v>
      </c>
      <c r="D23" s="89">
        <f>SUM(L5)</f>
        <v>17736</v>
      </c>
      <c r="E23" s="52">
        <f t="shared" si="4"/>
        <v>152.32951445717404</v>
      </c>
      <c r="F23" s="55">
        <f t="shared" ref="F23:F32" si="5">SUM(C23/D23*100)</f>
        <v>78.715606675687866</v>
      </c>
      <c r="G23" s="3"/>
      <c r="H23" s="91">
        <v>388</v>
      </c>
      <c r="I23" s="3">
        <v>22</v>
      </c>
      <c r="J23" s="161" t="s">
        <v>26</v>
      </c>
      <c r="K23" s="117">
        <f t="shared" si="1"/>
        <v>14</v>
      </c>
      <c r="L23" s="161" t="s">
        <v>19</v>
      </c>
      <c r="M23" s="316">
        <v>4899</v>
      </c>
      <c r="N23" s="89">
        <f t="shared" si="2"/>
        <v>4926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37</v>
      </c>
      <c r="C24" s="43">
        <f t="shared" si="3"/>
        <v>10765</v>
      </c>
      <c r="D24" s="89">
        <f t="shared" ref="D24:D31" si="6">SUM(L6)</f>
        <v>11166</v>
      </c>
      <c r="E24" s="52">
        <f t="shared" si="4"/>
        <v>89.188069594034801</v>
      </c>
      <c r="F24" s="55">
        <f t="shared" si="5"/>
        <v>96.408740820347489</v>
      </c>
      <c r="G24" s="3"/>
      <c r="H24" s="421">
        <v>341</v>
      </c>
      <c r="I24" s="3">
        <v>21</v>
      </c>
      <c r="J24" s="161" t="s">
        <v>25</v>
      </c>
      <c r="K24" s="117">
        <f t="shared" si="1"/>
        <v>16</v>
      </c>
      <c r="L24" s="163" t="s">
        <v>3</v>
      </c>
      <c r="M24" s="316">
        <v>3098</v>
      </c>
      <c r="N24" s="89">
        <f t="shared" si="2"/>
        <v>3515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9212</v>
      </c>
      <c r="D25" s="89">
        <f t="shared" si="6"/>
        <v>10398</v>
      </c>
      <c r="E25" s="52">
        <f t="shared" si="4"/>
        <v>108.2491186839013</v>
      </c>
      <c r="F25" s="55">
        <f t="shared" si="5"/>
        <v>88.593960376995568</v>
      </c>
      <c r="G25" s="3"/>
      <c r="H25" s="91">
        <v>306</v>
      </c>
      <c r="I25" s="3">
        <v>23</v>
      </c>
      <c r="J25" s="161" t="s">
        <v>27</v>
      </c>
      <c r="K25" s="181">
        <f t="shared" si="1"/>
        <v>27</v>
      </c>
      <c r="L25" s="384" t="s">
        <v>31</v>
      </c>
      <c r="M25" s="317">
        <v>2968</v>
      </c>
      <c r="N25" s="167">
        <f t="shared" si="2"/>
        <v>3046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</v>
      </c>
      <c r="C26" s="89">
        <f t="shared" si="3"/>
        <v>5951</v>
      </c>
      <c r="D26" s="89">
        <f t="shared" si="6"/>
        <v>6786</v>
      </c>
      <c r="E26" s="52">
        <f t="shared" si="4"/>
        <v>100.30338783077701</v>
      </c>
      <c r="F26" s="55">
        <f t="shared" si="5"/>
        <v>87.695254936634242</v>
      </c>
      <c r="G26" s="12"/>
      <c r="H26" s="126">
        <v>98</v>
      </c>
      <c r="I26" s="3">
        <v>4</v>
      </c>
      <c r="J26" s="161" t="s">
        <v>11</v>
      </c>
      <c r="K26" s="3"/>
      <c r="L26" s="366" t="s">
        <v>8</v>
      </c>
      <c r="M26" s="318">
        <v>92436</v>
      </c>
      <c r="N26" s="193">
        <f>SUM(H44)</f>
        <v>95337</v>
      </c>
      <c r="S26" s="26"/>
      <c r="T26" s="26"/>
      <c r="U26" s="26"/>
    </row>
    <row r="27" spans="1:21" x14ac:dyDescent="0.15">
      <c r="A27" s="61">
        <v>6</v>
      </c>
      <c r="B27" s="161" t="s">
        <v>29</v>
      </c>
      <c r="C27" s="43">
        <f t="shared" si="3"/>
        <v>5557</v>
      </c>
      <c r="D27" s="89">
        <f t="shared" si="6"/>
        <v>4587</v>
      </c>
      <c r="E27" s="52">
        <f t="shared" si="4"/>
        <v>103.25157933853586</v>
      </c>
      <c r="F27" s="55">
        <f t="shared" si="5"/>
        <v>121.1467189884456</v>
      </c>
      <c r="G27" s="3"/>
      <c r="H27" s="421">
        <v>87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5046</v>
      </c>
      <c r="D28" s="89">
        <f t="shared" si="6"/>
        <v>4738</v>
      </c>
      <c r="E28" s="52">
        <f t="shared" si="4"/>
        <v>93.914014517029585</v>
      </c>
      <c r="F28" s="55">
        <f t="shared" si="5"/>
        <v>106.50063317855636</v>
      </c>
      <c r="G28" s="3"/>
      <c r="H28" s="377">
        <v>50</v>
      </c>
      <c r="I28" s="3">
        <v>9</v>
      </c>
      <c r="J28" s="3" t="s">
        <v>168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19</v>
      </c>
      <c r="C29" s="43">
        <f t="shared" si="3"/>
        <v>4926</v>
      </c>
      <c r="D29" s="89">
        <f t="shared" si="6"/>
        <v>7114</v>
      </c>
      <c r="E29" s="52">
        <f t="shared" si="4"/>
        <v>100.5511328842621</v>
      </c>
      <c r="F29" s="55">
        <f t="shared" si="5"/>
        <v>69.243744728703959</v>
      </c>
      <c r="G29" s="11"/>
      <c r="H29" s="126">
        <v>15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</v>
      </c>
      <c r="C30" s="43">
        <f t="shared" si="3"/>
        <v>3515</v>
      </c>
      <c r="D30" s="89">
        <f t="shared" si="6"/>
        <v>2906</v>
      </c>
      <c r="E30" s="52">
        <f t="shared" si="4"/>
        <v>113.46029696578437</v>
      </c>
      <c r="F30" s="55">
        <f t="shared" si="5"/>
        <v>120.95664143152098</v>
      </c>
      <c r="G30" s="12"/>
      <c r="H30" s="126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31</v>
      </c>
      <c r="C31" s="43">
        <f t="shared" si="3"/>
        <v>3046</v>
      </c>
      <c r="D31" s="89">
        <f t="shared" si="6"/>
        <v>1740</v>
      </c>
      <c r="E31" s="52">
        <f t="shared" si="4"/>
        <v>102.62803234501348</v>
      </c>
      <c r="F31" s="55">
        <f t="shared" si="5"/>
        <v>175.05747126436782</v>
      </c>
      <c r="G31" s="92"/>
      <c r="H31" s="377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95337</v>
      </c>
      <c r="D32" s="67">
        <f>SUM(L14)</f>
        <v>103919</v>
      </c>
      <c r="E32" s="70">
        <f t="shared" si="4"/>
        <v>103.13838764117875</v>
      </c>
      <c r="F32" s="68">
        <f t="shared" si="5"/>
        <v>91.741644934997453</v>
      </c>
      <c r="G32" s="391">
        <v>64.400000000000006</v>
      </c>
      <c r="H32" s="224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5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350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88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95337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185</v>
      </c>
      <c r="L46" s="408" t="s">
        <v>188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204</v>
      </c>
      <c r="I47" s="3"/>
      <c r="J47" s="179" t="s">
        <v>71</v>
      </c>
      <c r="K47" s="3"/>
      <c r="L47" s="301" t="s">
        <v>203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47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43">
        <v>82969</v>
      </c>
      <c r="I49" s="3">
        <v>26</v>
      </c>
      <c r="J49" s="161" t="s">
        <v>30</v>
      </c>
      <c r="K49" s="3">
        <f>SUM(I49)</f>
        <v>26</v>
      </c>
      <c r="L49" s="306">
        <v>89465</v>
      </c>
      <c r="S49" s="26"/>
      <c r="T49" s="26"/>
      <c r="U49" s="26"/>
      <c r="V49" s="26"/>
    </row>
    <row r="50" spans="1:22" x14ac:dyDescent="0.15">
      <c r="H50" s="89">
        <v>22505</v>
      </c>
      <c r="I50" s="3">
        <v>13</v>
      </c>
      <c r="J50" s="161" t="s">
        <v>7</v>
      </c>
      <c r="K50" s="3">
        <f t="shared" ref="K50:K58" si="7">SUM(I50)</f>
        <v>13</v>
      </c>
      <c r="L50" s="306">
        <v>24456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13535</v>
      </c>
      <c r="I51" s="3">
        <v>22</v>
      </c>
      <c r="J51" s="161" t="s">
        <v>26</v>
      </c>
      <c r="K51" s="3">
        <f t="shared" si="7"/>
        <v>22</v>
      </c>
      <c r="L51" s="306">
        <v>14984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13325</v>
      </c>
      <c r="I52" s="3">
        <v>25</v>
      </c>
      <c r="J52" s="161" t="s">
        <v>29</v>
      </c>
      <c r="K52" s="3">
        <f t="shared" si="7"/>
        <v>25</v>
      </c>
      <c r="L52" s="306">
        <v>12861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200</v>
      </c>
      <c r="D53" s="59" t="s">
        <v>192</v>
      </c>
      <c r="E53" s="59" t="s">
        <v>41</v>
      </c>
      <c r="F53" s="59" t="s">
        <v>50</v>
      </c>
      <c r="G53" s="8" t="s">
        <v>181</v>
      </c>
      <c r="H53" s="88">
        <v>10588</v>
      </c>
      <c r="I53" s="3">
        <v>33</v>
      </c>
      <c r="J53" s="161" t="s">
        <v>0</v>
      </c>
      <c r="K53" s="3">
        <f t="shared" si="7"/>
        <v>33</v>
      </c>
      <c r="L53" s="306">
        <v>11393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82969</v>
      </c>
      <c r="D54" s="98">
        <f>SUM(L49)</f>
        <v>89465</v>
      </c>
      <c r="E54" s="52">
        <f t="shared" ref="E54:E64" si="9">SUM(N63/M63*100)</f>
        <v>96.082314248656658</v>
      </c>
      <c r="F54" s="52">
        <f>SUM(C54/D54*100)</f>
        <v>92.739059967585092</v>
      </c>
      <c r="G54" s="3"/>
      <c r="H54" s="292">
        <v>10484</v>
      </c>
      <c r="I54" s="3">
        <v>34</v>
      </c>
      <c r="J54" s="161" t="s">
        <v>1</v>
      </c>
      <c r="K54" s="3">
        <f t="shared" si="7"/>
        <v>34</v>
      </c>
      <c r="L54" s="306">
        <v>10400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22505</v>
      </c>
      <c r="D55" s="98">
        <f t="shared" ref="D55:D64" si="10">SUM(L50)</f>
        <v>24456</v>
      </c>
      <c r="E55" s="52">
        <f t="shared" si="9"/>
        <v>99.491600353669313</v>
      </c>
      <c r="F55" s="52">
        <f t="shared" ref="F55:F64" si="11">SUM(C55/D55*100)</f>
        <v>92.022407589139675</v>
      </c>
      <c r="G55" s="3"/>
      <c r="H55" s="44">
        <v>9831</v>
      </c>
      <c r="I55" s="3">
        <v>16</v>
      </c>
      <c r="J55" s="161" t="s">
        <v>3</v>
      </c>
      <c r="K55" s="3">
        <f t="shared" si="7"/>
        <v>16</v>
      </c>
      <c r="L55" s="306">
        <v>11066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26</v>
      </c>
      <c r="C56" s="43">
        <f t="shared" si="8"/>
        <v>13535</v>
      </c>
      <c r="D56" s="98">
        <f t="shared" si="10"/>
        <v>14984</v>
      </c>
      <c r="E56" s="52">
        <f t="shared" si="9"/>
        <v>105.52783408701076</v>
      </c>
      <c r="F56" s="52">
        <f t="shared" si="11"/>
        <v>90.329684997330489</v>
      </c>
      <c r="G56" s="3"/>
      <c r="H56" s="336">
        <v>8460</v>
      </c>
      <c r="I56" s="3">
        <v>40</v>
      </c>
      <c r="J56" s="161" t="s">
        <v>2</v>
      </c>
      <c r="K56" s="3">
        <f t="shared" si="7"/>
        <v>40</v>
      </c>
      <c r="L56" s="306">
        <v>5374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29</v>
      </c>
      <c r="C57" s="43">
        <f t="shared" si="8"/>
        <v>13325</v>
      </c>
      <c r="D57" s="98">
        <f t="shared" si="10"/>
        <v>12861</v>
      </c>
      <c r="E57" s="52">
        <f t="shared" si="9"/>
        <v>114.17187901636534</v>
      </c>
      <c r="F57" s="52">
        <f t="shared" si="11"/>
        <v>103.60780654692481</v>
      </c>
      <c r="G57" s="3"/>
      <c r="H57" s="126">
        <v>6182</v>
      </c>
      <c r="I57" s="3">
        <v>24</v>
      </c>
      <c r="J57" s="161" t="s">
        <v>28</v>
      </c>
      <c r="K57" s="3">
        <f t="shared" si="7"/>
        <v>24</v>
      </c>
      <c r="L57" s="306">
        <v>5499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0</v>
      </c>
      <c r="C58" s="43">
        <f t="shared" si="8"/>
        <v>10588</v>
      </c>
      <c r="D58" s="98">
        <f t="shared" si="10"/>
        <v>11393</v>
      </c>
      <c r="E58" s="52">
        <f t="shared" si="9"/>
        <v>89.675616159905132</v>
      </c>
      <c r="F58" s="52">
        <f t="shared" si="11"/>
        <v>92.934257877644171</v>
      </c>
      <c r="G58" s="12"/>
      <c r="H58" s="167">
        <v>5059</v>
      </c>
      <c r="I58" s="14">
        <v>36</v>
      </c>
      <c r="J58" s="163" t="s">
        <v>5</v>
      </c>
      <c r="K58" s="14">
        <f t="shared" si="7"/>
        <v>36</v>
      </c>
      <c r="L58" s="307">
        <v>7392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10484</v>
      </c>
      <c r="D59" s="98">
        <f t="shared" si="10"/>
        <v>10400</v>
      </c>
      <c r="E59" s="52">
        <f t="shared" si="9"/>
        <v>98.663655185394319</v>
      </c>
      <c r="F59" s="52">
        <f t="shared" si="11"/>
        <v>100.80769230769231</v>
      </c>
      <c r="G59" s="3"/>
      <c r="H59" s="378">
        <v>3006</v>
      </c>
      <c r="I59" s="338">
        <v>38</v>
      </c>
      <c r="J59" s="223" t="s">
        <v>38</v>
      </c>
      <c r="K59" s="8" t="s">
        <v>67</v>
      </c>
      <c r="L59" s="308">
        <v>202808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9831</v>
      </c>
      <c r="D60" s="98">
        <f t="shared" si="10"/>
        <v>11066</v>
      </c>
      <c r="E60" s="52">
        <f t="shared" si="9"/>
        <v>103.13680234997902</v>
      </c>
      <c r="F60" s="52">
        <f t="shared" si="11"/>
        <v>88.839689137899867</v>
      </c>
      <c r="G60" s="3"/>
      <c r="H60" s="421">
        <v>1797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</v>
      </c>
      <c r="C61" s="43">
        <f t="shared" si="8"/>
        <v>8460</v>
      </c>
      <c r="D61" s="98">
        <f t="shared" si="10"/>
        <v>5374</v>
      </c>
      <c r="E61" s="52">
        <f t="shared" si="9"/>
        <v>122.84013358501524</v>
      </c>
      <c r="F61" s="52">
        <f t="shared" si="11"/>
        <v>157.42463714179382</v>
      </c>
      <c r="G61" s="11"/>
      <c r="H61" s="126">
        <v>1286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6182</v>
      </c>
      <c r="D62" s="98">
        <f t="shared" si="10"/>
        <v>5499</v>
      </c>
      <c r="E62" s="52">
        <f t="shared" si="9"/>
        <v>100.29201817001947</v>
      </c>
      <c r="F62" s="52">
        <f t="shared" si="11"/>
        <v>112.42044008001454</v>
      </c>
      <c r="G62" s="12"/>
      <c r="H62" s="126">
        <v>1246</v>
      </c>
      <c r="I62" s="174">
        <v>21</v>
      </c>
      <c r="J62" s="3" t="s">
        <v>160</v>
      </c>
      <c r="K62" s="50"/>
      <c r="L62" t="s">
        <v>61</v>
      </c>
      <c r="M62" s="407" t="s">
        <v>190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5059</v>
      </c>
      <c r="D63" s="138">
        <f t="shared" si="10"/>
        <v>7392</v>
      </c>
      <c r="E63" s="57">
        <f t="shared" si="9"/>
        <v>98.558347944671738</v>
      </c>
      <c r="F63" s="57">
        <f t="shared" si="11"/>
        <v>68.438852813852819</v>
      </c>
      <c r="G63" s="92"/>
      <c r="H63" s="126">
        <v>766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86352</v>
      </c>
      <c r="N63" s="89">
        <f>SUM(H49)</f>
        <v>82969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192680</v>
      </c>
      <c r="D64" s="139">
        <f t="shared" si="10"/>
        <v>202808</v>
      </c>
      <c r="E64" s="70">
        <f t="shared" si="9"/>
        <v>99.119815217782715</v>
      </c>
      <c r="F64" s="70">
        <f t="shared" si="11"/>
        <v>95.00611415723246</v>
      </c>
      <c r="G64" s="391">
        <v>58.6</v>
      </c>
      <c r="H64" s="91">
        <v>668</v>
      </c>
      <c r="I64" s="3">
        <v>9</v>
      </c>
      <c r="J64" s="3" t="s">
        <v>168</v>
      </c>
      <c r="K64" s="3">
        <f t="shared" ref="K64:K72" si="12">SUM(K50)</f>
        <v>13</v>
      </c>
      <c r="L64" s="161" t="s">
        <v>7</v>
      </c>
      <c r="M64" s="170">
        <v>22620</v>
      </c>
      <c r="N64" s="89">
        <f t="shared" ref="N64:N72" si="13">SUM(H50)</f>
        <v>22505</v>
      </c>
      <c r="O64" s="45"/>
      <c r="S64" s="26"/>
      <c r="T64" s="26"/>
      <c r="U64" s="26"/>
      <c r="V64" s="26"/>
    </row>
    <row r="65" spans="2:22" x14ac:dyDescent="0.15">
      <c r="H65" s="43">
        <v>398</v>
      </c>
      <c r="I65" s="3">
        <v>1</v>
      </c>
      <c r="J65" s="161" t="s">
        <v>4</v>
      </c>
      <c r="K65" s="3">
        <f t="shared" si="12"/>
        <v>22</v>
      </c>
      <c r="L65" s="161" t="s">
        <v>26</v>
      </c>
      <c r="M65" s="170">
        <v>12826</v>
      </c>
      <c r="N65" s="89">
        <f t="shared" si="13"/>
        <v>13535</v>
      </c>
      <c r="O65" s="45"/>
      <c r="S65" s="26"/>
      <c r="T65" s="26"/>
      <c r="U65" s="26"/>
      <c r="V65" s="26"/>
    </row>
    <row r="66" spans="2:22" x14ac:dyDescent="0.15">
      <c r="H66" s="43">
        <v>223</v>
      </c>
      <c r="I66" s="3">
        <v>4</v>
      </c>
      <c r="J66" s="161" t="s">
        <v>11</v>
      </c>
      <c r="K66" s="3">
        <f t="shared" si="12"/>
        <v>25</v>
      </c>
      <c r="L66" s="161" t="s">
        <v>29</v>
      </c>
      <c r="M66" s="170">
        <v>11671</v>
      </c>
      <c r="N66" s="89">
        <f t="shared" si="13"/>
        <v>13325</v>
      </c>
      <c r="O66" s="45"/>
      <c r="S66" s="26"/>
      <c r="T66" s="26"/>
      <c r="U66" s="26"/>
      <c r="V66" s="26"/>
    </row>
    <row r="67" spans="2:22" x14ac:dyDescent="0.15">
      <c r="H67" s="43">
        <v>210</v>
      </c>
      <c r="I67" s="3">
        <v>11</v>
      </c>
      <c r="J67" s="161" t="s">
        <v>17</v>
      </c>
      <c r="K67" s="3">
        <f t="shared" si="12"/>
        <v>33</v>
      </c>
      <c r="L67" s="161" t="s">
        <v>0</v>
      </c>
      <c r="M67" s="170">
        <v>11807</v>
      </c>
      <c r="N67" s="89">
        <f t="shared" si="13"/>
        <v>10588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59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10626</v>
      </c>
      <c r="N68" s="89">
        <f t="shared" si="13"/>
        <v>10484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44</v>
      </c>
      <c r="I69" s="3">
        <v>27</v>
      </c>
      <c r="J69" s="161" t="s">
        <v>31</v>
      </c>
      <c r="K69" s="3">
        <f t="shared" si="12"/>
        <v>16</v>
      </c>
      <c r="L69" s="161" t="s">
        <v>3</v>
      </c>
      <c r="M69" s="170">
        <v>9532</v>
      </c>
      <c r="N69" s="89">
        <f t="shared" si="13"/>
        <v>9831</v>
      </c>
      <c r="O69" s="45"/>
      <c r="S69" s="26"/>
      <c r="T69" s="26"/>
      <c r="U69" s="26"/>
      <c r="V69" s="26"/>
    </row>
    <row r="70" spans="2:22" x14ac:dyDescent="0.15">
      <c r="B70" s="50"/>
      <c r="H70" s="88">
        <v>31</v>
      </c>
      <c r="I70" s="3">
        <v>15</v>
      </c>
      <c r="J70" s="161" t="s">
        <v>20</v>
      </c>
      <c r="K70" s="3">
        <f t="shared" si="12"/>
        <v>40</v>
      </c>
      <c r="L70" s="161" t="s">
        <v>2</v>
      </c>
      <c r="M70" s="170">
        <v>6887</v>
      </c>
      <c r="N70" s="89">
        <f t="shared" si="13"/>
        <v>8460</v>
      </c>
      <c r="O70" s="45"/>
      <c r="S70" s="26"/>
      <c r="T70" s="26"/>
      <c r="U70" s="26"/>
      <c r="V70" s="26"/>
    </row>
    <row r="71" spans="2:22" x14ac:dyDescent="0.15">
      <c r="B71" s="50"/>
      <c r="H71" s="44">
        <v>8</v>
      </c>
      <c r="I71" s="3">
        <v>29</v>
      </c>
      <c r="J71" s="161" t="s">
        <v>54</v>
      </c>
      <c r="K71" s="3">
        <f t="shared" si="12"/>
        <v>24</v>
      </c>
      <c r="L71" s="161" t="s">
        <v>28</v>
      </c>
      <c r="M71" s="170">
        <v>6164</v>
      </c>
      <c r="N71" s="89">
        <f t="shared" si="13"/>
        <v>6182</v>
      </c>
      <c r="O71" s="45"/>
      <c r="S71" s="26"/>
      <c r="T71" s="26"/>
      <c r="U71" s="26"/>
      <c r="V71" s="26"/>
    </row>
    <row r="72" spans="2:22" ht="14.25" thickBot="1" x14ac:dyDescent="0.2">
      <c r="B72" s="50"/>
      <c r="H72" s="336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5133</v>
      </c>
      <c r="N72" s="89">
        <f t="shared" si="13"/>
        <v>5059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93</v>
      </c>
      <c r="M73" s="169">
        <v>194391</v>
      </c>
      <c r="N73" s="168">
        <f>SUM(H89)</f>
        <v>192680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10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336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192680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47" sqref="L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183</v>
      </c>
      <c r="J1" s="102"/>
      <c r="Q1" s="26"/>
      <c r="R1" s="109"/>
    </row>
    <row r="2" spans="5:30" x14ac:dyDescent="0.15">
      <c r="H2" s="423" t="s">
        <v>200</v>
      </c>
      <c r="I2" s="3"/>
      <c r="J2" s="187" t="s">
        <v>104</v>
      </c>
      <c r="K2" s="3"/>
      <c r="L2" s="180" t="s">
        <v>192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47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87197</v>
      </c>
      <c r="I4" s="3">
        <v>31</v>
      </c>
      <c r="J4" s="33" t="s">
        <v>64</v>
      </c>
      <c r="K4" s="203">
        <f>SUM(I4)</f>
        <v>31</v>
      </c>
      <c r="L4" s="275">
        <v>88900</v>
      </c>
      <c r="M4" s="397"/>
      <c r="R4" s="48"/>
      <c r="S4" s="26"/>
      <c r="T4" s="26"/>
      <c r="U4" s="26"/>
      <c r="V4" s="26"/>
    </row>
    <row r="5" spans="5:30" x14ac:dyDescent="0.15">
      <c r="H5" s="88">
        <v>50290</v>
      </c>
      <c r="I5" s="3">
        <v>2</v>
      </c>
      <c r="J5" s="33" t="s">
        <v>6</v>
      </c>
      <c r="K5" s="203">
        <f t="shared" ref="K5:K13" si="0">SUM(I5)</f>
        <v>2</v>
      </c>
      <c r="L5" s="275">
        <v>45785</v>
      </c>
      <c r="M5" s="45"/>
      <c r="R5" s="48"/>
      <c r="S5" s="26"/>
      <c r="T5" s="26"/>
      <c r="U5" s="26"/>
      <c r="V5" s="26"/>
    </row>
    <row r="6" spans="5:30" x14ac:dyDescent="0.15">
      <c r="H6" s="44">
        <v>26599</v>
      </c>
      <c r="I6" s="3">
        <v>34</v>
      </c>
      <c r="J6" s="33" t="s">
        <v>1</v>
      </c>
      <c r="K6" s="203">
        <f t="shared" si="0"/>
        <v>34</v>
      </c>
      <c r="L6" s="275">
        <v>32155</v>
      </c>
      <c r="M6" s="45"/>
      <c r="R6" s="48"/>
      <c r="S6" s="26"/>
      <c r="T6" s="26"/>
      <c r="U6" s="26"/>
      <c r="V6" s="26"/>
    </row>
    <row r="7" spans="5:30" x14ac:dyDescent="0.15">
      <c r="H7" s="88">
        <v>24302</v>
      </c>
      <c r="I7" s="3">
        <v>17</v>
      </c>
      <c r="J7" s="33" t="s">
        <v>21</v>
      </c>
      <c r="K7" s="203">
        <f t="shared" si="0"/>
        <v>17</v>
      </c>
      <c r="L7" s="275">
        <v>19165</v>
      </c>
      <c r="M7" s="45"/>
      <c r="R7" s="48"/>
      <c r="S7" s="26"/>
      <c r="T7" s="26"/>
      <c r="U7" s="26"/>
      <c r="V7" s="26"/>
    </row>
    <row r="8" spans="5:30" x14ac:dyDescent="0.15">
      <c r="H8" s="88">
        <v>19653</v>
      </c>
      <c r="I8" s="3">
        <v>3</v>
      </c>
      <c r="J8" s="33" t="s">
        <v>10</v>
      </c>
      <c r="K8" s="203">
        <f t="shared" si="0"/>
        <v>3</v>
      </c>
      <c r="L8" s="275">
        <v>17910</v>
      </c>
      <c r="M8" s="45"/>
      <c r="R8" s="48"/>
      <c r="S8" s="26"/>
      <c r="T8" s="26"/>
      <c r="U8" s="26"/>
      <c r="V8" s="26"/>
    </row>
    <row r="9" spans="5:30" x14ac:dyDescent="0.15">
      <c r="H9" s="88">
        <v>17409</v>
      </c>
      <c r="I9" s="3">
        <v>40</v>
      </c>
      <c r="J9" s="33" t="s">
        <v>2</v>
      </c>
      <c r="K9" s="203">
        <f t="shared" si="0"/>
        <v>40</v>
      </c>
      <c r="L9" s="275">
        <v>25772</v>
      </c>
      <c r="M9" s="45"/>
      <c r="R9" s="48"/>
      <c r="S9" s="26"/>
      <c r="T9" s="26"/>
      <c r="U9" s="26"/>
      <c r="V9" s="26"/>
    </row>
    <row r="10" spans="5:30" x14ac:dyDescent="0.15">
      <c r="H10" s="88">
        <v>17288</v>
      </c>
      <c r="I10" s="3">
        <v>16</v>
      </c>
      <c r="J10" s="33" t="s">
        <v>3</v>
      </c>
      <c r="K10" s="203">
        <f t="shared" si="0"/>
        <v>16</v>
      </c>
      <c r="L10" s="275">
        <v>15535</v>
      </c>
      <c r="M10" s="45"/>
      <c r="R10" s="48"/>
      <c r="S10" s="26"/>
      <c r="T10" s="26"/>
      <c r="U10" s="26"/>
      <c r="V10" s="26"/>
    </row>
    <row r="11" spans="5:30" x14ac:dyDescent="0.15">
      <c r="H11" s="88">
        <v>17096</v>
      </c>
      <c r="I11" s="3">
        <v>13</v>
      </c>
      <c r="J11" s="33" t="s">
        <v>7</v>
      </c>
      <c r="K11" s="203">
        <f t="shared" si="0"/>
        <v>13</v>
      </c>
      <c r="L11" s="275">
        <v>17646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14127</v>
      </c>
      <c r="I12" s="3">
        <v>33</v>
      </c>
      <c r="J12" s="33" t="s">
        <v>0</v>
      </c>
      <c r="K12" s="203">
        <f t="shared" si="0"/>
        <v>33</v>
      </c>
      <c r="L12" s="276">
        <v>8398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13019</v>
      </c>
      <c r="I13" s="14">
        <v>26</v>
      </c>
      <c r="J13" s="77" t="s">
        <v>30</v>
      </c>
      <c r="K13" s="203">
        <f t="shared" si="0"/>
        <v>26</v>
      </c>
      <c r="L13" s="276">
        <v>12040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12364</v>
      </c>
      <c r="I14" s="222">
        <v>38</v>
      </c>
      <c r="J14" s="382" t="s">
        <v>38</v>
      </c>
      <c r="K14" s="108" t="s">
        <v>8</v>
      </c>
      <c r="L14" s="277">
        <v>366713</v>
      </c>
      <c r="N14" s="32"/>
      <c r="R14" s="48"/>
      <c r="S14" s="26"/>
      <c r="T14" s="26"/>
      <c r="U14" s="26"/>
      <c r="V14" s="26"/>
    </row>
    <row r="15" spans="5:30" x14ac:dyDescent="0.15">
      <c r="H15" s="88">
        <v>10444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7530</v>
      </c>
      <c r="I16" s="3">
        <v>21</v>
      </c>
      <c r="J16" s="3" t="s">
        <v>160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7331</v>
      </c>
      <c r="I17" s="3">
        <v>36</v>
      </c>
      <c r="J17" s="33" t="s">
        <v>5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430">
        <v>7267</v>
      </c>
      <c r="I18" s="3">
        <v>1</v>
      </c>
      <c r="J18" s="33" t="s">
        <v>4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7137</v>
      </c>
      <c r="I19" s="3">
        <v>25</v>
      </c>
      <c r="J19" s="33" t="s">
        <v>29</v>
      </c>
      <c r="K19" s="117">
        <f>SUM(I4)</f>
        <v>31</v>
      </c>
      <c r="L19" s="33" t="s">
        <v>64</v>
      </c>
      <c r="M19" s="370">
        <v>85222</v>
      </c>
      <c r="N19" s="89">
        <f>SUM(H4)</f>
        <v>87197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200</v>
      </c>
      <c r="D20" s="59" t="s">
        <v>192</v>
      </c>
      <c r="E20" s="59" t="s">
        <v>41</v>
      </c>
      <c r="F20" s="59" t="s">
        <v>50</v>
      </c>
      <c r="G20" s="8" t="s">
        <v>181</v>
      </c>
      <c r="H20" s="88">
        <v>5237</v>
      </c>
      <c r="I20" s="3">
        <v>14</v>
      </c>
      <c r="J20" s="33" t="s">
        <v>19</v>
      </c>
      <c r="K20" s="117">
        <f t="shared" ref="K20:K28" si="1">SUM(I5)</f>
        <v>2</v>
      </c>
      <c r="L20" s="33" t="s">
        <v>6</v>
      </c>
      <c r="M20" s="371">
        <v>52129</v>
      </c>
      <c r="N20" s="89">
        <f t="shared" ref="N20:N28" si="2">SUM(H5)</f>
        <v>50290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87197</v>
      </c>
      <c r="D21" s="5">
        <f>SUM(L4)</f>
        <v>88900</v>
      </c>
      <c r="E21" s="52">
        <f t="shared" ref="E21:E30" si="3">SUM(N19/M19*100)</f>
        <v>102.31747670789233</v>
      </c>
      <c r="F21" s="52">
        <f t="shared" ref="F21:F31" si="4">SUM(C21/D21*100)</f>
        <v>98.08436445444319</v>
      </c>
      <c r="G21" s="62"/>
      <c r="H21" s="44">
        <v>3857</v>
      </c>
      <c r="I21" s="3">
        <v>24</v>
      </c>
      <c r="J21" s="33" t="s">
        <v>28</v>
      </c>
      <c r="K21" s="117">
        <f t="shared" si="1"/>
        <v>34</v>
      </c>
      <c r="L21" s="33" t="s">
        <v>1</v>
      </c>
      <c r="M21" s="371">
        <v>26456</v>
      </c>
      <c r="N21" s="89">
        <f t="shared" si="2"/>
        <v>26599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50290</v>
      </c>
      <c r="D22" s="5">
        <f t="shared" ref="D22:D30" si="6">SUM(L5)</f>
        <v>45785</v>
      </c>
      <c r="E22" s="52">
        <f t="shared" si="3"/>
        <v>96.472213163498239</v>
      </c>
      <c r="F22" s="52">
        <f t="shared" si="4"/>
        <v>109.83946707436934</v>
      </c>
      <c r="G22" s="62"/>
      <c r="H22" s="88">
        <v>3378</v>
      </c>
      <c r="I22" s="3">
        <v>9</v>
      </c>
      <c r="J22" s="3" t="s">
        <v>168</v>
      </c>
      <c r="K22" s="117">
        <f t="shared" si="1"/>
        <v>17</v>
      </c>
      <c r="L22" s="33" t="s">
        <v>21</v>
      </c>
      <c r="M22" s="371">
        <v>20991</v>
      </c>
      <c r="N22" s="89">
        <f t="shared" si="2"/>
        <v>24302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26599</v>
      </c>
      <c r="D23" s="98">
        <f t="shared" si="6"/>
        <v>32155</v>
      </c>
      <c r="E23" s="52">
        <f t="shared" si="3"/>
        <v>100.54052010885999</v>
      </c>
      <c r="F23" s="52">
        <f t="shared" si="4"/>
        <v>82.72119421551858</v>
      </c>
      <c r="G23" s="62"/>
      <c r="H23" s="88">
        <v>2676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22830</v>
      </c>
      <c r="N23" s="89">
        <f t="shared" si="2"/>
        <v>19653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21</v>
      </c>
      <c r="C24" s="202">
        <f t="shared" si="5"/>
        <v>24302</v>
      </c>
      <c r="D24" s="5">
        <f t="shared" si="6"/>
        <v>19165</v>
      </c>
      <c r="E24" s="52">
        <f t="shared" si="3"/>
        <v>115.77342670668382</v>
      </c>
      <c r="F24" s="52">
        <f t="shared" si="4"/>
        <v>126.80406991912341</v>
      </c>
      <c r="G24" s="62"/>
      <c r="H24" s="44">
        <v>807</v>
      </c>
      <c r="I24" s="3">
        <v>12</v>
      </c>
      <c r="J24" s="33" t="s">
        <v>18</v>
      </c>
      <c r="K24" s="117">
        <f t="shared" si="1"/>
        <v>40</v>
      </c>
      <c r="L24" s="33" t="s">
        <v>2</v>
      </c>
      <c r="M24" s="371">
        <v>19631</v>
      </c>
      <c r="N24" s="89">
        <f t="shared" si="2"/>
        <v>17409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19653</v>
      </c>
      <c r="D25" s="5">
        <f t="shared" si="6"/>
        <v>17910</v>
      </c>
      <c r="E25" s="52">
        <f t="shared" si="3"/>
        <v>86.084099868593952</v>
      </c>
      <c r="F25" s="52">
        <f t="shared" si="4"/>
        <v>109.7319932998325</v>
      </c>
      <c r="G25" s="72"/>
      <c r="H25" s="88">
        <v>772</v>
      </c>
      <c r="I25" s="3">
        <v>27</v>
      </c>
      <c r="J25" s="33" t="s">
        <v>31</v>
      </c>
      <c r="K25" s="117">
        <f t="shared" si="1"/>
        <v>16</v>
      </c>
      <c r="L25" s="33" t="s">
        <v>3</v>
      </c>
      <c r="M25" s="371">
        <v>19145</v>
      </c>
      <c r="N25" s="89">
        <f t="shared" si="2"/>
        <v>17288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17409</v>
      </c>
      <c r="D26" s="5">
        <f t="shared" si="6"/>
        <v>25772</v>
      </c>
      <c r="E26" s="52">
        <f t="shared" si="3"/>
        <v>88.681167541133917</v>
      </c>
      <c r="F26" s="52">
        <f t="shared" si="4"/>
        <v>67.550054322520566</v>
      </c>
      <c r="G26" s="62"/>
      <c r="H26" s="88">
        <v>672</v>
      </c>
      <c r="I26" s="3">
        <v>4</v>
      </c>
      <c r="J26" s="33" t="s">
        <v>11</v>
      </c>
      <c r="K26" s="117">
        <f t="shared" si="1"/>
        <v>13</v>
      </c>
      <c r="L26" s="33" t="s">
        <v>7</v>
      </c>
      <c r="M26" s="371">
        <v>16190</v>
      </c>
      <c r="N26" s="89">
        <f t="shared" si="2"/>
        <v>17096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3</v>
      </c>
      <c r="C27" s="202">
        <f t="shared" si="5"/>
        <v>17288</v>
      </c>
      <c r="D27" s="5">
        <f t="shared" si="6"/>
        <v>15535</v>
      </c>
      <c r="E27" s="52">
        <f t="shared" si="3"/>
        <v>90.300339514233485</v>
      </c>
      <c r="F27" s="52">
        <f t="shared" si="4"/>
        <v>111.28419697457355</v>
      </c>
      <c r="G27" s="62"/>
      <c r="H27" s="88">
        <v>524</v>
      </c>
      <c r="I27" s="3">
        <v>15</v>
      </c>
      <c r="J27" s="33" t="s">
        <v>20</v>
      </c>
      <c r="K27" s="117">
        <f t="shared" si="1"/>
        <v>33</v>
      </c>
      <c r="L27" s="33" t="s">
        <v>0</v>
      </c>
      <c r="M27" s="372">
        <v>14007</v>
      </c>
      <c r="N27" s="89">
        <f t="shared" si="2"/>
        <v>14127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17096</v>
      </c>
      <c r="D28" s="5">
        <f t="shared" si="6"/>
        <v>17646</v>
      </c>
      <c r="E28" s="52">
        <f t="shared" si="3"/>
        <v>105.59604694255714</v>
      </c>
      <c r="F28" s="52">
        <f t="shared" si="4"/>
        <v>96.883146322112651</v>
      </c>
      <c r="G28" s="73"/>
      <c r="H28" s="88">
        <v>493</v>
      </c>
      <c r="I28" s="3">
        <v>32</v>
      </c>
      <c r="J28" s="33" t="s">
        <v>35</v>
      </c>
      <c r="K28" s="181">
        <f t="shared" si="1"/>
        <v>26</v>
      </c>
      <c r="L28" s="77" t="s">
        <v>30</v>
      </c>
      <c r="M28" s="373">
        <v>13569</v>
      </c>
      <c r="N28" s="167">
        <f t="shared" si="2"/>
        <v>13019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0</v>
      </c>
      <c r="C29" s="202">
        <f t="shared" si="5"/>
        <v>14127</v>
      </c>
      <c r="D29" s="5">
        <f t="shared" si="6"/>
        <v>8398</v>
      </c>
      <c r="E29" s="52">
        <f t="shared" si="3"/>
        <v>100.8567144998929</v>
      </c>
      <c r="F29" s="52">
        <f t="shared" si="4"/>
        <v>168.21862348178138</v>
      </c>
      <c r="G29" s="72"/>
      <c r="H29" s="292">
        <v>328</v>
      </c>
      <c r="I29" s="3">
        <v>7</v>
      </c>
      <c r="J29" s="33" t="s">
        <v>14</v>
      </c>
      <c r="K29" s="115"/>
      <c r="L29" s="115" t="s">
        <v>55</v>
      </c>
      <c r="M29" s="374">
        <v>360201</v>
      </c>
      <c r="N29" s="172">
        <f>SUM(H44)</f>
        <v>358825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13019</v>
      </c>
      <c r="D30" s="5">
        <f t="shared" si="6"/>
        <v>12040</v>
      </c>
      <c r="E30" s="57">
        <f t="shared" si="3"/>
        <v>95.946643083499154</v>
      </c>
      <c r="F30" s="63">
        <f t="shared" si="4"/>
        <v>108.13122923588038</v>
      </c>
      <c r="G30" s="75"/>
      <c r="H30" s="88">
        <v>313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358825</v>
      </c>
      <c r="D31" s="67">
        <f>SUM(L14)</f>
        <v>366713</v>
      </c>
      <c r="E31" s="70">
        <f>SUM(N29/M29*100)</f>
        <v>99.617991066099208</v>
      </c>
      <c r="F31" s="63">
        <f t="shared" si="4"/>
        <v>97.848999081025212</v>
      </c>
      <c r="G31" s="83">
        <v>49.6</v>
      </c>
      <c r="H31" s="88">
        <v>301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410">
        <v>237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98</v>
      </c>
      <c r="I33" s="3">
        <v>37</v>
      </c>
      <c r="J33" s="33" t="s">
        <v>37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30</v>
      </c>
      <c r="I34" s="3">
        <v>23</v>
      </c>
      <c r="J34" s="33" t="s">
        <v>27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29</v>
      </c>
      <c r="I35" s="3">
        <v>18</v>
      </c>
      <c r="J35" s="33" t="s">
        <v>22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15</v>
      </c>
      <c r="I36" s="3">
        <v>29</v>
      </c>
      <c r="J36" s="33" t="s">
        <v>54</v>
      </c>
      <c r="N36" s="26"/>
      <c r="R36" s="48"/>
      <c r="S36" s="26"/>
      <c r="T36" s="26"/>
      <c r="U36" s="26"/>
      <c r="V36" s="26"/>
    </row>
    <row r="37" spans="3:30" x14ac:dyDescent="0.15">
      <c r="H37" s="88">
        <v>4</v>
      </c>
      <c r="I37" s="3">
        <v>30</v>
      </c>
      <c r="J37" s="33" t="s">
        <v>33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19</v>
      </c>
      <c r="J41" s="33" t="s">
        <v>23</v>
      </c>
      <c r="N41" s="26"/>
      <c r="R41" s="48"/>
      <c r="S41" s="26"/>
      <c r="T41" s="26"/>
      <c r="U41" s="26"/>
      <c r="V41" s="26"/>
    </row>
    <row r="42" spans="3:30" x14ac:dyDescent="0.15">
      <c r="H42" s="292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358825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186</v>
      </c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200</v>
      </c>
      <c r="I48" s="3"/>
      <c r="J48" s="190" t="s">
        <v>92</v>
      </c>
      <c r="K48" s="3"/>
      <c r="L48" s="329" t="s">
        <v>192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100</v>
      </c>
      <c r="I49" s="3"/>
      <c r="J49" s="145" t="s">
        <v>9</v>
      </c>
      <c r="K49" s="3"/>
      <c r="L49" s="329" t="s">
        <v>100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15128</v>
      </c>
      <c r="I50" s="3">
        <v>16</v>
      </c>
      <c r="J50" s="33" t="s">
        <v>3</v>
      </c>
      <c r="K50" s="327">
        <f>SUM(I50)</f>
        <v>16</v>
      </c>
      <c r="L50" s="330">
        <v>16460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8688</v>
      </c>
      <c r="I51" s="3">
        <v>33</v>
      </c>
      <c r="J51" s="33" t="s">
        <v>0</v>
      </c>
      <c r="K51" s="327">
        <f t="shared" ref="K51:K59" si="7">SUM(I51)</f>
        <v>33</v>
      </c>
      <c r="L51" s="331">
        <v>6280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88">
        <v>6276</v>
      </c>
      <c r="I52" s="3">
        <v>26</v>
      </c>
      <c r="J52" s="33" t="s">
        <v>30</v>
      </c>
      <c r="K52" s="327">
        <f t="shared" si="7"/>
        <v>26</v>
      </c>
      <c r="L52" s="331">
        <v>4448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200</v>
      </c>
      <c r="D53" s="59" t="s">
        <v>192</v>
      </c>
      <c r="E53" s="59" t="s">
        <v>41</v>
      </c>
      <c r="F53" s="59" t="s">
        <v>50</v>
      </c>
      <c r="G53" s="8" t="s">
        <v>181</v>
      </c>
      <c r="H53" s="44">
        <v>1911</v>
      </c>
      <c r="I53" s="3">
        <v>34</v>
      </c>
      <c r="J53" s="33" t="s">
        <v>1</v>
      </c>
      <c r="K53" s="327">
        <f t="shared" si="7"/>
        <v>34</v>
      </c>
      <c r="L53" s="331">
        <v>1383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15128</v>
      </c>
      <c r="D54" s="98">
        <f>SUM(L50)</f>
        <v>16460</v>
      </c>
      <c r="E54" s="52">
        <f t="shared" ref="E54:E63" si="8">SUM(N67/M67*100)</f>
        <v>103.45346372153456</v>
      </c>
      <c r="F54" s="52">
        <f t="shared" ref="F54:F61" si="9">SUM(C54/D54*100)</f>
        <v>91.907654921020651</v>
      </c>
      <c r="G54" s="62"/>
      <c r="H54" s="44">
        <v>1748</v>
      </c>
      <c r="I54" s="3">
        <v>25</v>
      </c>
      <c r="J54" s="33" t="s">
        <v>29</v>
      </c>
      <c r="K54" s="327">
        <f t="shared" si="7"/>
        <v>25</v>
      </c>
      <c r="L54" s="331">
        <v>1273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8688</v>
      </c>
      <c r="D55" s="98">
        <f t="shared" ref="D55:D63" si="11">SUM(L51)</f>
        <v>6280</v>
      </c>
      <c r="E55" s="52">
        <f t="shared" si="8"/>
        <v>101.53091036578239</v>
      </c>
      <c r="F55" s="52">
        <f t="shared" si="9"/>
        <v>138.34394904458597</v>
      </c>
      <c r="G55" s="62"/>
      <c r="H55" s="44">
        <v>1671</v>
      </c>
      <c r="I55" s="3">
        <v>40</v>
      </c>
      <c r="J55" s="33" t="s">
        <v>2</v>
      </c>
      <c r="K55" s="327">
        <f t="shared" si="7"/>
        <v>40</v>
      </c>
      <c r="L55" s="331">
        <v>3396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6276</v>
      </c>
      <c r="D56" s="98">
        <f t="shared" si="11"/>
        <v>4448</v>
      </c>
      <c r="E56" s="52">
        <f t="shared" si="8"/>
        <v>94.97578692493947</v>
      </c>
      <c r="F56" s="52">
        <f t="shared" si="9"/>
        <v>141.09712230215828</v>
      </c>
      <c r="G56" s="62"/>
      <c r="H56" s="88">
        <v>1491</v>
      </c>
      <c r="I56" s="3">
        <v>31</v>
      </c>
      <c r="J56" s="33" t="s">
        <v>64</v>
      </c>
      <c r="K56" s="327">
        <f t="shared" si="7"/>
        <v>31</v>
      </c>
      <c r="L56" s="331">
        <v>1676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1911</v>
      </c>
      <c r="D57" s="98">
        <f t="shared" si="11"/>
        <v>1383</v>
      </c>
      <c r="E57" s="52">
        <f t="shared" si="8"/>
        <v>92.812044681884416</v>
      </c>
      <c r="F57" s="52">
        <f t="shared" si="9"/>
        <v>138.17787418655098</v>
      </c>
      <c r="G57" s="62"/>
      <c r="H57" s="44">
        <v>1371</v>
      </c>
      <c r="I57" s="3">
        <v>22</v>
      </c>
      <c r="J57" s="33" t="s">
        <v>26</v>
      </c>
      <c r="K57" s="327">
        <f t="shared" si="7"/>
        <v>22</v>
      </c>
      <c r="L57" s="331">
        <v>1371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29</v>
      </c>
      <c r="C58" s="43">
        <f t="shared" si="10"/>
        <v>1748</v>
      </c>
      <c r="D58" s="98">
        <f t="shared" si="11"/>
        <v>1273</v>
      </c>
      <c r="E58" s="52">
        <f t="shared" si="8"/>
        <v>145.66666666666669</v>
      </c>
      <c r="F58" s="52">
        <f t="shared" si="9"/>
        <v>137.31343283582089</v>
      </c>
      <c r="G58" s="72"/>
      <c r="H58" s="336">
        <v>1220</v>
      </c>
      <c r="I58" s="3">
        <v>14</v>
      </c>
      <c r="J58" s="33" t="s">
        <v>19</v>
      </c>
      <c r="K58" s="327">
        <f t="shared" si="7"/>
        <v>14</v>
      </c>
      <c r="L58" s="331">
        <v>1075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1671</v>
      </c>
      <c r="D59" s="98">
        <f t="shared" si="11"/>
        <v>3396</v>
      </c>
      <c r="E59" s="52">
        <f t="shared" si="8"/>
        <v>100.96676737160122</v>
      </c>
      <c r="F59" s="52">
        <f t="shared" si="9"/>
        <v>49.204946996466433</v>
      </c>
      <c r="G59" s="62"/>
      <c r="H59" s="422">
        <v>1049</v>
      </c>
      <c r="I59" s="14">
        <v>38</v>
      </c>
      <c r="J59" s="77" t="s">
        <v>38</v>
      </c>
      <c r="K59" s="328">
        <f t="shared" si="7"/>
        <v>38</v>
      </c>
      <c r="L59" s="332">
        <v>1107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64</v>
      </c>
      <c r="C60" s="89">
        <f t="shared" si="10"/>
        <v>1491</v>
      </c>
      <c r="D60" s="98">
        <f t="shared" si="11"/>
        <v>1676</v>
      </c>
      <c r="E60" s="52">
        <f t="shared" si="8"/>
        <v>85.788262370540849</v>
      </c>
      <c r="F60" s="52">
        <f t="shared" si="9"/>
        <v>88.961813842482101</v>
      </c>
      <c r="G60" s="62"/>
      <c r="H60" s="420">
        <v>873</v>
      </c>
      <c r="I60" s="222">
        <v>1</v>
      </c>
      <c r="J60" s="382" t="s">
        <v>4</v>
      </c>
      <c r="K60" s="367" t="s">
        <v>8</v>
      </c>
      <c r="L60" s="376">
        <v>41049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26</v>
      </c>
      <c r="C61" s="43">
        <f t="shared" si="10"/>
        <v>1371</v>
      </c>
      <c r="D61" s="98">
        <f t="shared" si="11"/>
        <v>1371</v>
      </c>
      <c r="E61" s="52">
        <f t="shared" si="8"/>
        <v>100</v>
      </c>
      <c r="F61" s="52">
        <f t="shared" si="9"/>
        <v>100</v>
      </c>
      <c r="G61" s="73"/>
      <c r="H61" s="88">
        <v>570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1220</v>
      </c>
      <c r="D62" s="98">
        <f t="shared" si="11"/>
        <v>1075</v>
      </c>
      <c r="E62" s="52">
        <f t="shared" si="8"/>
        <v>101.49750415973378</v>
      </c>
      <c r="F62" s="52">
        <f>SUM(C62/D62*100)</f>
        <v>113.48837209302324</v>
      </c>
      <c r="G62" s="72"/>
      <c r="H62" s="88">
        <v>415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1049</v>
      </c>
      <c r="D63" s="98">
        <f t="shared" si="11"/>
        <v>1107</v>
      </c>
      <c r="E63" s="57">
        <f t="shared" si="8"/>
        <v>95.886654478976226</v>
      </c>
      <c r="F63" s="52">
        <f>SUM(C63/D63*100)</f>
        <v>94.760614272809391</v>
      </c>
      <c r="G63" s="75"/>
      <c r="H63" s="88">
        <v>411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43581</v>
      </c>
      <c r="D64" s="67">
        <f>SUM(L60)</f>
        <v>41049</v>
      </c>
      <c r="E64" s="70">
        <f>SUM(N77/M77*100)</f>
        <v>100.95672720533729</v>
      </c>
      <c r="F64" s="70">
        <f>SUM(C64/D64*100)</f>
        <v>106.1682379595118</v>
      </c>
      <c r="G64" s="392">
        <v>125.7</v>
      </c>
      <c r="H64" s="437">
        <v>207</v>
      </c>
      <c r="I64" s="3">
        <v>17</v>
      </c>
      <c r="J64" s="33" t="s">
        <v>21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192</v>
      </c>
      <c r="I65" s="3">
        <v>37</v>
      </c>
      <c r="J65" s="33" t="s">
        <v>37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44">
        <v>149</v>
      </c>
      <c r="I66" s="3">
        <v>9</v>
      </c>
      <c r="J66" s="3" t="s">
        <v>168</v>
      </c>
      <c r="L66" s="191" t="s">
        <v>92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88">
        <v>128</v>
      </c>
      <c r="I67" s="3">
        <v>36</v>
      </c>
      <c r="J67" s="33" t="s">
        <v>5</v>
      </c>
      <c r="K67" s="3">
        <f>SUM(I50)</f>
        <v>16</v>
      </c>
      <c r="L67" s="33" t="s">
        <v>3</v>
      </c>
      <c r="M67" s="394">
        <v>14623</v>
      </c>
      <c r="N67" s="89">
        <f>SUM(H50)</f>
        <v>15128</v>
      </c>
      <c r="R67" s="48"/>
      <c r="S67" s="26"/>
      <c r="T67" s="26"/>
      <c r="U67" s="26"/>
      <c r="V67" s="26"/>
    </row>
    <row r="68" spans="3:22" x14ac:dyDescent="0.15">
      <c r="C68" s="26"/>
      <c r="H68" s="88">
        <v>56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8557</v>
      </c>
      <c r="N68" s="89">
        <f t="shared" ref="N68:N76" si="13">SUM(H51)</f>
        <v>8688</v>
      </c>
      <c r="R68" s="48"/>
      <c r="S68" s="26"/>
      <c r="T68" s="26"/>
      <c r="U68" s="26"/>
      <c r="V68" s="26"/>
    </row>
    <row r="69" spans="3:22" x14ac:dyDescent="0.15">
      <c r="H69" s="292">
        <v>22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6608</v>
      </c>
      <c r="N69" s="89">
        <f t="shared" si="13"/>
        <v>6276</v>
      </c>
      <c r="R69" s="48"/>
      <c r="S69" s="26"/>
      <c r="T69" s="26"/>
      <c r="U69" s="26"/>
      <c r="V69" s="26"/>
    </row>
    <row r="70" spans="3:22" x14ac:dyDescent="0.15">
      <c r="H70" s="44">
        <v>4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2059</v>
      </c>
      <c r="N70" s="89">
        <f t="shared" si="13"/>
        <v>1911</v>
      </c>
      <c r="R70" s="48"/>
      <c r="S70" s="26"/>
      <c r="T70" s="26"/>
      <c r="U70" s="26"/>
      <c r="V70" s="26"/>
    </row>
    <row r="71" spans="3:22" x14ac:dyDescent="0.15">
      <c r="H71" s="44">
        <v>1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95">
        <v>1200</v>
      </c>
      <c r="N71" s="89">
        <f t="shared" si="13"/>
        <v>1748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5">
        <v>1655</v>
      </c>
      <c r="N72" s="89">
        <f t="shared" si="13"/>
        <v>1671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64</v>
      </c>
      <c r="M73" s="395">
        <v>1738</v>
      </c>
      <c r="N73" s="89">
        <f t="shared" si="13"/>
        <v>1491</v>
      </c>
      <c r="R73" s="48"/>
      <c r="S73" s="26"/>
      <c r="T73" s="26"/>
      <c r="U73" s="26"/>
      <c r="V73" s="26"/>
    </row>
    <row r="74" spans="3:22" x14ac:dyDescent="0.15">
      <c r="H74" s="88">
        <v>0</v>
      </c>
      <c r="I74" s="3">
        <v>4</v>
      </c>
      <c r="J74" s="33" t="s">
        <v>11</v>
      </c>
      <c r="K74" s="3">
        <f t="shared" si="12"/>
        <v>22</v>
      </c>
      <c r="L74" s="33" t="s">
        <v>26</v>
      </c>
      <c r="M74" s="395">
        <v>1371</v>
      </c>
      <c r="N74" s="89">
        <f t="shared" si="13"/>
        <v>1371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5</v>
      </c>
      <c r="J75" s="33" t="s">
        <v>12</v>
      </c>
      <c r="K75" s="3">
        <f t="shared" si="12"/>
        <v>14</v>
      </c>
      <c r="L75" s="33" t="s">
        <v>19</v>
      </c>
      <c r="M75" s="395">
        <v>1202</v>
      </c>
      <c r="N75" s="89">
        <f t="shared" si="13"/>
        <v>1220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6">
        <v>1094</v>
      </c>
      <c r="N76" s="167">
        <f t="shared" si="13"/>
        <v>1049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43168</v>
      </c>
      <c r="N77" s="172">
        <f>SUM(H90)</f>
        <v>43581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43581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L81" sqref="L81:M8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207</v>
      </c>
      <c r="I2" s="3"/>
      <c r="J2" s="183" t="s">
        <v>70</v>
      </c>
      <c r="K2" s="81"/>
      <c r="L2" s="319" t="s">
        <v>195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23904</v>
      </c>
      <c r="I4" s="3">
        <v>33</v>
      </c>
      <c r="J4" s="161" t="s">
        <v>0</v>
      </c>
      <c r="K4" s="121">
        <f>SUM(I4)</f>
        <v>33</v>
      </c>
      <c r="L4" s="312">
        <v>24663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15001</v>
      </c>
      <c r="I5" s="3">
        <v>9</v>
      </c>
      <c r="J5" s="3" t="s">
        <v>168</v>
      </c>
      <c r="K5" s="121">
        <f t="shared" ref="K5:K13" si="0">SUM(I5)</f>
        <v>9</v>
      </c>
      <c r="L5" s="313">
        <v>17193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13879</v>
      </c>
      <c r="I6" s="3">
        <v>13</v>
      </c>
      <c r="J6" s="161" t="s">
        <v>7</v>
      </c>
      <c r="K6" s="121">
        <f t="shared" si="0"/>
        <v>13</v>
      </c>
      <c r="L6" s="313">
        <v>16892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7494</v>
      </c>
      <c r="I7" s="3">
        <v>34</v>
      </c>
      <c r="J7" s="161" t="s">
        <v>1</v>
      </c>
      <c r="K7" s="121">
        <f t="shared" si="0"/>
        <v>34</v>
      </c>
      <c r="L7" s="313">
        <v>7836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7013</v>
      </c>
      <c r="I8" s="3">
        <v>24</v>
      </c>
      <c r="J8" s="161" t="s">
        <v>28</v>
      </c>
      <c r="K8" s="121">
        <f t="shared" si="0"/>
        <v>24</v>
      </c>
      <c r="L8" s="313">
        <v>6682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4916</v>
      </c>
      <c r="I9" s="3">
        <v>25</v>
      </c>
      <c r="J9" s="161" t="s">
        <v>29</v>
      </c>
      <c r="K9" s="121">
        <f t="shared" si="0"/>
        <v>25</v>
      </c>
      <c r="L9" s="313">
        <v>4769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292">
        <v>4447</v>
      </c>
      <c r="I10" s="3">
        <v>22</v>
      </c>
      <c r="J10" s="161" t="s">
        <v>26</v>
      </c>
      <c r="K10" s="121">
        <f t="shared" si="0"/>
        <v>22</v>
      </c>
      <c r="L10" s="313">
        <v>4522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3151</v>
      </c>
      <c r="I11" s="3">
        <v>17</v>
      </c>
      <c r="J11" s="161" t="s">
        <v>21</v>
      </c>
      <c r="K11" s="121">
        <f t="shared" si="0"/>
        <v>17</v>
      </c>
      <c r="L11" s="313">
        <v>3114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292">
        <v>2477</v>
      </c>
      <c r="I12" s="3">
        <v>1</v>
      </c>
      <c r="J12" s="161" t="s">
        <v>4</v>
      </c>
      <c r="K12" s="121">
        <f t="shared" si="0"/>
        <v>1</v>
      </c>
      <c r="L12" s="313">
        <v>2577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2427</v>
      </c>
      <c r="I13" s="14">
        <v>12</v>
      </c>
      <c r="J13" s="163" t="s">
        <v>18</v>
      </c>
      <c r="K13" s="182">
        <f t="shared" si="0"/>
        <v>12</v>
      </c>
      <c r="L13" s="321">
        <v>1933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2407</v>
      </c>
      <c r="I14" s="222">
        <v>20</v>
      </c>
      <c r="J14" s="223" t="s">
        <v>24</v>
      </c>
      <c r="K14" s="81" t="s">
        <v>8</v>
      </c>
      <c r="L14" s="322">
        <v>109040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1732</v>
      </c>
      <c r="I15" s="3">
        <v>26</v>
      </c>
      <c r="J15" s="161" t="s">
        <v>30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1652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1504</v>
      </c>
      <c r="I17" s="3">
        <v>36</v>
      </c>
      <c r="J17" s="161" t="s">
        <v>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1216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1196</v>
      </c>
      <c r="I19" s="3">
        <v>21</v>
      </c>
      <c r="J19" s="161" t="s">
        <v>25</v>
      </c>
      <c r="L19" s="424" t="s">
        <v>199</v>
      </c>
      <c r="M19" s="93" t="s">
        <v>198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921</v>
      </c>
      <c r="I20" s="3">
        <v>15</v>
      </c>
      <c r="J20" s="161" t="s">
        <v>20</v>
      </c>
      <c r="K20" s="121">
        <f>SUM(I4)</f>
        <v>33</v>
      </c>
      <c r="L20" s="161" t="s">
        <v>0</v>
      </c>
      <c r="M20" s="323">
        <v>20081</v>
      </c>
      <c r="N20" s="89">
        <f>SUM(H4)</f>
        <v>23904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200</v>
      </c>
      <c r="D21" s="59" t="s">
        <v>192</v>
      </c>
      <c r="E21" s="59" t="s">
        <v>41</v>
      </c>
      <c r="F21" s="59" t="s">
        <v>50</v>
      </c>
      <c r="G21" s="8" t="s">
        <v>181</v>
      </c>
      <c r="H21" s="88">
        <v>871</v>
      </c>
      <c r="I21" s="3">
        <v>40</v>
      </c>
      <c r="J21" s="161" t="s">
        <v>2</v>
      </c>
      <c r="K21" s="121">
        <f t="shared" ref="K21:K29" si="1">SUM(I5)</f>
        <v>9</v>
      </c>
      <c r="L21" s="3" t="s">
        <v>168</v>
      </c>
      <c r="M21" s="324">
        <v>15127</v>
      </c>
      <c r="N21" s="89">
        <f t="shared" ref="N21:N29" si="2">SUM(H5)</f>
        <v>15001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23904</v>
      </c>
      <c r="D22" s="98">
        <f>SUM(L4)</f>
        <v>24663</v>
      </c>
      <c r="E22" s="55">
        <f t="shared" ref="E22:E31" si="3">SUM(N20/M20*100)</f>
        <v>119.03789651909766</v>
      </c>
      <c r="F22" s="52">
        <f t="shared" ref="F22:F32" si="4">SUM(C22/D22*100)</f>
        <v>96.922515509062151</v>
      </c>
      <c r="G22" s="62"/>
      <c r="H22" s="88">
        <v>848</v>
      </c>
      <c r="I22" s="3">
        <v>2</v>
      </c>
      <c r="J22" s="161" t="s">
        <v>6</v>
      </c>
      <c r="K22" s="121">
        <f t="shared" si="1"/>
        <v>13</v>
      </c>
      <c r="L22" s="161" t="s">
        <v>7</v>
      </c>
      <c r="M22" s="324">
        <v>15284</v>
      </c>
      <c r="N22" s="89">
        <f t="shared" si="2"/>
        <v>13879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168</v>
      </c>
      <c r="C23" s="43">
        <f t="shared" ref="C23:C31" si="5">SUM(H5)</f>
        <v>15001</v>
      </c>
      <c r="D23" s="98">
        <f t="shared" ref="D23:D31" si="6">SUM(L5)</f>
        <v>17193</v>
      </c>
      <c r="E23" s="55">
        <f t="shared" si="3"/>
        <v>99.167052290606208</v>
      </c>
      <c r="F23" s="52">
        <f t="shared" si="4"/>
        <v>87.250625254464026</v>
      </c>
      <c r="G23" s="62"/>
      <c r="H23" s="88">
        <v>708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4">
        <v>7916</v>
      </c>
      <c r="N23" s="89">
        <f t="shared" si="2"/>
        <v>7494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13879</v>
      </c>
      <c r="D24" s="98">
        <f t="shared" si="6"/>
        <v>16892</v>
      </c>
      <c r="E24" s="55">
        <f t="shared" si="3"/>
        <v>90.807380266945827</v>
      </c>
      <c r="F24" s="52">
        <f t="shared" si="4"/>
        <v>82.163154155813402</v>
      </c>
      <c r="G24" s="62"/>
      <c r="H24" s="292">
        <v>502</v>
      </c>
      <c r="I24" s="3">
        <v>18</v>
      </c>
      <c r="J24" s="161" t="s">
        <v>22</v>
      </c>
      <c r="K24" s="121">
        <f t="shared" si="1"/>
        <v>24</v>
      </c>
      <c r="L24" s="161" t="s">
        <v>28</v>
      </c>
      <c r="M24" s="324">
        <v>6757</v>
      </c>
      <c r="N24" s="89">
        <f t="shared" si="2"/>
        <v>7013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7494</v>
      </c>
      <c r="D25" s="98">
        <f t="shared" si="6"/>
        <v>7836</v>
      </c>
      <c r="E25" s="55">
        <f t="shared" si="3"/>
        <v>94.669024759979791</v>
      </c>
      <c r="F25" s="52">
        <f t="shared" si="4"/>
        <v>95.635528330781</v>
      </c>
      <c r="G25" s="62"/>
      <c r="H25" s="88">
        <v>446</v>
      </c>
      <c r="I25" s="3">
        <v>14</v>
      </c>
      <c r="J25" s="161" t="s">
        <v>19</v>
      </c>
      <c r="K25" s="121">
        <f t="shared" si="1"/>
        <v>25</v>
      </c>
      <c r="L25" s="161" t="s">
        <v>29</v>
      </c>
      <c r="M25" s="324">
        <v>5631</v>
      </c>
      <c r="N25" s="89">
        <f t="shared" si="2"/>
        <v>4916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7013</v>
      </c>
      <c r="D26" s="98">
        <f t="shared" si="6"/>
        <v>6682</v>
      </c>
      <c r="E26" s="55">
        <f t="shared" si="3"/>
        <v>103.7886636081101</v>
      </c>
      <c r="F26" s="52">
        <f t="shared" si="4"/>
        <v>104.95360670457947</v>
      </c>
      <c r="G26" s="72"/>
      <c r="H26" s="88">
        <v>446</v>
      </c>
      <c r="I26" s="3">
        <v>38</v>
      </c>
      <c r="J26" s="161" t="s">
        <v>38</v>
      </c>
      <c r="K26" s="121">
        <f t="shared" si="1"/>
        <v>22</v>
      </c>
      <c r="L26" s="161" t="s">
        <v>26</v>
      </c>
      <c r="M26" s="324">
        <v>4133</v>
      </c>
      <c r="N26" s="89">
        <f t="shared" si="2"/>
        <v>4447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4916</v>
      </c>
      <c r="D27" s="98">
        <f t="shared" si="6"/>
        <v>4769</v>
      </c>
      <c r="E27" s="55">
        <f t="shared" si="3"/>
        <v>87.302432960397809</v>
      </c>
      <c r="F27" s="52">
        <f t="shared" si="4"/>
        <v>103.08240721325225</v>
      </c>
      <c r="G27" s="76"/>
      <c r="H27" s="88">
        <v>256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4">
        <v>3135</v>
      </c>
      <c r="N27" s="89">
        <f t="shared" si="2"/>
        <v>3151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4447</v>
      </c>
      <c r="D28" s="98">
        <f t="shared" si="6"/>
        <v>4522</v>
      </c>
      <c r="E28" s="55">
        <f t="shared" si="3"/>
        <v>107.59738688603919</v>
      </c>
      <c r="F28" s="52">
        <f t="shared" si="4"/>
        <v>98.341441839893847</v>
      </c>
      <c r="G28" s="62"/>
      <c r="H28" s="88">
        <v>238</v>
      </c>
      <c r="I28" s="3">
        <v>11</v>
      </c>
      <c r="J28" s="161" t="s">
        <v>17</v>
      </c>
      <c r="K28" s="121">
        <f t="shared" si="1"/>
        <v>1</v>
      </c>
      <c r="L28" s="161" t="s">
        <v>4</v>
      </c>
      <c r="M28" s="324">
        <v>2427</v>
      </c>
      <c r="N28" s="89">
        <f t="shared" si="2"/>
        <v>2477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3151</v>
      </c>
      <c r="D29" s="98">
        <f t="shared" si="6"/>
        <v>3114</v>
      </c>
      <c r="E29" s="55">
        <f t="shared" si="3"/>
        <v>100.5103668261563</v>
      </c>
      <c r="F29" s="52">
        <f t="shared" si="4"/>
        <v>101.18818240205523</v>
      </c>
      <c r="G29" s="73"/>
      <c r="H29" s="88">
        <v>41</v>
      </c>
      <c r="I29" s="3">
        <v>27</v>
      </c>
      <c r="J29" s="161" t="s">
        <v>31</v>
      </c>
      <c r="K29" s="182">
        <f t="shared" si="1"/>
        <v>12</v>
      </c>
      <c r="L29" s="163" t="s">
        <v>18</v>
      </c>
      <c r="M29" s="325">
        <v>1599</v>
      </c>
      <c r="N29" s="89">
        <f t="shared" si="2"/>
        <v>2427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2477</v>
      </c>
      <c r="D30" s="98">
        <f t="shared" si="6"/>
        <v>2577</v>
      </c>
      <c r="E30" s="55">
        <f t="shared" si="3"/>
        <v>102.06015657189947</v>
      </c>
      <c r="F30" s="52">
        <f t="shared" si="4"/>
        <v>96.11951882033371</v>
      </c>
      <c r="G30" s="72"/>
      <c r="H30" s="88">
        <v>37</v>
      </c>
      <c r="I30" s="3">
        <v>4</v>
      </c>
      <c r="J30" s="161" t="s">
        <v>11</v>
      </c>
      <c r="K30" s="115"/>
      <c r="L30" s="335" t="s">
        <v>109</v>
      </c>
      <c r="M30" s="326">
        <v>97274</v>
      </c>
      <c r="N30" s="89">
        <f>SUM(H44)</f>
        <v>99809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18</v>
      </c>
      <c r="C31" s="43">
        <f t="shared" si="5"/>
        <v>2427</v>
      </c>
      <c r="D31" s="98">
        <f t="shared" si="6"/>
        <v>1933</v>
      </c>
      <c r="E31" s="56">
        <f t="shared" si="3"/>
        <v>151.78236397748591</v>
      </c>
      <c r="F31" s="63">
        <f t="shared" si="4"/>
        <v>125.5561303673047</v>
      </c>
      <c r="G31" s="75"/>
      <c r="H31" s="88">
        <v>35</v>
      </c>
      <c r="I31" s="3">
        <v>29</v>
      </c>
      <c r="J31" s="161" t="s">
        <v>54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99809</v>
      </c>
      <c r="D32" s="67">
        <f>SUM(L14)</f>
        <v>109040</v>
      </c>
      <c r="E32" s="68">
        <f>SUM(N30/M30*100)</f>
        <v>102.60604066862678</v>
      </c>
      <c r="F32" s="63">
        <f t="shared" si="4"/>
        <v>91.534299339691856</v>
      </c>
      <c r="G32" s="83">
        <v>83.1</v>
      </c>
      <c r="H32" s="89">
        <v>26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13</v>
      </c>
      <c r="I33" s="3">
        <v>39</v>
      </c>
      <c r="J33" s="161" t="s">
        <v>39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5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292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292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99809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184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200</v>
      </c>
      <c r="I48" s="3"/>
      <c r="J48" s="179" t="s">
        <v>105</v>
      </c>
      <c r="K48" s="81"/>
      <c r="L48" s="299" t="s">
        <v>195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287804</v>
      </c>
      <c r="I50" s="161">
        <v>17</v>
      </c>
      <c r="J50" s="161" t="s">
        <v>21</v>
      </c>
      <c r="K50" s="124">
        <f>SUM(I50)</f>
        <v>17</v>
      </c>
      <c r="L50" s="300">
        <v>302297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113893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103635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33644</v>
      </c>
      <c r="I52" s="161">
        <v>40</v>
      </c>
      <c r="J52" s="161" t="s">
        <v>2</v>
      </c>
      <c r="K52" s="124">
        <f t="shared" si="7"/>
        <v>40</v>
      </c>
      <c r="L52" s="300">
        <v>30722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2">
        <v>32646</v>
      </c>
      <c r="I53" s="161">
        <v>38</v>
      </c>
      <c r="J53" s="161" t="s">
        <v>38</v>
      </c>
      <c r="K53" s="124">
        <f t="shared" si="7"/>
        <v>38</v>
      </c>
      <c r="L53" s="300">
        <v>19733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200</v>
      </c>
      <c r="D54" s="59" t="s">
        <v>192</v>
      </c>
      <c r="E54" s="59" t="s">
        <v>41</v>
      </c>
      <c r="F54" s="59" t="s">
        <v>50</v>
      </c>
      <c r="G54" s="8" t="s">
        <v>181</v>
      </c>
      <c r="H54" s="88">
        <v>26375</v>
      </c>
      <c r="I54" s="161">
        <v>16</v>
      </c>
      <c r="J54" s="161" t="s">
        <v>3</v>
      </c>
      <c r="K54" s="124">
        <f t="shared" si="7"/>
        <v>16</v>
      </c>
      <c r="L54" s="300">
        <v>22575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287804</v>
      </c>
      <c r="D55" s="5">
        <f t="shared" ref="D55:D64" si="8">SUM(L50)</f>
        <v>302297</v>
      </c>
      <c r="E55" s="52">
        <f>SUM(N66/M66*100)</f>
        <v>96.059544073962826</v>
      </c>
      <c r="F55" s="52">
        <f t="shared" ref="F55:F65" si="9">SUM(C55/D55*100)</f>
        <v>95.205708293499441</v>
      </c>
      <c r="G55" s="62"/>
      <c r="H55" s="88">
        <v>22367</v>
      </c>
      <c r="I55" s="161">
        <v>24</v>
      </c>
      <c r="J55" s="161" t="s">
        <v>28</v>
      </c>
      <c r="K55" s="124">
        <f t="shared" si="7"/>
        <v>24</v>
      </c>
      <c r="L55" s="300">
        <v>20618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113893</v>
      </c>
      <c r="D56" s="5">
        <f t="shared" si="8"/>
        <v>103635</v>
      </c>
      <c r="E56" s="52">
        <f t="shared" ref="E56:E65" si="11">SUM(N67/M67*100)</f>
        <v>102.77760231015655</v>
      </c>
      <c r="F56" s="52">
        <f t="shared" si="9"/>
        <v>109.89820041491774</v>
      </c>
      <c r="G56" s="62"/>
      <c r="H56" s="88">
        <v>17946</v>
      </c>
      <c r="I56" s="161">
        <v>26</v>
      </c>
      <c r="J56" s="161" t="s">
        <v>30</v>
      </c>
      <c r="K56" s="124">
        <f t="shared" si="7"/>
        <v>26</v>
      </c>
      <c r="L56" s="300">
        <v>15131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33644</v>
      </c>
      <c r="D57" s="5">
        <f t="shared" si="8"/>
        <v>30722</v>
      </c>
      <c r="E57" s="52">
        <f t="shared" si="11"/>
        <v>107.25580209130324</v>
      </c>
      <c r="F57" s="52">
        <f t="shared" si="9"/>
        <v>109.5110995377905</v>
      </c>
      <c r="G57" s="62"/>
      <c r="H57" s="88">
        <v>16164</v>
      </c>
      <c r="I57" s="161">
        <v>25</v>
      </c>
      <c r="J57" s="161" t="s">
        <v>29</v>
      </c>
      <c r="K57" s="124">
        <f t="shared" si="7"/>
        <v>25</v>
      </c>
      <c r="L57" s="300">
        <v>13372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32646</v>
      </c>
      <c r="D58" s="5">
        <f t="shared" si="8"/>
        <v>19733</v>
      </c>
      <c r="E58" s="52">
        <f t="shared" si="11"/>
        <v>113.51182197496523</v>
      </c>
      <c r="F58" s="52">
        <f t="shared" si="9"/>
        <v>165.43860538184768</v>
      </c>
      <c r="G58" s="62"/>
      <c r="H58" s="379">
        <v>15176</v>
      </c>
      <c r="I58" s="163">
        <v>37</v>
      </c>
      <c r="J58" s="163" t="s">
        <v>37</v>
      </c>
      <c r="K58" s="124">
        <f t="shared" si="7"/>
        <v>37</v>
      </c>
      <c r="L58" s="298">
        <v>14563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26375</v>
      </c>
      <c r="D59" s="5">
        <f t="shared" si="8"/>
        <v>22575</v>
      </c>
      <c r="E59" s="52">
        <f t="shared" si="11"/>
        <v>103.76096620638104</v>
      </c>
      <c r="F59" s="52">
        <f t="shared" si="9"/>
        <v>116.83277962347729</v>
      </c>
      <c r="G59" s="72"/>
      <c r="H59" s="379">
        <v>12591</v>
      </c>
      <c r="I59" s="163">
        <v>33</v>
      </c>
      <c r="J59" s="163" t="s">
        <v>0</v>
      </c>
      <c r="K59" s="124">
        <f t="shared" si="7"/>
        <v>33</v>
      </c>
      <c r="L59" s="298">
        <v>8686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22367</v>
      </c>
      <c r="D60" s="5">
        <f t="shared" si="8"/>
        <v>20618</v>
      </c>
      <c r="E60" s="52">
        <f t="shared" si="11"/>
        <v>107.37878060489679</v>
      </c>
      <c r="F60" s="52">
        <f t="shared" si="9"/>
        <v>108.48287903773401</v>
      </c>
      <c r="G60" s="62"/>
      <c r="H60" s="386">
        <v>7257</v>
      </c>
      <c r="I60" s="223">
        <v>30</v>
      </c>
      <c r="J60" s="223" t="s">
        <v>99</v>
      </c>
      <c r="K60" s="81" t="s">
        <v>8</v>
      </c>
      <c r="L60" s="302">
        <v>599078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17946</v>
      </c>
      <c r="D61" s="5">
        <f t="shared" si="8"/>
        <v>15131</v>
      </c>
      <c r="E61" s="52">
        <f t="shared" si="11"/>
        <v>97.463748438603162</v>
      </c>
      <c r="F61" s="52">
        <f t="shared" si="9"/>
        <v>118.60419007335933</v>
      </c>
      <c r="G61" s="62"/>
      <c r="H61" s="88">
        <v>7177</v>
      </c>
      <c r="I61" s="161">
        <v>29</v>
      </c>
      <c r="J61" s="161" t="s">
        <v>54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16164</v>
      </c>
      <c r="D62" s="5">
        <f t="shared" si="8"/>
        <v>13372</v>
      </c>
      <c r="E62" s="52">
        <f t="shared" si="11"/>
        <v>107.40913017476244</v>
      </c>
      <c r="F62" s="52">
        <f t="shared" si="9"/>
        <v>120.8794495961711</v>
      </c>
      <c r="G62" s="73"/>
      <c r="H62" s="292">
        <v>6958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15176</v>
      </c>
      <c r="D63" s="5">
        <f t="shared" si="8"/>
        <v>14563</v>
      </c>
      <c r="E63" s="52">
        <f t="shared" si="11"/>
        <v>95.284736610786709</v>
      </c>
      <c r="F63" s="52">
        <f t="shared" si="9"/>
        <v>104.2092975348486</v>
      </c>
      <c r="G63" s="72"/>
      <c r="H63" s="88">
        <v>6599</v>
      </c>
      <c r="I63" s="161">
        <v>1</v>
      </c>
      <c r="J63" s="161" t="s">
        <v>4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12591</v>
      </c>
      <c r="D64" s="5">
        <f t="shared" si="8"/>
        <v>8686</v>
      </c>
      <c r="E64" s="57">
        <f t="shared" si="11"/>
        <v>144.09475852597848</v>
      </c>
      <c r="F64" s="52">
        <f t="shared" si="9"/>
        <v>144.9574027170159</v>
      </c>
      <c r="G64" s="75"/>
      <c r="H64" s="123">
        <v>6402</v>
      </c>
      <c r="I64" s="161">
        <v>34</v>
      </c>
      <c r="J64" s="161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629995</v>
      </c>
      <c r="D65" s="67">
        <f>SUM(L60)</f>
        <v>599078</v>
      </c>
      <c r="E65" s="70">
        <f t="shared" si="11"/>
        <v>100.55721910793866</v>
      </c>
      <c r="F65" s="70">
        <f t="shared" si="9"/>
        <v>105.16076370689626</v>
      </c>
      <c r="G65" s="83">
        <v>74.900000000000006</v>
      </c>
      <c r="H65" s="89">
        <v>4308</v>
      </c>
      <c r="I65" s="161">
        <v>15</v>
      </c>
      <c r="J65" s="161" t="s">
        <v>20</v>
      </c>
      <c r="L65" s="192" t="s">
        <v>105</v>
      </c>
      <c r="M65" s="142" t="s">
        <v>189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4197</v>
      </c>
      <c r="I66" s="161">
        <v>14</v>
      </c>
      <c r="J66" s="161" t="s">
        <v>19</v>
      </c>
      <c r="K66" s="117">
        <f>SUM(I50)</f>
        <v>17</v>
      </c>
      <c r="L66" s="161" t="s">
        <v>21</v>
      </c>
      <c r="M66" s="311">
        <v>299610</v>
      </c>
      <c r="N66" s="89">
        <f>SUM(H50)</f>
        <v>287804</v>
      </c>
      <c r="R66" s="48"/>
      <c r="S66" s="26"/>
      <c r="T66" s="26"/>
      <c r="U66" s="26"/>
      <c r="V66" s="26"/>
    </row>
    <row r="67" spans="1:22" ht="13.5" customHeight="1" x14ac:dyDescent="0.15">
      <c r="H67" s="88">
        <v>3058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110815</v>
      </c>
      <c r="N67" s="89">
        <f t="shared" ref="N67:N75" si="13">SUM(H51)</f>
        <v>113893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1523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31368</v>
      </c>
      <c r="N68" s="89">
        <f t="shared" si="13"/>
        <v>33644</v>
      </c>
      <c r="R68" s="48"/>
      <c r="S68" s="26"/>
      <c r="T68" s="26"/>
      <c r="U68" s="26"/>
      <c r="V68" s="26"/>
    </row>
    <row r="69" spans="1:22" ht="13.5" customHeight="1" x14ac:dyDescent="0.15">
      <c r="H69" s="88">
        <v>901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28760</v>
      </c>
      <c r="N69" s="89">
        <f t="shared" si="13"/>
        <v>32646</v>
      </c>
      <c r="R69" s="48"/>
      <c r="S69" s="26"/>
      <c r="T69" s="26"/>
      <c r="U69" s="26"/>
      <c r="V69" s="26"/>
    </row>
    <row r="70" spans="1:22" ht="13.5" customHeight="1" x14ac:dyDescent="0.15">
      <c r="H70" s="88">
        <v>640</v>
      </c>
      <c r="I70" s="161">
        <v>9</v>
      </c>
      <c r="J70" s="3" t="s">
        <v>168</v>
      </c>
      <c r="K70" s="117">
        <f t="shared" si="12"/>
        <v>16</v>
      </c>
      <c r="L70" s="161" t="s">
        <v>3</v>
      </c>
      <c r="M70" s="309">
        <v>25419</v>
      </c>
      <c r="N70" s="89">
        <f t="shared" si="13"/>
        <v>26375</v>
      </c>
      <c r="R70" s="48"/>
      <c r="S70" s="26"/>
      <c r="T70" s="26"/>
      <c r="U70" s="26"/>
      <c r="V70" s="26"/>
    </row>
    <row r="71" spans="1:22" ht="13.5" customHeight="1" x14ac:dyDescent="0.15">
      <c r="H71" s="88">
        <v>583</v>
      </c>
      <c r="I71" s="161">
        <v>2</v>
      </c>
      <c r="J71" s="161" t="s">
        <v>6</v>
      </c>
      <c r="K71" s="117">
        <f t="shared" si="12"/>
        <v>24</v>
      </c>
      <c r="L71" s="161" t="s">
        <v>28</v>
      </c>
      <c r="M71" s="309">
        <v>20830</v>
      </c>
      <c r="N71" s="89">
        <f t="shared" si="13"/>
        <v>22367</v>
      </c>
      <c r="R71" s="48"/>
      <c r="S71" s="26"/>
      <c r="T71" s="26"/>
      <c r="U71" s="26"/>
      <c r="V71" s="26"/>
    </row>
    <row r="72" spans="1:22" ht="13.5" customHeight="1" x14ac:dyDescent="0.15">
      <c r="H72" s="292">
        <v>394</v>
      </c>
      <c r="I72" s="161">
        <v>27</v>
      </c>
      <c r="J72" s="161" t="s">
        <v>31</v>
      </c>
      <c r="K72" s="117">
        <f t="shared" si="12"/>
        <v>26</v>
      </c>
      <c r="L72" s="161" t="s">
        <v>30</v>
      </c>
      <c r="M72" s="309">
        <v>18413</v>
      </c>
      <c r="N72" s="89">
        <f t="shared" si="13"/>
        <v>17946</v>
      </c>
      <c r="R72" s="48"/>
      <c r="S72" s="26"/>
      <c r="T72" s="26"/>
      <c r="U72" s="26"/>
      <c r="V72" s="26"/>
    </row>
    <row r="73" spans="1:22" ht="13.5" customHeight="1" x14ac:dyDescent="0.15">
      <c r="H73" s="88">
        <v>355</v>
      </c>
      <c r="I73" s="161">
        <v>23</v>
      </c>
      <c r="J73" s="161" t="s">
        <v>27</v>
      </c>
      <c r="K73" s="117">
        <f t="shared" si="12"/>
        <v>25</v>
      </c>
      <c r="L73" s="161" t="s">
        <v>29</v>
      </c>
      <c r="M73" s="309">
        <v>15049</v>
      </c>
      <c r="N73" s="89">
        <f t="shared" si="13"/>
        <v>16164</v>
      </c>
      <c r="R73" s="48"/>
      <c r="S73" s="26"/>
      <c r="T73" s="26"/>
      <c r="U73" s="26"/>
      <c r="V73" s="26"/>
    </row>
    <row r="74" spans="1:22" ht="13.5" customHeight="1" x14ac:dyDescent="0.15">
      <c r="H74" s="88">
        <v>343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15927</v>
      </c>
      <c r="N74" s="89">
        <f t="shared" si="13"/>
        <v>15176</v>
      </c>
      <c r="R74" s="48"/>
      <c r="S74" s="26"/>
      <c r="T74" s="26"/>
      <c r="U74" s="26"/>
      <c r="V74" s="26"/>
    </row>
    <row r="75" spans="1:22" ht="13.5" customHeight="1" thickBot="1" x14ac:dyDescent="0.2">
      <c r="H75" s="292">
        <v>337</v>
      </c>
      <c r="I75" s="161">
        <v>11</v>
      </c>
      <c r="J75" s="161" t="s">
        <v>17</v>
      </c>
      <c r="K75" s="117">
        <f t="shared" si="12"/>
        <v>33</v>
      </c>
      <c r="L75" s="163" t="s">
        <v>0</v>
      </c>
      <c r="M75" s="310">
        <v>8738</v>
      </c>
      <c r="N75" s="167">
        <f t="shared" si="13"/>
        <v>12591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211</v>
      </c>
      <c r="I76" s="161">
        <v>28</v>
      </c>
      <c r="J76" s="161" t="s">
        <v>32</v>
      </c>
      <c r="K76" s="3"/>
      <c r="L76" s="335" t="s">
        <v>109</v>
      </c>
      <c r="M76" s="340">
        <v>626504</v>
      </c>
      <c r="N76" s="172">
        <f>SUM(H90)</f>
        <v>629995</v>
      </c>
      <c r="R76" s="48"/>
      <c r="S76" s="26"/>
      <c r="T76" s="26"/>
      <c r="U76" s="26"/>
      <c r="V76" s="26"/>
    </row>
    <row r="77" spans="1:22" ht="13.5" customHeight="1" x14ac:dyDescent="0.15">
      <c r="H77" s="292">
        <v>87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17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437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195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629995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C71" sqref="C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89</v>
      </c>
      <c r="C16" s="149" t="s">
        <v>90</v>
      </c>
      <c r="D16" s="149" t="s">
        <v>91</v>
      </c>
      <c r="E16" s="149" t="s">
        <v>80</v>
      </c>
      <c r="F16" s="149" t="s">
        <v>81</v>
      </c>
      <c r="G16" s="149" t="s">
        <v>82</v>
      </c>
      <c r="H16" s="149" t="s">
        <v>83</v>
      </c>
      <c r="I16" s="149" t="s">
        <v>84</v>
      </c>
      <c r="J16" s="149" t="s">
        <v>85</v>
      </c>
      <c r="K16" s="149" t="s">
        <v>86</v>
      </c>
      <c r="L16" s="149" t="s">
        <v>87</v>
      </c>
      <c r="M16" s="204" t="s">
        <v>88</v>
      </c>
      <c r="N16" s="206" t="s">
        <v>123</v>
      </c>
      <c r="O16" s="149" t="s">
        <v>125</v>
      </c>
    </row>
    <row r="17" spans="1:25" ht="11.1" customHeight="1" x14ac:dyDescent="0.15">
      <c r="A17" s="6" t="s">
        <v>178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177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180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192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200</v>
      </c>
      <c r="B21" s="146">
        <v>54.8</v>
      </c>
      <c r="C21" s="146">
        <v>61.9</v>
      </c>
      <c r="D21" s="146"/>
      <c r="E21" s="146"/>
      <c r="F21" s="146"/>
      <c r="G21" s="146"/>
      <c r="H21" s="148"/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89</v>
      </c>
      <c r="C41" s="149" t="s">
        <v>90</v>
      </c>
      <c r="D41" s="149" t="s">
        <v>91</v>
      </c>
      <c r="E41" s="149" t="s">
        <v>80</v>
      </c>
      <c r="F41" s="149" t="s">
        <v>81</v>
      </c>
      <c r="G41" s="149" t="s">
        <v>82</v>
      </c>
      <c r="H41" s="149" t="s">
        <v>83</v>
      </c>
      <c r="I41" s="149" t="s">
        <v>84</v>
      </c>
      <c r="J41" s="149" t="s">
        <v>85</v>
      </c>
      <c r="K41" s="149" t="s">
        <v>86</v>
      </c>
      <c r="L41" s="149" t="s">
        <v>87</v>
      </c>
      <c r="M41" s="204" t="s">
        <v>88</v>
      </c>
      <c r="N41" s="206" t="s">
        <v>124</v>
      </c>
      <c r="O41" s="149" t="s">
        <v>125</v>
      </c>
    </row>
    <row r="42" spans="1:26" ht="11.1" customHeight="1" x14ac:dyDescent="0.15">
      <c r="A42" s="6" t="s">
        <v>178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177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180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192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200</v>
      </c>
      <c r="B46" s="153">
        <v>92.4</v>
      </c>
      <c r="C46" s="153">
        <v>95.3</v>
      </c>
      <c r="D46" s="153"/>
      <c r="E46" s="153"/>
      <c r="F46" s="153"/>
      <c r="G46" s="153"/>
      <c r="H46" s="153"/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89</v>
      </c>
      <c r="C65" s="149" t="s">
        <v>90</v>
      </c>
      <c r="D65" s="149" t="s">
        <v>91</v>
      </c>
      <c r="E65" s="149" t="s">
        <v>80</v>
      </c>
      <c r="F65" s="149" t="s">
        <v>81</v>
      </c>
      <c r="G65" s="149" t="s">
        <v>82</v>
      </c>
      <c r="H65" s="149" t="s">
        <v>83</v>
      </c>
      <c r="I65" s="149" t="s">
        <v>84</v>
      </c>
      <c r="J65" s="149" t="s">
        <v>85</v>
      </c>
      <c r="K65" s="149" t="s">
        <v>86</v>
      </c>
      <c r="L65" s="149" t="s">
        <v>87</v>
      </c>
      <c r="M65" s="204" t="s">
        <v>88</v>
      </c>
      <c r="N65" s="206" t="s">
        <v>124</v>
      </c>
      <c r="O65" s="286" t="s">
        <v>125</v>
      </c>
    </row>
    <row r="66" spans="1:26" ht="11.1" customHeight="1" x14ac:dyDescent="0.15">
      <c r="A66" s="6" t="s">
        <v>178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177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180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192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200</v>
      </c>
      <c r="B70" s="146">
        <v>58.5</v>
      </c>
      <c r="C70" s="146">
        <v>64.400000000000006</v>
      </c>
      <c r="D70" s="146"/>
      <c r="E70" s="146"/>
      <c r="F70" s="146"/>
      <c r="G70" s="146"/>
      <c r="H70" s="146"/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C76" sqref="C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77</v>
      </c>
      <c r="C18" s="7" t="s">
        <v>78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87</v>
      </c>
      <c r="M18" s="7" t="s">
        <v>88</v>
      </c>
      <c r="N18" s="206" t="s">
        <v>123</v>
      </c>
      <c r="O18" s="206" t="s">
        <v>125</v>
      </c>
    </row>
    <row r="19" spans="1:18" ht="11.1" customHeight="1" x14ac:dyDescent="0.15">
      <c r="A19" s="6" t="s">
        <v>178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177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180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192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200</v>
      </c>
      <c r="B23" s="153">
        <v>11.5</v>
      </c>
      <c r="C23" s="153">
        <v>11.2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77</v>
      </c>
      <c r="C42" s="7" t="s">
        <v>78</v>
      </c>
      <c r="D42" s="7" t="s">
        <v>79</v>
      </c>
      <c r="E42" s="7" t="s">
        <v>80</v>
      </c>
      <c r="F42" s="7" t="s">
        <v>81</v>
      </c>
      <c r="G42" s="7" t="s">
        <v>82</v>
      </c>
      <c r="H42" s="7" t="s">
        <v>83</v>
      </c>
      <c r="I42" s="7" t="s">
        <v>84</v>
      </c>
      <c r="J42" s="7" t="s">
        <v>85</v>
      </c>
      <c r="K42" s="7" t="s">
        <v>86</v>
      </c>
      <c r="L42" s="7" t="s">
        <v>87</v>
      </c>
      <c r="M42" s="7" t="s">
        <v>88</v>
      </c>
      <c r="N42" s="206" t="s">
        <v>124</v>
      </c>
      <c r="O42" s="206" t="s">
        <v>125</v>
      </c>
    </row>
    <row r="43" spans="1:26" ht="11.1" customHeight="1" x14ac:dyDescent="0.15">
      <c r="A43" s="6" t="s">
        <v>178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177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180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192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200</v>
      </c>
      <c r="B47" s="153">
        <v>19.399999999999999</v>
      </c>
      <c r="C47" s="153">
        <v>19.3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77</v>
      </c>
      <c r="C70" s="7" t="s">
        <v>78</v>
      </c>
      <c r="D70" s="7" t="s">
        <v>79</v>
      </c>
      <c r="E70" s="7" t="s">
        <v>80</v>
      </c>
      <c r="F70" s="7" t="s">
        <v>81</v>
      </c>
      <c r="G70" s="7" t="s">
        <v>82</v>
      </c>
      <c r="H70" s="7" t="s">
        <v>83</v>
      </c>
      <c r="I70" s="7" t="s">
        <v>84</v>
      </c>
      <c r="J70" s="7" t="s">
        <v>85</v>
      </c>
      <c r="K70" s="7" t="s">
        <v>86</v>
      </c>
      <c r="L70" s="7" t="s">
        <v>87</v>
      </c>
      <c r="M70" s="7" t="s">
        <v>88</v>
      </c>
      <c r="N70" s="206" t="s">
        <v>124</v>
      </c>
      <c r="O70" s="206" t="s">
        <v>125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178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177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180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192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200</v>
      </c>
      <c r="B75" s="146">
        <v>58</v>
      </c>
      <c r="C75" s="146">
        <v>58.6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C89" sqref="C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2" t="s">
        <v>125</v>
      </c>
    </row>
    <row r="25" spans="1:24" ht="11.1" customHeight="1" x14ac:dyDescent="0.15">
      <c r="A25" s="6" t="s">
        <v>178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177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180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192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200</v>
      </c>
      <c r="B29" s="153">
        <v>17.100000000000001</v>
      </c>
      <c r="C29" s="153">
        <v>17.8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178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177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180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192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200</v>
      </c>
      <c r="B58" s="153">
        <v>36</v>
      </c>
      <c r="C58" s="153">
        <v>35.9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</row>
    <row r="84" spans="1:18" s="150" customFormat="1" ht="11.1" customHeight="1" x14ac:dyDescent="0.15">
      <c r="A84" s="6" t="s">
        <v>178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177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180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192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200</v>
      </c>
      <c r="B88" s="146">
        <v>47.5</v>
      </c>
      <c r="C88" s="148">
        <v>49.6</v>
      </c>
      <c r="D88" s="146"/>
      <c r="E88" s="146"/>
      <c r="F88" s="146"/>
      <c r="G88" s="146"/>
      <c r="H88" s="148"/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C89" sqref="C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178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177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180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192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200</v>
      </c>
      <c r="B29" s="157">
        <v>51.7</v>
      </c>
      <c r="C29" s="157">
        <v>54.7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178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177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180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192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200</v>
      </c>
      <c r="B58" s="157">
        <v>43.2</v>
      </c>
      <c r="C58" s="157">
        <v>43.6</v>
      </c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178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177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180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192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200</v>
      </c>
      <c r="B88" s="11">
        <v>120.5</v>
      </c>
      <c r="C88" s="11">
        <v>125.7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C89" sqref="C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178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177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180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192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200</v>
      </c>
      <c r="B29" s="355">
        <v>72.7</v>
      </c>
      <c r="C29" s="355">
        <v>83.2</v>
      </c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77</v>
      </c>
      <c r="C53" s="146" t="s">
        <v>78</v>
      </c>
      <c r="D53" s="146" t="s">
        <v>79</v>
      </c>
      <c r="E53" s="146" t="s">
        <v>80</v>
      </c>
      <c r="F53" s="146" t="s">
        <v>81</v>
      </c>
      <c r="G53" s="146" t="s">
        <v>82</v>
      </c>
      <c r="H53" s="146" t="s">
        <v>83</v>
      </c>
      <c r="I53" s="146" t="s">
        <v>84</v>
      </c>
      <c r="J53" s="146" t="s">
        <v>85</v>
      </c>
      <c r="K53" s="146" t="s">
        <v>86</v>
      </c>
      <c r="L53" s="146" t="s">
        <v>87</v>
      </c>
      <c r="M53" s="146" t="s">
        <v>88</v>
      </c>
      <c r="N53" s="206" t="s">
        <v>124</v>
      </c>
      <c r="O53" s="149" t="s">
        <v>126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178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177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180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192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200</v>
      </c>
      <c r="B58" s="153">
        <v>97.3</v>
      </c>
      <c r="C58" s="153">
        <v>99.8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77</v>
      </c>
      <c r="C83" s="146" t="s">
        <v>78</v>
      </c>
      <c r="D83" s="146" t="s">
        <v>79</v>
      </c>
      <c r="E83" s="146" t="s">
        <v>80</v>
      </c>
      <c r="F83" s="146" t="s">
        <v>81</v>
      </c>
      <c r="G83" s="146" t="s">
        <v>82</v>
      </c>
      <c r="H83" s="146" t="s">
        <v>83</v>
      </c>
      <c r="I83" s="146" t="s">
        <v>84</v>
      </c>
      <c r="J83" s="146" t="s">
        <v>85</v>
      </c>
      <c r="K83" s="146" t="s">
        <v>86</v>
      </c>
      <c r="L83" s="146" t="s">
        <v>87</v>
      </c>
      <c r="M83" s="146" t="s">
        <v>88</v>
      </c>
      <c r="N83" s="206" t="s">
        <v>124</v>
      </c>
      <c r="O83" s="149" t="s">
        <v>126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178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177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180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192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200</v>
      </c>
      <c r="B88" s="148">
        <v>74.8</v>
      </c>
      <c r="C88" s="148">
        <v>83.1</v>
      </c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C89" sqref="C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178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177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180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192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200</v>
      </c>
      <c r="B29" s="153">
        <v>45.1</v>
      </c>
      <c r="C29" s="153">
        <v>47.2</v>
      </c>
      <c r="D29" s="153"/>
      <c r="E29" s="153"/>
      <c r="F29" s="153"/>
      <c r="G29" s="153"/>
      <c r="H29" s="153"/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178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177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180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192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200</v>
      </c>
      <c r="B58" s="153">
        <v>62.7</v>
      </c>
      <c r="C58" s="153">
        <v>63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178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177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180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192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200</v>
      </c>
      <c r="B88" s="146">
        <v>72.3</v>
      </c>
      <c r="C88" s="146">
        <v>74.900000000000006</v>
      </c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24" sqref="P24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6" t="s">
        <v>129</v>
      </c>
      <c r="F1" s="144"/>
      <c r="G1" s="144"/>
      <c r="H1" s="144"/>
    </row>
    <row r="2" spans="1:13" x14ac:dyDescent="0.15">
      <c r="A2" s="440"/>
    </row>
    <row r="3" spans="1:13" ht="17.25" x14ac:dyDescent="0.2">
      <c r="A3" s="440"/>
      <c r="C3" s="144"/>
    </row>
    <row r="4" spans="1:13" ht="17.25" x14ac:dyDescent="0.2">
      <c r="A4" s="440"/>
      <c r="J4" s="144"/>
      <c r="K4" s="144"/>
      <c r="L4" s="144"/>
      <c r="M4" s="144"/>
    </row>
    <row r="5" spans="1:13" x14ac:dyDescent="0.15">
      <c r="A5" s="440"/>
    </row>
    <row r="6" spans="1:13" x14ac:dyDescent="0.15">
      <c r="A6" s="440"/>
    </row>
    <row r="7" spans="1:13" x14ac:dyDescent="0.15">
      <c r="A7" s="440"/>
    </row>
    <row r="8" spans="1:13" x14ac:dyDescent="0.15">
      <c r="A8" s="440"/>
    </row>
    <row r="9" spans="1:13" x14ac:dyDescent="0.15">
      <c r="A9" s="440"/>
    </row>
    <row r="10" spans="1:13" x14ac:dyDescent="0.15">
      <c r="A10" s="440"/>
    </row>
    <row r="11" spans="1:13" x14ac:dyDescent="0.15">
      <c r="A11" s="440"/>
    </row>
    <row r="12" spans="1:13" x14ac:dyDescent="0.15">
      <c r="A12" s="440"/>
    </row>
    <row r="13" spans="1:13" x14ac:dyDescent="0.15">
      <c r="A13" s="440"/>
    </row>
    <row r="14" spans="1:13" x14ac:dyDescent="0.15">
      <c r="A14" s="440"/>
    </row>
    <row r="15" spans="1:13" x14ac:dyDescent="0.15">
      <c r="A15" s="440"/>
    </row>
    <row r="16" spans="1:13" x14ac:dyDescent="0.15">
      <c r="A16" s="440"/>
    </row>
    <row r="17" spans="1:15" x14ac:dyDescent="0.15">
      <c r="A17" s="440"/>
    </row>
    <row r="18" spans="1:15" x14ac:dyDescent="0.15">
      <c r="A18" s="440"/>
    </row>
    <row r="19" spans="1:15" x14ac:dyDescent="0.15">
      <c r="A19" s="440"/>
    </row>
    <row r="20" spans="1:15" x14ac:dyDescent="0.15">
      <c r="A20" s="440"/>
    </row>
    <row r="21" spans="1:15" x14ac:dyDescent="0.15">
      <c r="A21" s="440"/>
    </row>
    <row r="22" spans="1:15" x14ac:dyDescent="0.15">
      <c r="A22" s="440"/>
    </row>
    <row r="23" spans="1:15" x14ac:dyDescent="0.15">
      <c r="A23" s="440"/>
    </row>
    <row r="24" spans="1:15" x14ac:dyDescent="0.15">
      <c r="A24" s="440"/>
    </row>
    <row r="25" spans="1:15" x14ac:dyDescent="0.15">
      <c r="A25" s="440"/>
    </row>
    <row r="26" spans="1:15" x14ac:dyDescent="0.15">
      <c r="A26" s="440"/>
    </row>
    <row r="27" spans="1:15" x14ac:dyDescent="0.15">
      <c r="A27" s="440"/>
    </row>
    <row r="28" spans="1:15" x14ac:dyDescent="0.15">
      <c r="A28" s="440"/>
    </row>
    <row r="29" spans="1:15" x14ac:dyDescent="0.15">
      <c r="A29" s="440"/>
      <c r="O29" s="349"/>
    </row>
    <row r="30" spans="1:15" x14ac:dyDescent="0.15">
      <c r="A30" s="440"/>
    </row>
    <row r="31" spans="1:15" x14ac:dyDescent="0.15">
      <c r="A31" s="440"/>
    </row>
    <row r="32" spans="1:15" x14ac:dyDescent="0.15">
      <c r="A32" s="440"/>
    </row>
    <row r="33" spans="1:14" x14ac:dyDescent="0.15">
      <c r="A33" s="440"/>
    </row>
    <row r="34" spans="1:14" x14ac:dyDescent="0.15">
      <c r="A34" s="440"/>
    </row>
    <row r="35" spans="1:14" s="42" customFormat="1" ht="20.100000000000001" customHeight="1" x14ac:dyDescent="0.15">
      <c r="A35" s="440"/>
      <c r="B35" s="363" t="s">
        <v>173</v>
      </c>
      <c r="C35" s="363" t="s">
        <v>157</v>
      </c>
      <c r="D35" s="364" t="s">
        <v>159</v>
      </c>
      <c r="E35" s="363" t="s">
        <v>162</v>
      </c>
      <c r="F35" s="363" t="s">
        <v>165</v>
      </c>
      <c r="G35" s="363" t="s">
        <v>172</v>
      </c>
      <c r="H35" s="363" t="s">
        <v>175</v>
      </c>
      <c r="I35" s="363" t="s">
        <v>176</v>
      </c>
      <c r="J35" s="363" t="s">
        <v>177</v>
      </c>
      <c r="K35" s="363" t="s">
        <v>197</v>
      </c>
      <c r="L35" s="363" t="s">
        <v>213</v>
      </c>
      <c r="M35" s="365" t="s">
        <v>214</v>
      </c>
      <c r="N35" s="47"/>
    </row>
    <row r="36" spans="1:14" ht="25.5" customHeight="1" x14ac:dyDescent="0.15">
      <c r="A36" s="440"/>
      <c r="B36" s="431" t="s">
        <v>110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141.69999999999999</v>
      </c>
    </row>
    <row r="37" spans="1:14" ht="25.5" customHeight="1" x14ac:dyDescent="0.15">
      <c r="A37" s="440"/>
      <c r="B37" s="196" t="s">
        <v>221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240.6</v>
      </c>
    </row>
    <row r="38" spans="1:14" ht="24.75" customHeight="1" x14ac:dyDescent="0.15">
      <c r="A38" s="440"/>
      <c r="B38" s="173" t="s">
        <v>132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168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L26" sqref="L26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3" t="s">
        <v>215</v>
      </c>
      <c r="C1" s="453"/>
      <c r="D1" s="453"/>
      <c r="E1" s="453"/>
      <c r="F1" s="453"/>
      <c r="G1" s="454" t="s">
        <v>130</v>
      </c>
      <c r="H1" s="454"/>
      <c r="I1" s="454"/>
      <c r="J1" s="224" t="s">
        <v>111</v>
      </c>
      <c r="K1" s="3"/>
      <c r="M1" s="3" t="s">
        <v>191</v>
      </c>
    </row>
    <row r="2" spans="2:15" x14ac:dyDescent="0.15">
      <c r="B2" s="453"/>
      <c r="C2" s="453"/>
      <c r="D2" s="453"/>
      <c r="E2" s="453"/>
      <c r="F2" s="453"/>
      <c r="G2" s="454"/>
      <c r="H2" s="454"/>
      <c r="I2" s="454"/>
      <c r="J2" s="375">
        <v>220340</v>
      </c>
      <c r="K2" s="4" t="s">
        <v>113</v>
      </c>
      <c r="L2" s="341">
        <f t="shared" ref="L2:L7" si="0">SUM(J2)</f>
        <v>220340</v>
      </c>
      <c r="M2" s="375">
        <v>154563</v>
      </c>
    </row>
    <row r="3" spans="2:15" x14ac:dyDescent="0.15">
      <c r="J3" s="375">
        <v>392277</v>
      </c>
      <c r="K3" s="3" t="s">
        <v>114</v>
      </c>
      <c r="L3" s="341">
        <f t="shared" si="0"/>
        <v>392277</v>
      </c>
      <c r="M3" s="375">
        <v>252300</v>
      </c>
    </row>
    <row r="4" spans="2:15" x14ac:dyDescent="0.15">
      <c r="J4" s="375">
        <v>514928</v>
      </c>
      <c r="K4" s="3" t="s">
        <v>104</v>
      </c>
      <c r="L4" s="341">
        <f t="shared" si="0"/>
        <v>514928</v>
      </c>
      <c r="M4" s="375">
        <v>329006</v>
      </c>
    </row>
    <row r="5" spans="2:15" x14ac:dyDescent="0.15">
      <c r="J5" s="375">
        <v>153912</v>
      </c>
      <c r="K5" s="3" t="s">
        <v>92</v>
      </c>
      <c r="L5" s="341">
        <f t="shared" si="0"/>
        <v>153912</v>
      </c>
      <c r="M5" s="375">
        <v>129869</v>
      </c>
    </row>
    <row r="6" spans="2:15" x14ac:dyDescent="0.15">
      <c r="J6" s="375">
        <v>260147</v>
      </c>
      <c r="K6" s="3" t="s">
        <v>102</v>
      </c>
      <c r="L6" s="341">
        <f t="shared" si="0"/>
        <v>260147</v>
      </c>
      <c r="M6" s="375">
        <v>154928</v>
      </c>
    </row>
    <row r="7" spans="2:15" x14ac:dyDescent="0.15">
      <c r="J7" s="375">
        <v>864580</v>
      </c>
      <c r="K7" s="3" t="s">
        <v>105</v>
      </c>
      <c r="L7" s="341">
        <f t="shared" si="0"/>
        <v>864580</v>
      </c>
      <c r="M7" s="375">
        <v>625543</v>
      </c>
    </row>
    <row r="8" spans="2:15" x14ac:dyDescent="0.15">
      <c r="J8" s="341">
        <f>SUM(J2:J7)</f>
        <v>2406184</v>
      </c>
      <c r="K8" s="3" t="s">
        <v>94</v>
      </c>
      <c r="L8" s="412">
        <f>SUM(L2:L7)</f>
        <v>2406184</v>
      </c>
      <c r="M8" s="341">
        <f>SUM(M2:M7)</f>
        <v>1646209</v>
      </c>
    </row>
    <row r="10" spans="2:15" x14ac:dyDescent="0.15">
      <c r="K10" s="3"/>
      <c r="L10" s="3" t="s">
        <v>167</v>
      </c>
      <c r="M10" s="3" t="s">
        <v>115</v>
      </c>
      <c r="N10" s="3"/>
      <c r="O10" s="3" t="s">
        <v>131</v>
      </c>
    </row>
    <row r="11" spans="2:15" x14ac:dyDescent="0.15">
      <c r="K11" s="4" t="s">
        <v>113</v>
      </c>
      <c r="L11" s="341">
        <f>SUM(M2)</f>
        <v>154563</v>
      </c>
      <c r="M11" s="341">
        <f t="shared" ref="M11:M17" si="1">SUM(N11-L11)</f>
        <v>65777</v>
      </c>
      <c r="N11" s="341">
        <f t="shared" ref="N11:N17" si="2">SUM(L2)</f>
        <v>220340</v>
      </c>
      <c r="O11" s="342">
        <f>SUM(L11/N11)</f>
        <v>0.70147499319233908</v>
      </c>
    </row>
    <row r="12" spans="2:15" x14ac:dyDescent="0.15">
      <c r="K12" s="3" t="s">
        <v>114</v>
      </c>
      <c r="L12" s="341">
        <f t="shared" ref="L12:L17" si="3">SUM(M3)</f>
        <v>252300</v>
      </c>
      <c r="M12" s="341">
        <f t="shared" si="1"/>
        <v>139977</v>
      </c>
      <c r="N12" s="341">
        <f t="shared" si="2"/>
        <v>392277</v>
      </c>
      <c r="O12" s="342">
        <f t="shared" ref="O12:O17" si="4">SUM(L12/N12)</f>
        <v>0.64316796549377098</v>
      </c>
    </row>
    <row r="13" spans="2:15" x14ac:dyDescent="0.15">
      <c r="K13" s="3" t="s">
        <v>104</v>
      </c>
      <c r="L13" s="341">
        <f t="shared" si="3"/>
        <v>329006</v>
      </c>
      <c r="M13" s="341">
        <f t="shared" si="1"/>
        <v>185922</v>
      </c>
      <c r="N13" s="341">
        <f t="shared" si="2"/>
        <v>514928</v>
      </c>
      <c r="O13" s="342">
        <f t="shared" si="4"/>
        <v>0.63893592890656559</v>
      </c>
    </row>
    <row r="14" spans="2:15" x14ac:dyDescent="0.15">
      <c r="K14" s="3" t="s">
        <v>92</v>
      </c>
      <c r="L14" s="341">
        <f t="shared" si="3"/>
        <v>129869</v>
      </c>
      <c r="M14" s="341">
        <f t="shared" si="1"/>
        <v>24043</v>
      </c>
      <c r="N14" s="341">
        <f t="shared" si="2"/>
        <v>153912</v>
      </c>
      <c r="O14" s="342">
        <f t="shared" si="4"/>
        <v>0.84378735901034352</v>
      </c>
    </row>
    <row r="15" spans="2:15" x14ac:dyDescent="0.15">
      <c r="K15" s="3" t="s">
        <v>102</v>
      </c>
      <c r="L15" s="341">
        <f t="shared" si="3"/>
        <v>154928</v>
      </c>
      <c r="M15" s="341">
        <f t="shared" si="1"/>
        <v>105219</v>
      </c>
      <c r="N15" s="341">
        <f t="shared" si="2"/>
        <v>260147</v>
      </c>
      <c r="O15" s="342">
        <f t="shared" si="4"/>
        <v>0.59554021380219646</v>
      </c>
    </row>
    <row r="16" spans="2:15" x14ac:dyDescent="0.15">
      <c r="K16" s="3" t="s">
        <v>105</v>
      </c>
      <c r="L16" s="341">
        <f t="shared" si="3"/>
        <v>625543</v>
      </c>
      <c r="M16" s="341">
        <f t="shared" si="1"/>
        <v>239037</v>
      </c>
      <c r="N16" s="341">
        <f t="shared" si="2"/>
        <v>864580</v>
      </c>
      <c r="O16" s="342">
        <f t="shared" si="4"/>
        <v>0.72352240394179834</v>
      </c>
    </row>
    <row r="17" spans="11:15" x14ac:dyDescent="0.15">
      <c r="K17" s="3" t="s">
        <v>94</v>
      </c>
      <c r="L17" s="341">
        <f t="shared" si="3"/>
        <v>1646209</v>
      </c>
      <c r="M17" s="341">
        <f t="shared" si="1"/>
        <v>759975</v>
      </c>
      <c r="N17" s="341">
        <f t="shared" si="2"/>
        <v>2406184</v>
      </c>
      <c r="O17" s="342">
        <f t="shared" si="4"/>
        <v>0.68415757065960048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116</v>
      </c>
      <c r="B56" s="36"/>
      <c r="C56" s="455" t="s">
        <v>111</v>
      </c>
      <c r="D56" s="456"/>
      <c r="E56" s="455" t="s">
        <v>112</v>
      </c>
      <c r="F56" s="456"/>
      <c r="G56" s="459" t="s">
        <v>117</v>
      </c>
      <c r="H56" s="455" t="s">
        <v>118</v>
      </c>
      <c r="I56" s="456"/>
    </row>
    <row r="57" spans="1:9" ht="14.25" x14ac:dyDescent="0.15">
      <c r="A57" s="37" t="s">
        <v>119</v>
      </c>
      <c r="B57" s="38"/>
      <c r="C57" s="457"/>
      <c r="D57" s="458"/>
      <c r="E57" s="457"/>
      <c r="F57" s="458"/>
      <c r="G57" s="460"/>
      <c r="H57" s="457"/>
      <c r="I57" s="458"/>
    </row>
    <row r="58" spans="1:9" ht="19.5" customHeight="1" x14ac:dyDescent="0.15">
      <c r="A58" s="41" t="s">
        <v>120</v>
      </c>
      <c r="B58" s="39"/>
      <c r="C58" s="449" t="s">
        <v>161</v>
      </c>
      <c r="D58" s="450"/>
      <c r="E58" s="451" t="s">
        <v>216</v>
      </c>
      <c r="F58" s="452"/>
      <c r="G58" s="80">
        <v>15.4</v>
      </c>
      <c r="H58" s="40"/>
      <c r="I58" s="39"/>
    </row>
    <row r="59" spans="1:9" ht="19.5" customHeight="1" x14ac:dyDescent="0.15">
      <c r="A59" s="41" t="s">
        <v>121</v>
      </c>
      <c r="B59" s="39"/>
      <c r="C59" s="447" t="s">
        <v>158</v>
      </c>
      <c r="D59" s="450"/>
      <c r="E59" s="451" t="s">
        <v>217</v>
      </c>
      <c r="F59" s="452"/>
      <c r="G59" s="84">
        <v>26.7</v>
      </c>
      <c r="H59" s="40"/>
      <c r="I59" s="39"/>
    </row>
    <row r="60" spans="1:9" ht="20.100000000000001" customHeight="1" x14ac:dyDescent="0.15">
      <c r="A60" s="41" t="s">
        <v>122</v>
      </c>
      <c r="B60" s="39"/>
      <c r="C60" s="451" t="s">
        <v>222</v>
      </c>
      <c r="D60" s="452"/>
      <c r="E60" s="447" t="s">
        <v>218</v>
      </c>
      <c r="F60" s="448"/>
      <c r="G60" s="80">
        <v>83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C31" sqref="C3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77</v>
      </c>
      <c r="C25" s="146" t="s">
        <v>78</v>
      </c>
      <c r="D25" s="146" t="s">
        <v>79</v>
      </c>
      <c r="E25" s="146" t="s">
        <v>80</v>
      </c>
      <c r="F25" s="146" t="s">
        <v>81</v>
      </c>
      <c r="G25" s="146" t="s">
        <v>82</v>
      </c>
      <c r="H25" s="146" t="s">
        <v>83</v>
      </c>
      <c r="I25" s="146" t="s">
        <v>84</v>
      </c>
      <c r="J25" s="146" t="s">
        <v>85</v>
      </c>
      <c r="K25" s="146" t="s">
        <v>86</v>
      </c>
      <c r="L25" s="146" t="s">
        <v>87</v>
      </c>
      <c r="M25" s="147" t="s">
        <v>88</v>
      </c>
      <c r="N25" s="206" t="s">
        <v>127</v>
      </c>
      <c r="O25" s="149" t="s">
        <v>126</v>
      </c>
      <c r="AI25"/>
    </row>
    <row r="26" spans="1:35" ht="9.9499999999999993" customHeight="1" x14ac:dyDescent="0.15">
      <c r="A26" s="6" t="s">
        <v>178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177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180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192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200</v>
      </c>
      <c r="B30" s="146">
        <v>91.6</v>
      </c>
      <c r="C30" s="146">
        <v>96.2</v>
      </c>
      <c r="D30" s="148"/>
      <c r="E30" s="146"/>
      <c r="F30" s="146"/>
      <c r="G30" s="146"/>
      <c r="H30" s="148"/>
      <c r="I30" s="146"/>
      <c r="J30" s="146"/>
      <c r="K30" s="146"/>
      <c r="L30" s="146"/>
      <c r="M30" s="303"/>
      <c r="N30" s="304">
        <f t="shared" ref="N30" si="1">SUM(B30:M30)</f>
        <v>187.8</v>
      </c>
      <c r="O30" s="148">
        <f>SUM(N30/N29)*100</f>
        <v>15.168403198449241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77</v>
      </c>
      <c r="C55" s="146" t="s">
        <v>78</v>
      </c>
      <c r="D55" s="146" t="s">
        <v>79</v>
      </c>
      <c r="E55" s="146" t="s">
        <v>80</v>
      </c>
      <c r="F55" s="146" t="s">
        <v>81</v>
      </c>
      <c r="G55" s="146" t="s">
        <v>82</v>
      </c>
      <c r="H55" s="146" t="s">
        <v>83</v>
      </c>
      <c r="I55" s="146" t="s">
        <v>84</v>
      </c>
      <c r="J55" s="146" t="s">
        <v>85</v>
      </c>
      <c r="K55" s="146" t="s">
        <v>86</v>
      </c>
      <c r="L55" s="146" t="s">
        <v>87</v>
      </c>
      <c r="M55" s="147" t="s">
        <v>88</v>
      </c>
      <c r="N55" s="206" t="s">
        <v>128</v>
      </c>
      <c r="O55" s="149" t="s">
        <v>126</v>
      </c>
    </row>
    <row r="56" spans="1:17" ht="9.9499999999999993" customHeight="1" x14ac:dyDescent="0.15">
      <c r="A56" s="6" t="s">
        <v>178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177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180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192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200</v>
      </c>
      <c r="B60" s="146">
        <v>141.4</v>
      </c>
      <c r="C60" s="146">
        <v>142</v>
      </c>
      <c r="D60" s="146"/>
      <c r="E60" s="146"/>
      <c r="F60" s="146"/>
      <c r="G60" s="146"/>
      <c r="H60" s="146"/>
      <c r="I60" s="146"/>
      <c r="J60" s="147"/>
      <c r="K60" s="146"/>
      <c r="L60" s="146"/>
      <c r="M60" s="147"/>
      <c r="N60" s="211">
        <f t="shared" ref="N60" si="3">SUM(B60:M60)/12</f>
        <v>23.616666666666664</v>
      </c>
      <c r="O60" s="148">
        <f>SUM(N60/N59)*100</f>
        <v>16.706950421505628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77</v>
      </c>
      <c r="C85" s="146" t="s">
        <v>78</v>
      </c>
      <c r="D85" s="146" t="s">
        <v>79</v>
      </c>
      <c r="E85" s="146" t="s">
        <v>80</v>
      </c>
      <c r="F85" s="146" t="s">
        <v>81</v>
      </c>
      <c r="G85" s="146" t="s">
        <v>82</v>
      </c>
      <c r="H85" s="146" t="s">
        <v>83</v>
      </c>
      <c r="I85" s="146" t="s">
        <v>84</v>
      </c>
      <c r="J85" s="146" t="s">
        <v>85</v>
      </c>
      <c r="K85" s="146" t="s">
        <v>86</v>
      </c>
      <c r="L85" s="146" t="s">
        <v>87</v>
      </c>
      <c r="M85" s="147" t="s">
        <v>88</v>
      </c>
      <c r="N85" s="206" t="s">
        <v>128</v>
      </c>
      <c r="O85" s="149" t="s">
        <v>126</v>
      </c>
    </row>
    <row r="86" spans="1:25" ht="9.9499999999999993" customHeight="1" x14ac:dyDescent="0.15">
      <c r="A86" s="6" t="s">
        <v>178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177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180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192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200</v>
      </c>
      <c r="B90" s="146">
        <v>64.8</v>
      </c>
      <c r="C90" s="146">
        <v>67.7</v>
      </c>
      <c r="D90" s="146"/>
      <c r="E90" s="146"/>
      <c r="F90" s="146"/>
      <c r="G90" s="146"/>
      <c r="H90" s="146"/>
      <c r="I90" s="146"/>
      <c r="J90" s="147"/>
      <c r="K90" s="146"/>
      <c r="L90" s="146"/>
      <c r="M90" s="147"/>
      <c r="N90" s="211">
        <f>SUM(B90:M90)/12</f>
        <v>11.041666666666666</v>
      </c>
      <c r="O90" s="411">
        <f>SUM(N90/N89)*100</f>
        <v>15.113493783506332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P42" sqref="P4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1" t="s">
        <v>219</v>
      </c>
      <c r="B1" s="462"/>
      <c r="C1" s="462"/>
      <c r="D1" s="462"/>
      <c r="E1" s="462"/>
      <c r="F1" s="462"/>
      <c r="G1" s="462"/>
      <c r="M1" s="16"/>
      <c r="N1" t="s">
        <v>200</v>
      </c>
      <c r="O1" s="111"/>
      <c r="Q1" s="282" t="s">
        <v>192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285199</v>
      </c>
      <c r="K3" s="198">
        <v>1</v>
      </c>
      <c r="L3" s="3">
        <f>SUM(H3)</f>
        <v>17</v>
      </c>
      <c r="M3" s="161" t="s">
        <v>21</v>
      </c>
      <c r="N3" s="13">
        <f>SUM(J3)</f>
        <v>285199</v>
      </c>
      <c r="O3" s="3">
        <f>SUM(H3)</f>
        <v>17</v>
      </c>
      <c r="P3" s="161" t="s">
        <v>21</v>
      </c>
      <c r="Q3" s="199">
        <v>273600</v>
      </c>
    </row>
    <row r="4" spans="1:18" ht="13.5" customHeight="1" x14ac:dyDescent="0.15">
      <c r="H4" s="3">
        <v>33</v>
      </c>
      <c r="I4" s="161" t="s">
        <v>0</v>
      </c>
      <c r="J4" s="13">
        <v>104597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104597</v>
      </c>
      <c r="O4" s="3">
        <f t="shared" ref="O4:O12" si="2">SUM(H4)</f>
        <v>33</v>
      </c>
      <c r="P4" s="161" t="s">
        <v>0</v>
      </c>
      <c r="Q4" s="86">
        <v>93363</v>
      </c>
    </row>
    <row r="5" spans="1:18" ht="13.5" customHeight="1" x14ac:dyDescent="0.15">
      <c r="G5" s="17"/>
      <c r="H5" s="3">
        <v>36</v>
      </c>
      <c r="I5" s="161" t="s">
        <v>5</v>
      </c>
      <c r="J5" s="13">
        <v>93240</v>
      </c>
      <c r="K5" s="198">
        <v>3</v>
      </c>
      <c r="L5" s="3">
        <f t="shared" si="0"/>
        <v>36</v>
      </c>
      <c r="M5" s="161" t="s">
        <v>5</v>
      </c>
      <c r="N5" s="13">
        <f t="shared" si="1"/>
        <v>93240</v>
      </c>
      <c r="O5" s="3">
        <f t="shared" si="2"/>
        <v>36</v>
      </c>
      <c r="P5" s="161" t="s">
        <v>5</v>
      </c>
      <c r="Q5" s="86">
        <v>76195</v>
      </c>
    </row>
    <row r="6" spans="1:18" ht="13.5" customHeight="1" x14ac:dyDescent="0.15">
      <c r="H6" s="3">
        <v>26</v>
      </c>
      <c r="I6" s="161" t="s">
        <v>30</v>
      </c>
      <c r="J6" s="13">
        <v>85083</v>
      </c>
      <c r="K6" s="198">
        <v>4</v>
      </c>
      <c r="L6" s="3">
        <f t="shared" si="0"/>
        <v>26</v>
      </c>
      <c r="M6" s="161" t="s">
        <v>30</v>
      </c>
      <c r="N6" s="13">
        <f t="shared" si="1"/>
        <v>85083</v>
      </c>
      <c r="O6" s="3">
        <f t="shared" si="2"/>
        <v>26</v>
      </c>
      <c r="P6" s="161" t="s">
        <v>30</v>
      </c>
      <c r="Q6" s="86">
        <v>89762</v>
      </c>
    </row>
    <row r="7" spans="1:18" ht="13.5" customHeight="1" x14ac:dyDescent="0.15">
      <c r="H7" s="3">
        <v>16</v>
      </c>
      <c r="I7" s="161" t="s">
        <v>3</v>
      </c>
      <c r="J7" s="87">
        <v>61009</v>
      </c>
      <c r="K7" s="198">
        <v>5</v>
      </c>
      <c r="L7" s="3">
        <f t="shared" si="0"/>
        <v>16</v>
      </c>
      <c r="M7" s="161" t="s">
        <v>3</v>
      </c>
      <c r="N7" s="13">
        <f t="shared" si="1"/>
        <v>61009</v>
      </c>
      <c r="O7" s="3">
        <f t="shared" si="2"/>
        <v>16</v>
      </c>
      <c r="P7" s="161" t="s">
        <v>3</v>
      </c>
      <c r="Q7" s="86">
        <v>59531</v>
      </c>
    </row>
    <row r="8" spans="1:18" ht="13.5" customHeight="1" x14ac:dyDescent="0.15">
      <c r="H8" s="3">
        <v>34</v>
      </c>
      <c r="I8" s="161" t="s">
        <v>1</v>
      </c>
      <c r="J8" s="220">
        <v>45543</v>
      </c>
      <c r="K8" s="198">
        <v>6</v>
      </c>
      <c r="L8" s="3">
        <f t="shared" si="0"/>
        <v>34</v>
      </c>
      <c r="M8" s="161" t="s">
        <v>1</v>
      </c>
      <c r="N8" s="13">
        <f t="shared" si="1"/>
        <v>45543</v>
      </c>
      <c r="O8" s="3">
        <f t="shared" si="2"/>
        <v>34</v>
      </c>
      <c r="P8" s="161" t="s">
        <v>1</v>
      </c>
      <c r="Q8" s="86">
        <v>37976</v>
      </c>
    </row>
    <row r="9" spans="1:18" ht="13.5" customHeight="1" x14ac:dyDescent="0.15">
      <c r="H9" s="14">
        <v>25</v>
      </c>
      <c r="I9" s="163" t="s">
        <v>29</v>
      </c>
      <c r="J9" s="13">
        <v>45255</v>
      </c>
      <c r="K9" s="198">
        <v>7</v>
      </c>
      <c r="L9" s="3">
        <f t="shared" si="0"/>
        <v>25</v>
      </c>
      <c r="M9" s="163" t="s">
        <v>29</v>
      </c>
      <c r="N9" s="13">
        <f t="shared" si="1"/>
        <v>45255</v>
      </c>
      <c r="O9" s="3">
        <f t="shared" si="2"/>
        <v>25</v>
      </c>
      <c r="P9" s="163" t="s">
        <v>29</v>
      </c>
      <c r="Q9" s="86">
        <v>35765</v>
      </c>
    </row>
    <row r="10" spans="1:18" ht="13.5" customHeight="1" x14ac:dyDescent="0.15">
      <c r="H10" s="33">
        <v>40</v>
      </c>
      <c r="I10" s="161" t="s">
        <v>2</v>
      </c>
      <c r="J10" s="13">
        <v>34948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34948</v>
      </c>
      <c r="O10" s="3">
        <f t="shared" si="2"/>
        <v>40</v>
      </c>
      <c r="P10" s="161" t="s">
        <v>2</v>
      </c>
      <c r="Q10" s="86">
        <v>38299</v>
      </c>
    </row>
    <row r="11" spans="1:18" ht="13.5" customHeight="1" x14ac:dyDescent="0.15">
      <c r="H11" s="14">
        <v>38</v>
      </c>
      <c r="I11" s="163" t="s">
        <v>38</v>
      </c>
      <c r="J11" s="13">
        <v>33699</v>
      </c>
      <c r="K11" s="198">
        <v>9</v>
      </c>
      <c r="L11" s="3">
        <f t="shared" si="0"/>
        <v>38</v>
      </c>
      <c r="M11" s="163" t="s">
        <v>38</v>
      </c>
      <c r="N11" s="13">
        <f t="shared" si="1"/>
        <v>33699</v>
      </c>
      <c r="O11" s="3">
        <f t="shared" si="2"/>
        <v>38</v>
      </c>
      <c r="P11" s="163" t="s">
        <v>38</v>
      </c>
      <c r="Q11" s="86">
        <v>23695</v>
      </c>
    </row>
    <row r="12" spans="1:18" ht="13.5" customHeight="1" thickBot="1" x14ac:dyDescent="0.2">
      <c r="H12" s="274">
        <v>13</v>
      </c>
      <c r="I12" s="380" t="s">
        <v>7</v>
      </c>
      <c r="J12" s="432">
        <v>33555</v>
      </c>
      <c r="K12" s="197">
        <v>10</v>
      </c>
      <c r="L12" s="3">
        <f t="shared" si="0"/>
        <v>13</v>
      </c>
      <c r="M12" s="380" t="s">
        <v>7</v>
      </c>
      <c r="N12" s="13">
        <f t="shared" si="1"/>
        <v>33555</v>
      </c>
      <c r="O12" s="14">
        <f t="shared" si="2"/>
        <v>13</v>
      </c>
      <c r="P12" s="380" t="s">
        <v>7</v>
      </c>
      <c r="Q12" s="200">
        <v>32454</v>
      </c>
    </row>
    <row r="13" spans="1:18" ht="13.5" customHeight="1" thickTop="1" thickBot="1" x14ac:dyDescent="0.2">
      <c r="H13" s="122">
        <v>24</v>
      </c>
      <c r="I13" s="175" t="s">
        <v>28</v>
      </c>
      <c r="J13" s="428">
        <v>31244</v>
      </c>
      <c r="K13" s="104"/>
      <c r="L13" s="78"/>
      <c r="M13" s="164"/>
      <c r="N13" s="339">
        <f>SUM(J43)</f>
        <v>962234</v>
      </c>
      <c r="O13" s="3"/>
      <c r="P13" s="273" t="s">
        <v>155</v>
      </c>
      <c r="Q13" s="201">
        <v>913235</v>
      </c>
    </row>
    <row r="14" spans="1:18" ht="13.5" customHeight="1" x14ac:dyDescent="0.15">
      <c r="B14" s="19"/>
      <c r="H14" s="3">
        <v>14</v>
      </c>
      <c r="I14" s="161" t="s">
        <v>19</v>
      </c>
      <c r="J14" s="13">
        <v>12405</v>
      </c>
      <c r="K14" s="104"/>
      <c r="L14" s="26"/>
      <c r="N14" t="s">
        <v>59</v>
      </c>
      <c r="O14"/>
    </row>
    <row r="15" spans="1:18" ht="13.5" customHeight="1" x14ac:dyDescent="0.15">
      <c r="H15" s="3">
        <v>31</v>
      </c>
      <c r="I15" s="161" t="s">
        <v>106</v>
      </c>
      <c r="J15" s="13">
        <v>12332</v>
      </c>
      <c r="K15" s="104"/>
      <c r="L15" s="26"/>
      <c r="M15" t="s">
        <v>201</v>
      </c>
      <c r="N15" s="15"/>
      <c r="O15"/>
      <c r="P15" t="s">
        <v>202</v>
      </c>
      <c r="Q15" s="85" t="s">
        <v>63</v>
      </c>
    </row>
    <row r="16" spans="1:18" ht="13.5" customHeight="1" x14ac:dyDescent="0.15">
      <c r="C16" s="15"/>
      <c r="E16" s="17"/>
      <c r="H16" s="3">
        <v>9</v>
      </c>
      <c r="I16" s="3" t="s">
        <v>170</v>
      </c>
      <c r="J16" s="220">
        <v>11401</v>
      </c>
      <c r="K16" s="104"/>
      <c r="L16" s="3">
        <f>SUM(L3)</f>
        <v>17</v>
      </c>
      <c r="M16" s="13">
        <f>SUM(N3)</f>
        <v>285199</v>
      </c>
      <c r="N16" s="161" t="s">
        <v>21</v>
      </c>
      <c r="O16" s="3">
        <f>SUM(O3)</f>
        <v>17</v>
      </c>
      <c r="P16" s="13">
        <f>SUM(M16)</f>
        <v>285199</v>
      </c>
      <c r="Q16" s="278">
        <v>290803</v>
      </c>
      <c r="R16" s="79"/>
    </row>
    <row r="17" spans="2:20" ht="13.5" customHeight="1" x14ac:dyDescent="0.15">
      <c r="C17" s="15"/>
      <c r="E17" s="17"/>
      <c r="H17" s="3">
        <v>3</v>
      </c>
      <c r="I17" s="161" t="s">
        <v>10</v>
      </c>
      <c r="J17" s="13">
        <v>10603</v>
      </c>
      <c r="K17" s="104"/>
      <c r="L17" s="3">
        <f t="shared" ref="L17:L25" si="3">SUM(L4)</f>
        <v>33</v>
      </c>
      <c r="M17" s="13">
        <f t="shared" ref="M17:M25" si="4">SUM(N4)</f>
        <v>104597</v>
      </c>
      <c r="N17" s="161" t="s">
        <v>0</v>
      </c>
      <c r="O17" s="3">
        <f t="shared" ref="O17:O25" si="5">SUM(O4)</f>
        <v>33</v>
      </c>
      <c r="P17" s="13">
        <f t="shared" ref="P17:P25" si="6">SUM(M17)</f>
        <v>104597</v>
      </c>
      <c r="Q17" s="279">
        <v>80699</v>
      </c>
      <c r="R17" s="79"/>
      <c r="S17" s="42"/>
    </row>
    <row r="18" spans="2:20" ht="13.5" customHeight="1" x14ac:dyDescent="0.15">
      <c r="C18" s="15"/>
      <c r="E18" s="17"/>
      <c r="H18" s="3">
        <v>37</v>
      </c>
      <c r="I18" s="161" t="s">
        <v>37</v>
      </c>
      <c r="J18" s="13">
        <v>10504</v>
      </c>
      <c r="K18" s="104"/>
      <c r="L18" s="3">
        <f t="shared" si="3"/>
        <v>36</v>
      </c>
      <c r="M18" s="13">
        <f t="shared" si="4"/>
        <v>93240</v>
      </c>
      <c r="N18" s="161" t="s">
        <v>5</v>
      </c>
      <c r="O18" s="3">
        <f t="shared" si="5"/>
        <v>36</v>
      </c>
      <c r="P18" s="13">
        <f t="shared" si="6"/>
        <v>93240</v>
      </c>
      <c r="Q18" s="279">
        <v>88714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10324</v>
      </c>
      <c r="L19" s="3">
        <f t="shared" si="3"/>
        <v>26</v>
      </c>
      <c r="M19" s="13">
        <f t="shared" si="4"/>
        <v>85083</v>
      </c>
      <c r="N19" s="161" t="s">
        <v>30</v>
      </c>
      <c r="O19" s="3">
        <f t="shared" si="5"/>
        <v>26</v>
      </c>
      <c r="P19" s="13">
        <f t="shared" si="6"/>
        <v>85083</v>
      </c>
      <c r="Q19" s="279">
        <v>88747</v>
      </c>
      <c r="R19" s="79"/>
      <c r="S19" s="125"/>
    </row>
    <row r="20" spans="2:20" ht="13.5" customHeight="1" x14ac:dyDescent="0.15">
      <c r="B20" s="18"/>
      <c r="C20" s="15"/>
      <c r="E20" s="17"/>
      <c r="H20" s="3">
        <v>21</v>
      </c>
      <c r="I20" s="3" t="s">
        <v>164</v>
      </c>
      <c r="J20" s="13">
        <v>7190</v>
      </c>
      <c r="L20" s="3">
        <f t="shared" si="3"/>
        <v>16</v>
      </c>
      <c r="M20" s="13">
        <f t="shared" si="4"/>
        <v>61009</v>
      </c>
      <c r="N20" s="161" t="s">
        <v>3</v>
      </c>
      <c r="O20" s="3">
        <f t="shared" si="5"/>
        <v>16</v>
      </c>
      <c r="P20" s="13">
        <f t="shared" si="6"/>
        <v>61009</v>
      </c>
      <c r="Q20" s="279">
        <v>61582</v>
      </c>
      <c r="R20" s="79"/>
      <c r="S20" s="125"/>
    </row>
    <row r="21" spans="2:20" ht="13.5" customHeight="1" x14ac:dyDescent="0.15">
      <c r="B21" s="18"/>
      <c r="C21" s="15"/>
      <c r="E21" s="17"/>
      <c r="H21" s="3">
        <v>15</v>
      </c>
      <c r="I21" s="161" t="s">
        <v>20</v>
      </c>
      <c r="J21" s="13">
        <v>6466</v>
      </c>
      <c r="L21" s="3">
        <f t="shared" si="3"/>
        <v>34</v>
      </c>
      <c r="M21" s="13">
        <f t="shared" si="4"/>
        <v>45543</v>
      </c>
      <c r="N21" s="161" t="s">
        <v>1</v>
      </c>
      <c r="O21" s="3">
        <f t="shared" si="5"/>
        <v>34</v>
      </c>
      <c r="P21" s="13">
        <f t="shared" si="6"/>
        <v>45543</v>
      </c>
      <c r="Q21" s="279">
        <v>39647</v>
      </c>
      <c r="R21" s="79"/>
      <c r="S21" s="28"/>
    </row>
    <row r="22" spans="2:20" ht="13.5" customHeight="1" x14ac:dyDescent="0.15">
      <c r="C22" s="15"/>
      <c r="E22" s="17"/>
      <c r="H22" s="3">
        <v>11</v>
      </c>
      <c r="I22" s="161" t="s">
        <v>17</v>
      </c>
      <c r="J22" s="220">
        <v>4410</v>
      </c>
      <c r="K22" s="15"/>
      <c r="L22" s="3">
        <f t="shared" si="3"/>
        <v>25</v>
      </c>
      <c r="M22" s="13">
        <f t="shared" si="4"/>
        <v>45255</v>
      </c>
      <c r="N22" s="163" t="s">
        <v>29</v>
      </c>
      <c r="O22" s="3">
        <f t="shared" si="5"/>
        <v>25</v>
      </c>
      <c r="P22" s="13">
        <f t="shared" si="6"/>
        <v>45255</v>
      </c>
      <c r="Q22" s="279">
        <v>40125</v>
      </c>
      <c r="R22" s="79"/>
    </row>
    <row r="23" spans="2:20" ht="13.5" customHeight="1" x14ac:dyDescent="0.15">
      <c r="B23" s="18"/>
      <c r="C23" s="15"/>
      <c r="E23" s="17"/>
      <c r="H23" s="3">
        <v>12</v>
      </c>
      <c r="I23" s="161" t="s">
        <v>18</v>
      </c>
      <c r="J23" s="13">
        <v>3745</v>
      </c>
      <c r="K23" s="15"/>
      <c r="L23" s="3">
        <f t="shared" si="3"/>
        <v>40</v>
      </c>
      <c r="M23" s="13">
        <f t="shared" si="4"/>
        <v>34948</v>
      </c>
      <c r="N23" s="161" t="s">
        <v>2</v>
      </c>
      <c r="O23" s="3">
        <f t="shared" si="5"/>
        <v>40</v>
      </c>
      <c r="P23" s="13">
        <f t="shared" si="6"/>
        <v>34948</v>
      </c>
      <c r="Q23" s="279">
        <v>34223</v>
      </c>
      <c r="R23" s="79"/>
      <c r="S23" s="42"/>
    </row>
    <row r="24" spans="2:20" ht="13.5" customHeight="1" x14ac:dyDescent="0.15">
      <c r="C24" s="15"/>
      <c r="E24" s="17"/>
      <c r="H24" s="3">
        <v>22</v>
      </c>
      <c r="I24" s="161" t="s">
        <v>26</v>
      </c>
      <c r="J24" s="220">
        <v>3041</v>
      </c>
      <c r="K24" s="15"/>
      <c r="L24" s="3">
        <f t="shared" si="3"/>
        <v>38</v>
      </c>
      <c r="M24" s="13">
        <f t="shared" si="4"/>
        <v>33699</v>
      </c>
      <c r="N24" s="163" t="s">
        <v>38</v>
      </c>
      <c r="O24" s="3">
        <f t="shared" si="5"/>
        <v>38</v>
      </c>
      <c r="P24" s="13">
        <f t="shared" si="6"/>
        <v>33699</v>
      </c>
      <c r="Q24" s="279">
        <v>28811</v>
      </c>
      <c r="R24" s="79"/>
      <c r="S24" s="112"/>
    </row>
    <row r="25" spans="2:20" ht="13.5" customHeight="1" thickBot="1" x14ac:dyDescent="0.2">
      <c r="C25" s="15"/>
      <c r="E25" s="17"/>
      <c r="H25" s="3">
        <v>1</v>
      </c>
      <c r="I25" s="161" t="s">
        <v>4</v>
      </c>
      <c r="J25" s="13">
        <v>2964</v>
      </c>
      <c r="K25" s="15"/>
      <c r="L25" s="14">
        <f t="shared" si="3"/>
        <v>13</v>
      </c>
      <c r="M25" s="114">
        <f t="shared" si="4"/>
        <v>33555</v>
      </c>
      <c r="N25" s="380" t="s">
        <v>7</v>
      </c>
      <c r="O25" s="14">
        <f t="shared" si="5"/>
        <v>13</v>
      </c>
      <c r="P25" s="114">
        <f t="shared" si="6"/>
        <v>33555</v>
      </c>
      <c r="Q25" s="280">
        <v>31856</v>
      </c>
      <c r="R25" s="127" t="s">
        <v>73</v>
      </c>
      <c r="S25" s="28"/>
      <c r="T25" s="28"/>
    </row>
    <row r="26" spans="2:20" ht="13.5" customHeight="1" thickTop="1" x14ac:dyDescent="0.15">
      <c r="H26" s="3">
        <v>29</v>
      </c>
      <c r="I26" s="161" t="s">
        <v>96</v>
      </c>
      <c r="J26" s="13">
        <v>2096</v>
      </c>
      <c r="K26" s="15"/>
      <c r="L26" s="115"/>
      <c r="M26" s="162">
        <f>SUM(J43-(M16+M17+M18+M19+M20+M21+M22+M23+M24+M25))</f>
        <v>140106</v>
      </c>
      <c r="N26" s="221" t="s">
        <v>45</v>
      </c>
      <c r="O26" s="116"/>
      <c r="P26" s="162">
        <f>SUM(M26)</f>
        <v>140106</v>
      </c>
      <c r="Q26" s="162"/>
      <c r="R26" s="176">
        <v>916458</v>
      </c>
      <c r="T26" s="28"/>
    </row>
    <row r="27" spans="2:20" ht="13.5" customHeight="1" x14ac:dyDescent="0.15">
      <c r="H27" s="3">
        <v>39</v>
      </c>
      <c r="I27" s="161" t="s">
        <v>39</v>
      </c>
      <c r="J27" s="13">
        <v>1946</v>
      </c>
      <c r="K27" s="15"/>
      <c r="M27" t="s">
        <v>193</v>
      </c>
      <c r="O27" s="111"/>
      <c r="P27" s="28" t="s">
        <v>194</v>
      </c>
    </row>
    <row r="28" spans="2:20" ht="13.5" customHeight="1" x14ac:dyDescent="0.15">
      <c r="H28" s="3">
        <v>27</v>
      </c>
      <c r="I28" s="161" t="s">
        <v>31</v>
      </c>
      <c r="J28" s="137">
        <v>1671</v>
      </c>
      <c r="K28" s="15"/>
      <c r="M28" s="86">
        <f t="shared" ref="M28:M37" si="7">SUM(Q3)</f>
        <v>273600</v>
      </c>
      <c r="N28" s="161" t="s">
        <v>21</v>
      </c>
      <c r="O28" s="3">
        <f>SUM(L3)</f>
        <v>17</v>
      </c>
      <c r="P28" s="86">
        <f t="shared" ref="P28:P37" si="8">SUM(Q3)</f>
        <v>273600</v>
      </c>
    </row>
    <row r="29" spans="2:20" ht="13.5" customHeight="1" x14ac:dyDescent="0.15">
      <c r="H29" s="3">
        <v>30</v>
      </c>
      <c r="I29" s="161" t="s">
        <v>33</v>
      </c>
      <c r="J29" s="13">
        <v>1587</v>
      </c>
      <c r="K29" s="15"/>
      <c r="M29" s="86">
        <f t="shared" si="7"/>
        <v>93363</v>
      </c>
      <c r="N29" s="161" t="s">
        <v>0</v>
      </c>
      <c r="O29" s="3">
        <f t="shared" ref="O29:O37" si="9">SUM(L4)</f>
        <v>33</v>
      </c>
      <c r="P29" s="86">
        <f t="shared" si="8"/>
        <v>93363</v>
      </c>
    </row>
    <row r="30" spans="2:20" ht="13.5" customHeight="1" x14ac:dyDescent="0.15">
      <c r="H30" s="3">
        <v>20</v>
      </c>
      <c r="I30" s="161" t="s">
        <v>24</v>
      </c>
      <c r="J30" s="87">
        <v>1565</v>
      </c>
      <c r="K30" s="15"/>
      <c r="M30" s="86">
        <f t="shared" si="7"/>
        <v>76195</v>
      </c>
      <c r="N30" s="161" t="s">
        <v>5</v>
      </c>
      <c r="O30" s="3">
        <f t="shared" si="9"/>
        <v>36</v>
      </c>
      <c r="P30" s="86">
        <f t="shared" si="8"/>
        <v>76195</v>
      </c>
    </row>
    <row r="31" spans="2:20" ht="13.5" customHeight="1" x14ac:dyDescent="0.15">
      <c r="H31" s="3">
        <v>35</v>
      </c>
      <c r="I31" s="161" t="s">
        <v>36</v>
      </c>
      <c r="J31" s="137">
        <v>1017</v>
      </c>
      <c r="K31" s="15"/>
      <c r="M31" s="86">
        <f t="shared" si="7"/>
        <v>89762</v>
      </c>
      <c r="N31" s="161" t="s">
        <v>30</v>
      </c>
      <c r="O31" s="3">
        <f t="shared" si="9"/>
        <v>26</v>
      </c>
      <c r="P31" s="86">
        <f t="shared" si="8"/>
        <v>89762</v>
      </c>
    </row>
    <row r="32" spans="2:20" ht="13.5" customHeight="1" x14ac:dyDescent="0.15">
      <c r="H32" s="3">
        <v>5</v>
      </c>
      <c r="I32" s="161" t="s">
        <v>12</v>
      </c>
      <c r="J32" s="220">
        <v>881</v>
      </c>
      <c r="K32" s="15"/>
      <c r="M32" s="86">
        <f t="shared" si="7"/>
        <v>59531</v>
      </c>
      <c r="N32" s="161" t="s">
        <v>3</v>
      </c>
      <c r="O32" s="3">
        <f t="shared" si="9"/>
        <v>16</v>
      </c>
      <c r="P32" s="86">
        <f t="shared" si="8"/>
        <v>59531</v>
      </c>
      <c r="S32" s="10"/>
    </row>
    <row r="33" spans="8:21" ht="13.5" customHeight="1" x14ac:dyDescent="0.15">
      <c r="H33" s="3">
        <v>4</v>
      </c>
      <c r="I33" s="161" t="s">
        <v>11</v>
      </c>
      <c r="J33" s="220">
        <v>615</v>
      </c>
      <c r="K33" s="15"/>
      <c r="M33" s="86">
        <f t="shared" si="7"/>
        <v>37976</v>
      </c>
      <c r="N33" s="161" t="s">
        <v>1</v>
      </c>
      <c r="O33" s="3">
        <f t="shared" si="9"/>
        <v>34</v>
      </c>
      <c r="P33" s="86">
        <f t="shared" si="8"/>
        <v>37976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0">
        <v>538</v>
      </c>
      <c r="K34" s="15"/>
      <c r="M34" s="86">
        <f t="shared" si="7"/>
        <v>35765</v>
      </c>
      <c r="N34" s="163" t="s">
        <v>29</v>
      </c>
      <c r="O34" s="3">
        <f t="shared" si="9"/>
        <v>25</v>
      </c>
      <c r="P34" s="86">
        <f t="shared" si="8"/>
        <v>35765</v>
      </c>
      <c r="S34" s="28"/>
      <c r="T34" s="28"/>
    </row>
    <row r="35" spans="8:21" ht="13.5" customHeight="1" x14ac:dyDescent="0.15">
      <c r="H35" s="3">
        <v>18</v>
      </c>
      <c r="I35" s="161" t="s">
        <v>22</v>
      </c>
      <c r="J35" s="13">
        <v>460</v>
      </c>
      <c r="K35" s="15"/>
      <c r="M35" s="86">
        <f t="shared" si="7"/>
        <v>38299</v>
      </c>
      <c r="N35" s="161" t="s">
        <v>2</v>
      </c>
      <c r="O35" s="3">
        <f t="shared" si="9"/>
        <v>40</v>
      </c>
      <c r="P35" s="86">
        <f t="shared" si="8"/>
        <v>38299</v>
      </c>
      <c r="S35" s="28"/>
    </row>
    <row r="36" spans="8:21" ht="13.5" customHeight="1" x14ac:dyDescent="0.15">
      <c r="H36" s="3">
        <v>23</v>
      </c>
      <c r="I36" s="161" t="s">
        <v>27</v>
      </c>
      <c r="J36" s="13">
        <v>423</v>
      </c>
      <c r="K36" s="15"/>
      <c r="M36" s="86">
        <f t="shared" si="7"/>
        <v>23695</v>
      </c>
      <c r="N36" s="163" t="s">
        <v>38</v>
      </c>
      <c r="O36" s="3">
        <f t="shared" si="9"/>
        <v>38</v>
      </c>
      <c r="P36" s="86">
        <f t="shared" si="8"/>
        <v>23695</v>
      </c>
      <c r="S36" s="28"/>
    </row>
    <row r="37" spans="8:21" ht="13.5" customHeight="1" thickBot="1" x14ac:dyDescent="0.2">
      <c r="H37" s="3">
        <v>7</v>
      </c>
      <c r="I37" s="161" t="s">
        <v>14</v>
      </c>
      <c r="J37" s="220">
        <v>236</v>
      </c>
      <c r="K37" s="15"/>
      <c r="M37" s="113">
        <f t="shared" si="7"/>
        <v>32454</v>
      </c>
      <c r="N37" s="380" t="s">
        <v>7</v>
      </c>
      <c r="O37" s="14">
        <f t="shared" si="9"/>
        <v>13</v>
      </c>
      <c r="P37" s="113">
        <f t="shared" si="8"/>
        <v>32454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7">
        <v>211</v>
      </c>
      <c r="K38" s="15"/>
      <c r="M38" s="345">
        <f>SUM(Q13-(Q3+Q4+Q5+Q6+Q7+Q8+Q9+Q10+Q11+Q12))</f>
        <v>152595</v>
      </c>
      <c r="N38" s="346" t="s">
        <v>166</v>
      </c>
      <c r="O38" s="347"/>
      <c r="P38" s="348">
        <f>SUM(M38)</f>
        <v>152595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125</v>
      </c>
      <c r="K39" s="15"/>
      <c r="P39" s="28"/>
    </row>
    <row r="40" spans="8:21" ht="13.5" customHeight="1" x14ac:dyDescent="0.15">
      <c r="H40" s="3">
        <v>28</v>
      </c>
      <c r="I40" s="161" t="s">
        <v>32</v>
      </c>
      <c r="J40" s="13">
        <v>69</v>
      </c>
      <c r="K40" s="15"/>
    </row>
    <row r="41" spans="8:21" ht="13.5" customHeight="1" x14ac:dyDescent="0.15">
      <c r="H41" s="3">
        <v>10</v>
      </c>
      <c r="I41" s="161" t="s">
        <v>16</v>
      </c>
      <c r="J41" s="13">
        <v>37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94</v>
      </c>
      <c r="J43" s="295">
        <f>SUM(J3:J42)</f>
        <v>962234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200</v>
      </c>
      <c r="D52" s="8" t="s">
        <v>192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285199</v>
      </c>
      <c r="D53" s="87">
        <f t="shared" ref="D53:D63" si="11">SUM(Q3)</f>
        <v>273600</v>
      </c>
      <c r="E53" s="80">
        <f t="shared" ref="E53:E62" si="12">SUM(P16/Q16*100)</f>
        <v>98.072922218821674</v>
      </c>
      <c r="F53" s="20">
        <f t="shared" ref="F53:F63" si="13">SUM(C53/D53*100)</f>
        <v>104.23940058479533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104597</v>
      </c>
      <c r="D54" s="87">
        <f t="shared" si="11"/>
        <v>93363</v>
      </c>
      <c r="E54" s="80">
        <f t="shared" si="12"/>
        <v>129.61374986059306</v>
      </c>
      <c r="F54" s="20">
        <f t="shared" si="13"/>
        <v>112.03260392232468</v>
      </c>
      <c r="G54" s="21"/>
      <c r="I54" s="160"/>
    </row>
    <row r="55" spans="1:16" ht="13.5" customHeight="1" x14ac:dyDescent="0.15">
      <c r="A55" s="9">
        <v>3</v>
      </c>
      <c r="B55" s="161" t="s">
        <v>5</v>
      </c>
      <c r="C55" s="13">
        <f t="shared" si="10"/>
        <v>93240</v>
      </c>
      <c r="D55" s="87">
        <f t="shared" si="11"/>
        <v>76195</v>
      </c>
      <c r="E55" s="80">
        <f t="shared" si="12"/>
        <v>105.10178776743243</v>
      </c>
      <c r="F55" s="20">
        <f t="shared" si="13"/>
        <v>122.37023426734038</v>
      </c>
      <c r="G55" s="21"/>
      <c r="I55" s="160"/>
    </row>
    <row r="56" spans="1:16" ht="13.5" customHeight="1" x14ac:dyDescent="0.15">
      <c r="A56" s="9">
        <v>4</v>
      </c>
      <c r="B56" s="161" t="s">
        <v>30</v>
      </c>
      <c r="C56" s="13">
        <f t="shared" si="10"/>
        <v>85083</v>
      </c>
      <c r="D56" s="87">
        <f t="shared" si="11"/>
        <v>89762</v>
      </c>
      <c r="E56" s="80">
        <f t="shared" si="12"/>
        <v>95.871409737793954</v>
      </c>
      <c r="F56" s="20">
        <f t="shared" si="13"/>
        <v>94.78732648559523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61009</v>
      </c>
      <c r="D57" s="87">
        <f t="shared" si="11"/>
        <v>59531</v>
      </c>
      <c r="E57" s="80">
        <f t="shared" si="12"/>
        <v>99.069533305186582</v>
      </c>
      <c r="F57" s="20">
        <f t="shared" si="13"/>
        <v>102.48274008499774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45543</v>
      </c>
      <c r="D58" s="87">
        <f t="shared" si="11"/>
        <v>37976</v>
      </c>
      <c r="E58" s="80">
        <f t="shared" si="12"/>
        <v>114.87123868136302</v>
      </c>
      <c r="F58" s="20">
        <f t="shared" si="13"/>
        <v>119.92574257425743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45255</v>
      </c>
      <c r="D59" s="87">
        <f t="shared" si="11"/>
        <v>35765</v>
      </c>
      <c r="E59" s="80">
        <f t="shared" si="12"/>
        <v>112.78504672897196</v>
      </c>
      <c r="F59" s="20">
        <f t="shared" si="13"/>
        <v>126.5343212638054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34948</v>
      </c>
      <c r="D60" s="87">
        <f t="shared" si="11"/>
        <v>38299</v>
      </c>
      <c r="E60" s="80">
        <f t="shared" si="12"/>
        <v>102.11845834672589</v>
      </c>
      <c r="F60" s="20">
        <f t="shared" si="13"/>
        <v>91.25042429306248</v>
      </c>
      <c r="G60" s="21"/>
    </row>
    <row r="61" spans="1:16" ht="13.5" customHeight="1" x14ac:dyDescent="0.15">
      <c r="A61" s="9">
        <v>9</v>
      </c>
      <c r="B61" s="163" t="s">
        <v>38</v>
      </c>
      <c r="C61" s="13">
        <f t="shared" si="10"/>
        <v>33699</v>
      </c>
      <c r="D61" s="87">
        <f t="shared" si="11"/>
        <v>23695</v>
      </c>
      <c r="E61" s="80">
        <f t="shared" si="12"/>
        <v>116.96574225122349</v>
      </c>
      <c r="F61" s="20">
        <f t="shared" si="13"/>
        <v>142.21987761131041</v>
      </c>
      <c r="G61" s="21"/>
    </row>
    <row r="62" spans="1:16" ht="13.5" customHeight="1" thickBot="1" x14ac:dyDescent="0.2">
      <c r="A62" s="128">
        <v>10</v>
      </c>
      <c r="B62" s="380" t="s">
        <v>7</v>
      </c>
      <c r="C62" s="114">
        <f t="shared" si="10"/>
        <v>33555</v>
      </c>
      <c r="D62" s="129">
        <f t="shared" si="11"/>
        <v>32454</v>
      </c>
      <c r="E62" s="130">
        <f t="shared" si="12"/>
        <v>105.33337518834756</v>
      </c>
      <c r="F62" s="131">
        <f t="shared" si="13"/>
        <v>103.39249399149566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962234</v>
      </c>
      <c r="D63" s="134">
        <f t="shared" si="11"/>
        <v>913235</v>
      </c>
      <c r="E63" s="135">
        <f>SUM(C63/R26*100)</f>
        <v>104.99488247142803</v>
      </c>
      <c r="F63" s="136">
        <f t="shared" si="13"/>
        <v>105.36543167968814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49" sqref="N49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200</v>
      </c>
      <c r="I2" s="3"/>
      <c r="J2" s="186" t="s">
        <v>103</v>
      </c>
      <c r="K2" s="3"/>
      <c r="L2" s="296" t="s">
        <v>203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101</v>
      </c>
      <c r="K3" s="3"/>
      <c r="L3" s="296" t="s">
        <v>100</v>
      </c>
      <c r="S3" s="26"/>
      <c r="T3" s="26"/>
      <c r="U3" s="26"/>
    </row>
    <row r="4" spans="8:30" x14ac:dyDescent="0.15">
      <c r="H4" s="98">
        <v>17219</v>
      </c>
      <c r="I4" s="3">
        <v>26</v>
      </c>
      <c r="J4" s="161" t="s">
        <v>30</v>
      </c>
      <c r="K4" s="117">
        <f>SUM(I4)</f>
        <v>26</v>
      </c>
      <c r="L4" s="312">
        <v>19082</v>
      </c>
      <c r="M4" s="45"/>
      <c r="N4" s="90"/>
      <c r="O4" s="90"/>
      <c r="S4" s="26"/>
      <c r="T4" s="26"/>
      <c r="U4" s="26"/>
    </row>
    <row r="5" spans="8:30" x14ac:dyDescent="0.15">
      <c r="H5" s="195">
        <v>13230</v>
      </c>
      <c r="I5" s="3">
        <v>33</v>
      </c>
      <c r="J5" s="161" t="s">
        <v>0</v>
      </c>
      <c r="K5" s="117">
        <f t="shared" ref="K5:K13" si="0">SUM(I5)</f>
        <v>33</v>
      </c>
      <c r="L5" s="313">
        <v>21261</v>
      </c>
      <c r="M5" s="45"/>
      <c r="N5" s="90"/>
      <c r="O5" s="90"/>
      <c r="S5" s="26"/>
      <c r="T5" s="26"/>
      <c r="U5" s="26"/>
    </row>
    <row r="6" spans="8:30" x14ac:dyDescent="0.15">
      <c r="H6" s="88">
        <v>6202</v>
      </c>
      <c r="I6" s="3">
        <v>14</v>
      </c>
      <c r="J6" s="161" t="s">
        <v>19</v>
      </c>
      <c r="K6" s="117">
        <f t="shared" si="0"/>
        <v>14</v>
      </c>
      <c r="L6" s="313">
        <v>6561</v>
      </c>
      <c r="M6" s="45"/>
      <c r="N6" s="185"/>
      <c r="O6" s="90"/>
      <c r="S6" s="26"/>
      <c r="T6" s="26"/>
      <c r="U6" s="26"/>
    </row>
    <row r="7" spans="8:30" x14ac:dyDescent="0.15">
      <c r="H7" s="44">
        <v>4529</v>
      </c>
      <c r="I7" s="3">
        <v>34</v>
      </c>
      <c r="J7" s="161" t="s">
        <v>1</v>
      </c>
      <c r="K7" s="117">
        <f t="shared" si="0"/>
        <v>34</v>
      </c>
      <c r="L7" s="313">
        <v>5531</v>
      </c>
      <c r="M7" s="45"/>
      <c r="N7" s="90"/>
      <c r="O7" s="90"/>
      <c r="S7" s="26"/>
      <c r="T7" s="26"/>
      <c r="U7" s="26"/>
    </row>
    <row r="8" spans="8:30" x14ac:dyDescent="0.15">
      <c r="H8" s="44">
        <v>4059</v>
      </c>
      <c r="I8" s="3">
        <v>15</v>
      </c>
      <c r="J8" s="161" t="s">
        <v>20</v>
      </c>
      <c r="K8" s="117">
        <f t="shared" si="0"/>
        <v>15</v>
      </c>
      <c r="L8" s="313">
        <v>4555</v>
      </c>
      <c r="M8" s="45"/>
      <c r="N8" s="90"/>
      <c r="O8" s="90"/>
      <c r="S8" s="26"/>
      <c r="T8" s="26"/>
      <c r="U8" s="26"/>
    </row>
    <row r="9" spans="8:30" x14ac:dyDescent="0.15">
      <c r="H9" s="44">
        <v>3939</v>
      </c>
      <c r="I9" s="3">
        <v>24</v>
      </c>
      <c r="J9" s="161" t="s">
        <v>28</v>
      </c>
      <c r="K9" s="117">
        <f t="shared" si="0"/>
        <v>24</v>
      </c>
      <c r="L9" s="313">
        <v>4730</v>
      </c>
      <c r="M9" s="45"/>
      <c r="N9" s="90"/>
      <c r="O9" s="90"/>
      <c r="S9" s="26"/>
      <c r="T9" s="26"/>
      <c r="U9" s="26"/>
    </row>
    <row r="10" spans="8:30" x14ac:dyDescent="0.15">
      <c r="H10" s="44">
        <v>3387</v>
      </c>
      <c r="I10" s="14">
        <v>38</v>
      </c>
      <c r="J10" s="163" t="s">
        <v>38</v>
      </c>
      <c r="K10" s="117">
        <f t="shared" si="0"/>
        <v>38</v>
      </c>
      <c r="L10" s="313">
        <v>4316</v>
      </c>
      <c r="S10" s="26"/>
      <c r="T10" s="26"/>
      <c r="U10" s="26"/>
    </row>
    <row r="11" spans="8:30" x14ac:dyDescent="0.15">
      <c r="H11" s="43">
        <v>2068</v>
      </c>
      <c r="I11" s="3">
        <v>37</v>
      </c>
      <c r="J11" s="161" t="s">
        <v>37</v>
      </c>
      <c r="K11" s="117">
        <f t="shared" si="0"/>
        <v>37</v>
      </c>
      <c r="L11" s="313">
        <v>2356</v>
      </c>
      <c r="M11" s="45"/>
      <c r="N11" s="90"/>
      <c r="O11" s="90"/>
      <c r="S11" s="26"/>
      <c r="T11" s="26"/>
      <c r="U11" s="26"/>
    </row>
    <row r="12" spans="8:30" x14ac:dyDescent="0.15">
      <c r="H12" s="138">
        <v>1451</v>
      </c>
      <c r="I12" s="14">
        <v>36</v>
      </c>
      <c r="J12" s="163" t="s">
        <v>5</v>
      </c>
      <c r="K12" s="117">
        <f t="shared" si="0"/>
        <v>36</v>
      </c>
      <c r="L12" s="313">
        <v>2144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5">
        <v>1117</v>
      </c>
      <c r="I13" s="383">
        <v>17</v>
      </c>
      <c r="J13" s="384" t="s">
        <v>21</v>
      </c>
      <c r="K13" s="117">
        <f t="shared" si="0"/>
        <v>17</v>
      </c>
      <c r="L13" s="313">
        <v>602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1074</v>
      </c>
      <c r="I14" s="122">
        <v>16</v>
      </c>
      <c r="J14" s="175" t="s">
        <v>3</v>
      </c>
      <c r="K14" s="108" t="s">
        <v>8</v>
      </c>
      <c r="L14" s="314">
        <v>75880</v>
      </c>
      <c r="S14" s="26"/>
      <c r="T14" s="26"/>
      <c r="U14" s="26"/>
    </row>
    <row r="15" spans="8:30" x14ac:dyDescent="0.15">
      <c r="H15" s="44">
        <v>995</v>
      </c>
      <c r="I15" s="3">
        <v>25</v>
      </c>
      <c r="J15" s="161" t="s">
        <v>29</v>
      </c>
      <c r="K15" s="50"/>
      <c r="L15" t="s">
        <v>60</v>
      </c>
      <c r="M15" s="42" t="s">
        <v>95</v>
      </c>
      <c r="N15" s="42" t="s">
        <v>75</v>
      </c>
      <c r="S15" s="26"/>
      <c r="T15" s="26"/>
      <c r="U15" s="26"/>
    </row>
    <row r="16" spans="8:30" x14ac:dyDescent="0.15">
      <c r="H16" s="88">
        <v>953</v>
      </c>
      <c r="I16" s="3">
        <v>27</v>
      </c>
      <c r="J16" s="161" t="s">
        <v>31</v>
      </c>
      <c r="K16" s="117">
        <f>SUM(I4)</f>
        <v>26</v>
      </c>
      <c r="L16" s="161" t="s">
        <v>30</v>
      </c>
      <c r="M16" s="315">
        <v>16247</v>
      </c>
      <c r="N16" s="89">
        <f>SUM(H4)</f>
        <v>17219</v>
      </c>
      <c r="O16" s="45"/>
      <c r="P16" s="17"/>
      <c r="S16" s="26"/>
      <c r="T16" s="26"/>
      <c r="U16" s="26"/>
    </row>
    <row r="17" spans="1:21" x14ac:dyDescent="0.15">
      <c r="H17" s="44">
        <v>556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9416</v>
      </c>
      <c r="N17" s="89">
        <f t="shared" ref="N17:N25" si="2">SUM(H5)</f>
        <v>13230</v>
      </c>
      <c r="O17" s="45"/>
      <c r="P17" s="17"/>
      <c r="S17" s="26"/>
      <c r="T17" s="26"/>
      <c r="U17" s="26"/>
    </row>
    <row r="18" spans="1:21" x14ac:dyDescent="0.15">
      <c r="H18" s="123">
        <v>313</v>
      </c>
      <c r="I18" s="3">
        <v>1</v>
      </c>
      <c r="J18" s="161" t="s">
        <v>4</v>
      </c>
      <c r="K18" s="117">
        <f t="shared" si="1"/>
        <v>14</v>
      </c>
      <c r="L18" s="161" t="s">
        <v>19</v>
      </c>
      <c r="M18" s="316">
        <v>5656</v>
      </c>
      <c r="N18" s="89">
        <f t="shared" si="2"/>
        <v>6202</v>
      </c>
      <c r="O18" s="45"/>
      <c r="P18" s="17"/>
      <c r="S18" s="26"/>
      <c r="T18" s="26"/>
      <c r="U18" s="26"/>
    </row>
    <row r="19" spans="1:21" x14ac:dyDescent="0.15">
      <c r="H19" s="43">
        <v>152</v>
      </c>
      <c r="I19" s="3">
        <v>32</v>
      </c>
      <c r="J19" s="161" t="s">
        <v>35</v>
      </c>
      <c r="K19" s="117">
        <f t="shared" si="1"/>
        <v>34</v>
      </c>
      <c r="L19" s="161" t="s">
        <v>1</v>
      </c>
      <c r="M19" s="316">
        <v>2416</v>
      </c>
      <c r="N19" s="89">
        <f t="shared" si="2"/>
        <v>4529</v>
      </c>
      <c r="O19" s="45"/>
      <c r="P19" s="17"/>
      <c r="S19" s="26"/>
      <c r="T19" s="26"/>
      <c r="U19" s="26"/>
    </row>
    <row r="20" spans="1:21" ht="14.25" thickBot="1" x14ac:dyDescent="0.2">
      <c r="H20" s="88">
        <v>150</v>
      </c>
      <c r="I20" s="3">
        <v>23</v>
      </c>
      <c r="J20" s="161" t="s">
        <v>27</v>
      </c>
      <c r="K20" s="117">
        <f t="shared" si="1"/>
        <v>15</v>
      </c>
      <c r="L20" s="161" t="s">
        <v>20</v>
      </c>
      <c r="M20" s="316">
        <v>2859</v>
      </c>
      <c r="N20" s="89">
        <f t="shared" si="2"/>
        <v>4059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200</v>
      </c>
      <c r="D21" s="59" t="s">
        <v>192</v>
      </c>
      <c r="E21" s="59" t="s">
        <v>51</v>
      </c>
      <c r="F21" s="59" t="s">
        <v>50</v>
      </c>
      <c r="G21" s="59" t="s">
        <v>52</v>
      </c>
      <c r="H21" s="433">
        <v>133</v>
      </c>
      <c r="I21" s="3">
        <v>21</v>
      </c>
      <c r="J21" s="161" t="s">
        <v>25</v>
      </c>
      <c r="K21" s="117">
        <f t="shared" si="1"/>
        <v>24</v>
      </c>
      <c r="L21" s="161" t="s">
        <v>28</v>
      </c>
      <c r="M21" s="316">
        <v>3998</v>
      </c>
      <c r="N21" s="89">
        <f t="shared" si="2"/>
        <v>3939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17219</v>
      </c>
      <c r="D22" s="89">
        <f>SUM(L4)</f>
        <v>19082</v>
      </c>
      <c r="E22" s="52">
        <f t="shared" ref="E22:E32" si="4">SUM(N16/M16*100)</f>
        <v>105.9826429494676</v>
      </c>
      <c r="F22" s="55">
        <f>SUM(C22/D22*100)</f>
        <v>90.236872445236344</v>
      </c>
      <c r="G22" s="3"/>
      <c r="H22" s="126">
        <v>105</v>
      </c>
      <c r="I22" s="3">
        <v>19</v>
      </c>
      <c r="J22" s="161" t="s">
        <v>23</v>
      </c>
      <c r="K22" s="117">
        <f t="shared" si="1"/>
        <v>38</v>
      </c>
      <c r="L22" s="163" t="s">
        <v>38</v>
      </c>
      <c r="M22" s="316">
        <v>3463</v>
      </c>
      <c r="N22" s="89">
        <f t="shared" si="2"/>
        <v>3387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13230</v>
      </c>
      <c r="D23" s="89">
        <f>SUM(L5)</f>
        <v>21261</v>
      </c>
      <c r="E23" s="52">
        <f t="shared" si="4"/>
        <v>140.50552251486832</v>
      </c>
      <c r="F23" s="55">
        <f t="shared" ref="F23:F32" si="5">SUM(C23/D23*100)</f>
        <v>62.226612106674196</v>
      </c>
      <c r="G23" s="3"/>
      <c r="H23" s="126">
        <v>88</v>
      </c>
      <c r="I23" s="3">
        <v>2</v>
      </c>
      <c r="J23" s="161" t="s">
        <v>6</v>
      </c>
      <c r="K23" s="117">
        <f t="shared" si="1"/>
        <v>37</v>
      </c>
      <c r="L23" s="161" t="s">
        <v>37</v>
      </c>
      <c r="M23" s="316">
        <v>2882</v>
      </c>
      <c r="N23" s="89">
        <f t="shared" si="2"/>
        <v>2068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6202</v>
      </c>
      <c r="D24" s="89">
        <f t="shared" ref="D24:D31" si="6">SUM(L6)</f>
        <v>6561</v>
      </c>
      <c r="E24" s="52">
        <f t="shared" si="4"/>
        <v>109.65346534653466</v>
      </c>
      <c r="F24" s="55">
        <f t="shared" si="5"/>
        <v>94.528273129096178</v>
      </c>
      <c r="G24" s="3"/>
      <c r="H24" s="126">
        <v>65</v>
      </c>
      <c r="I24" s="3">
        <v>22</v>
      </c>
      <c r="J24" s="161" t="s">
        <v>26</v>
      </c>
      <c r="K24" s="117">
        <f t="shared" si="1"/>
        <v>36</v>
      </c>
      <c r="L24" s="163" t="s">
        <v>5</v>
      </c>
      <c r="M24" s="316">
        <v>1971</v>
      </c>
      <c r="N24" s="89">
        <f t="shared" si="2"/>
        <v>1451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4529</v>
      </c>
      <c r="D25" s="89">
        <f t="shared" si="6"/>
        <v>5531</v>
      </c>
      <c r="E25" s="52">
        <f t="shared" si="4"/>
        <v>187.45860927152319</v>
      </c>
      <c r="F25" s="55">
        <f t="shared" si="5"/>
        <v>81.883926957150607</v>
      </c>
      <c r="G25" s="3"/>
      <c r="H25" s="126">
        <v>37</v>
      </c>
      <c r="I25" s="3">
        <v>9</v>
      </c>
      <c r="J25" s="3" t="s">
        <v>171</v>
      </c>
      <c r="K25" s="181">
        <f t="shared" si="1"/>
        <v>17</v>
      </c>
      <c r="L25" s="384" t="s">
        <v>21</v>
      </c>
      <c r="M25" s="317">
        <v>951</v>
      </c>
      <c r="N25" s="167">
        <f t="shared" si="2"/>
        <v>1117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20</v>
      </c>
      <c r="C26" s="89">
        <f t="shared" si="3"/>
        <v>4059</v>
      </c>
      <c r="D26" s="89">
        <f t="shared" si="6"/>
        <v>4555</v>
      </c>
      <c r="E26" s="52">
        <f t="shared" si="4"/>
        <v>141.97271773347325</v>
      </c>
      <c r="F26" s="55">
        <f t="shared" si="5"/>
        <v>89.110867178924252</v>
      </c>
      <c r="G26" s="12"/>
      <c r="H26" s="421">
        <v>24</v>
      </c>
      <c r="I26" s="3">
        <v>31</v>
      </c>
      <c r="J26" s="161" t="s">
        <v>106</v>
      </c>
      <c r="K26" s="3"/>
      <c r="L26" s="366" t="s">
        <v>163</v>
      </c>
      <c r="M26" s="318">
        <v>54811</v>
      </c>
      <c r="N26" s="193">
        <f>SUM(H44)</f>
        <v>61886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3939</v>
      </c>
      <c r="D27" s="89">
        <f t="shared" si="6"/>
        <v>4730</v>
      </c>
      <c r="E27" s="52">
        <f t="shared" si="4"/>
        <v>98.524262131065527</v>
      </c>
      <c r="F27" s="55">
        <f t="shared" si="5"/>
        <v>83.276955602537001</v>
      </c>
      <c r="G27" s="3"/>
      <c r="H27" s="91">
        <v>20</v>
      </c>
      <c r="I27" s="3">
        <v>6</v>
      </c>
      <c r="J27" s="161" t="s">
        <v>13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38</v>
      </c>
      <c r="C28" s="43">
        <f t="shared" si="3"/>
        <v>3387</v>
      </c>
      <c r="D28" s="89">
        <f t="shared" si="6"/>
        <v>4316</v>
      </c>
      <c r="E28" s="52">
        <f t="shared" si="4"/>
        <v>97.805371065550105</v>
      </c>
      <c r="F28" s="55">
        <f t="shared" si="5"/>
        <v>78.475440222428176</v>
      </c>
      <c r="G28" s="3"/>
      <c r="H28" s="377">
        <v>19</v>
      </c>
      <c r="I28" s="3">
        <v>4</v>
      </c>
      <c r="J28" s="161" t="s">
        <v>11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37</v>
      </c>
      <c r="C29" s="43">
        <f t="shared" si="3"/>
        <v>2068</v>
      </c>
      <c r="D29" s="89">
        <f t="shared" si="6"/>
        <v>2356</v>
      </c>
      <c r="E29" s="52">
        <f t="shared" si="4"/>
        <v>71.755725190839698</v>
      </c>
      <c r="F29" s="55">
        <f t="shared" si="5"/>
        <v>87.775891341256369</v>
      </c>
      <c r="G29" s="11"/>
      <c r="H29" s="126">
        <v>1</v>
      </c>
      <c r="I29" s="3">
        <v>12</v>
      </c>
      <c r="J29" s="161" t="s">
        <v>18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1451</v>
      </c>
      <c r="D30" s="89">
        <f t="shared" si="6"/>
        <v>2144</v>
      </c>
      <c r="E30" s="52">
        <f t="shared" si="4"/>
        <v>73.61745306950786</v>
      </c>
      <c r="F30" s="55">
        <f t="shared" si="5"/>
        <v>67.677238805970148</v>
      </c>
      <c r="G30" s="12"/>
      <c r="H30" s="91">
        <v>0</v>
      </c>
      <c r="I30" s="3">
        <v>3</v>
      </c>
      <c r="J30" s="161" t="s">
        <v>10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21</v>
      </c>
      <c r="C31" s="43">
        <f t="shared" si="3"/>
        <v>1117</v>
      </c>
      <c r="D31" s="89">
        <f t="shared" si="6"/>
        <v>602</v>
      </c>
      <c r="E31" s="52">
        <f t="shared" si="4"/>
        <v>117.45531019978969</v>
      </c>
      <c r="F31" s="55">
        <f t="shared" si="5"/>
        <v>185.54817275747507</v>
      </c>
      <c r="G31" s="92"/>
      <c r="H31" s="126">
        <v>0</v>
      </c>
      <c r="I31" s="3">
        <v>5</v>
      </c>
      <c r="J31" s="161" t="s">
        <v>12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61886</v>
      </c>
      <c r="D32" s="67">
        <f>SUM(L14)</f>
        <v>75880</v>
      </c>
      <c r="E32" s="70">
        <f t="shared" si="4"/>
        <v>112.90799292112897</v>
      </c>
      <c r="F32" s="68">
        <f t="shared" si="5"/>
        <v>81.557722720084342</v>
      </c>
      <c r="G32" s="69"/>
      <c r="H32" s="434">
        <v>0</v>
      </c>
      <c r="I32" s="3">
        <v>7</v>
      </c>
      <c r="J32" s="161" t="s">
        <v>14</v>
      </c>
      <c r="L32" s="29"/>
      <c r="M32" s="26"/>
      <c r="S32" s="26"/>
      <c r="T32" s="26"/>
      <c r="U32" s="26"/>
    </row>
    <row r="33" spans="2:30" x14ac:dyDescent="0.15">
      <c r="H33" s="98">
        <v>0</v>
      </c>
      <c r="I33" s="3">
        <v>8</v>
      </c>
      <c r="J33" s="161" t="s">
        <v>15</v>
      </c>
      <c r="L33" s="29"/>
      <c r="M33" s="26"/>
      <c r="S33" s="26"/>
      <c r="T33" s="26"/>
      <c r="U33" s="26"/>
    </row>
    <row r="34" spans="2:30" x14ac:dyDescent="0.15">
      <c r="H34" s="89">
        <v>0</v>
      </c>
      <c r="I34" s="3">
        <v>10</v>
      </c>
      <c r="J34" s="161" t="s">
        <v>16</v>
      </c>
      <c r="L34" s="29"/>
      <c r="M34" s="26"/>
      <c r="S34" s="26"/>
      <c r="T34" s="26"/>
      <c r="U34" s="26"/>
    </row>
    <row r="35" spans="2:30" x14ac:dyDescent="0.15">
      <c r="H35" s="123">
        <v>0</v>
      </c>
      <c r="I35" s="3">
        <v>11</v>
      </c>
      <c r="J35" s="161" t="s">
        <v>17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96</v>
      </c>
      <c r="L40" s="48"/>
      <c r="M40" s="26"/>
      <c r="S40" s="26"/>
      <c r="T40" s="26"/>
      <c r="U40" s="26"/>
    </row>
    <row r="41" spans="2:30" x14ac:dyDescent="0.15">
      <c r="H41" s="336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61886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200</v>
      </c>
      <c r="I47" s="3"/>
      <c r="J47" s="179" t="s">
        <v>71</v>
      </c>
      <c r="K47" s="3"/>
      <c r="L47" s="301" t="s">
        <v>192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53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89">
        <v>40955</v>
      </c>
      <c r="I49" s="3">
        <v>26</v>
      </c>
      <c r="J49" s="161" t="s">
        <v>30</v>
      </c>
      <c r="K49" s="3">
        <f>SUM(I49)</f>
        <v>26</v>
      </c>
      <c r="L49" s="306">
        <v>45218</v>
      </c>
      <c r="S49" s="26"/>
      <c r="T49" s="26"/>
      <c r="U49" s="26"/>
      <c r="V49" s="26"/>
    </row>
    <row r="50" spans="1:22" x14ac:dyDescent="0.15">
      <c r="H50" s="410">
        <v>18847</v>
      </c>
      <c r="I50" s="3">
        <v>25</v>
      </c>
      <c r="J50" s="161" t="s">
        <v>29</v>
      </c>
      <c r="K50" s="3">
        <f t="shared" ref="K50:K58" si="7">SUM(I50)</f>
        <v>25</v>
      </c>
      <c r="L50" s="306">
        <v>17761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336">
        <v>14584</v>
      </c>
      <c r="I51" s="3">
        <v>13</v>
      </c>
      <c r="J51" s="161" t="s">
        <v>7</v>
      </c>
      <c r="K51" s="3">
        <f t="shared" si="7"/>
        <v>13</v>
      </c>
      <c r="L51" s="306">
        <v>15610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11157</v>
      </c>
      <c r="I52" s="3">
        <v>33</v>
      </c>
      <c r="J52" s="161" t="s">
        <v>0</v>
      </c>
      <c r="K52" s="3">
        <f t="shared" si="7"/>
        <v>33</v>
      </c>
      <c r="L52" s="306">
        <v>8578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200</v>
      </c>
      <c r="D53" s="59" t="s">
        <v>192</v>
      </c>
      <c r="E53" s="59" t="s">
        <v>51</v>
      </c>
      <c r="F53" s="59" t="s">
        <v>50</v>
      </c>
      <c r="G53" s="59" t="s">
        <v>52</v>
      </c>
      <c r="H53" s="44">
        <v>8221</v>
      </c>
      <c r="I53" s="3">
        <v>40</v>
      </c>
      <c r="J53" s="161" t="s">
        <v>2</v>
      </c>
      <c r="K53" s="3">
        <f t="shared" si="7"/>
        <v>40</v>
      </c>
      <c r="L53" s="306">
        <v>7847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40955</v>
      </c>
      <c r="D54" s="98">
        <f>SUM(L49)</f>
        <v>45218</v>
      </c>
      <c r="E54" s="52">
        <f t="shared" ref="E54:E64" si="9">SUM(N63/M63*100)</f>
        <v>92.76750928694392</v>
      </c>
      <c r="F54" s="52">
        <f>SUM(C54/D54*100)</f>
        <v>90.5723384492901</v>
      </c>
      <c r="G54" s="3"/>
      <c r="H54" s="44">
        <v>5092</v>
      </c>
      <c r="I54" s="3">
        <v>34</v>
      </c>
      <c r="J54" s="161" t="s">
        <v>1</v>
      </c>
      <c r="K54" s="3">
        <f t="shared" si="7"/>
        <v>34</v>
      </c>
      <c r="L54" s="306">
        <v>3731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29</v>
      </c>
      <c r="C55" s="43">
        <f t="shared" si="8"/>
        <v>18847</v>
      </c>
      <c r="D55" s="98">
        <f t="shared" ref="D55:D64" si="10">SUM(L50)</f>
        <v>17761</v>
      </c>
      <c r="E55" s="52">
        <f t="shared" si="9"/>
        <v>113.30407598893832</v>
      </c>
      <c r="F55" s="52">
        <f t="shared" ref="F55:F64" si="11">SUM(C55/D55*100)</f>
        <v>106.11452057879625</v>
      </c>
      <c r="G55" s="3"/>
      <c r="H55" s="44">
        <v>3138</v>
      </c>
      <c r="I55" s="3">
        <v>36</v>
      </c>
      <c r="J55" s="161" t="s">
        <v>5</v>
      </c>
      <c r="K55" s="3">
        <f t="shared" si="7"/>
        <v>36</v>
      </c>
      <c r="L55" s="306">
        <v>2205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14584</v>
      </c>
      <c r="D56" s="98">
        <f t="shared" si="10"/>
        <v>15610</v>
      </c>
      <c r="E56" s="52">
        <f t="shared" si="9"/>
        <v>106.48364485981307</v>
      </c>
      <c r="F56" s="52">
        <f t="shared" si="11"/>
        <v>93.427290198590654</v>
      </c>
      <c r="G56" s="3"/>
      <c r="H56" s="44">
        <v>2837</v>
      </c>
      <c r="I56" s="3">
        <v>24</v>
      </c>
      <c r="J56" s="161" t="s">
        <v>28</v>
      </c>
      <c r="K56" s="3">
        <f t="shared" si="7"/>
        <v>24</v>
      </c>
      <c r="L56" s="306">
        <v>3863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11157</v>
      </c>
      <c r="D57" s="98">
        <f t="shared" si="10"/>
        <v>8578</v>
      </c>
      <c r="E57" s="52">
        <f t="shared" si="9"/>
        <v>108.60508128102792</v>
      </c>
      <c r="F57" s="52">
        <f t="shared" si="11"/>
        <v>130.06528328281649</v>
      </c>
      <c r="G57" s="3"/>
      <c r="H57" s="91">
        <v>1961</v>
      </c>
      <c r="I57" s="3">
        <v>16</v>
      </c>
      <c r="J57" s="161" t="s">
        <v>3</v>
      </c>
      <c r="K57" s="3">
        <f t="shared" si="7"/>
        <v>16</v>
      </c>
      <c r="L57" s="306">
        <v>1600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8221</v>
      </c>
      <c r="D58" s="98">
        <f t="shared" si="10"/>
        <v>7847</v>
      </c>
      <c r="E58" s="52">
        <f t="shared" si="9"/>
        <v>103.14930991217064</v>
      </c>
      <c r="F58" s="52">
        <f t="shared" si="11"/>
        <v>104.76615266981011</v>
      </c>
      <c r="G58" s="12"/>
      <c r="H58" s="167">
        <v>1741</v>
      </c>
      <c r="I58" s="14">
        <v>22</v>
      </c>
      <c r="J58" s="163" t="s">
        <v>26</v>
      </c>
      <c r="K58" s="14">
        <f t="shared" si="7"/>
        <v>22</v>
      </c>
      <c r="L58" s="307">
        <v>3010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5092</v>
      </c>
      <c r="D59" s="98">
        <f t="shared" si="10"/>
        <v>3731</v>
      </c>
      <c r="E59" s="52">
        <f t="shared" si="9"/>
        <v>76.376181190940457</v>
      </c>
      <c r="F59" s="52">
        <f t="shared" si="11"/>
        <v>136.47815599035113</v>
      </c>
      <c r="G59" s="3"/>
      <c r="H59" s="436">
        <v>1345</v>
      </c>
      <c r="I59" s="338">
        <v>17</v>
      </c>
      <c r="J59" s="223" t="s">
        <v>21</v>
      </c>
      <c r="K59" s="8" t="s">
        <v>67</v>
      </c>
      <c r="L59" s="308">
        <v>115107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3138</v>
      </c>
      <c r="D60" s="98">
        <f t="shared" si="10"/>
        <v>2205</v>
      </c>
      <c r="E60" s="52">
        <f t="shared" si="9"/>
        <v>97.635345364032361</v>
      </c>
      <c r="F60" s="52">
        <f t="shared" si="11"/>
        <v>142.31292517006801</v>
      </c>
      <c r="G60" s="3"/>
      <c r="H60" s="126">
        <v>1091</v>
      </c>
      <c r="I60" s="140">
        <v>38</v>
      </c>
      <c r="J60" s="161" t="s">
        <v>38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2837</v>
      </c>
      <c r="D61" s="98">
        <f t="shared" si="10"/>
        <v>3863</v>
      </c>
      <c r="E61" s="52">
        <f t="shared" si="9"/>
        <v>92.410423452768725</v>
      </c>
      <c r="F61" s="52">
        <f t="shared" si="11"/>
        <v>73.440331348692723</v>
      </c>
      <c r="G61" s="11"/>
      <c r="H61" s="91">
        <v>521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</v>
      </c>
      <c r="C62" s="43">
        <f t="shared" si="8"/>
        <v>1961</v>
      </c>
      <c r="D62" s="98">
        <f t="shared" si="10"/>
        <v>1600</v>
      </c>
      <c r="E62" s="52">
        <f t="shared" si="9"/>
        <v>98.24649298597194</v>
      </c>
      <c r="F62" s="52">
        <f t="shared" si="11"/>
        <v>122.5625</v>
      </c>
      <c r="G62" s="12"/>
      <c r="H62" s="91">
        <v>361</v>
      </c>
      <c r="I62" s="174">
        <v>21</v>
      </c>
      <c r="J62" s="3" t="s">
        <v>160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26</v>
      </c>
      <c r="C63" s="333">
        <f t="shared" si="8"/>
        <v>1741</v>
      </c>
      <c r="D63" s="138">
        <f t="shared" si="10"/>
        <v>3010</v>
      </c>
      <c r="E63" s="57">
        <f t="shared" si="9"/>
        <v>53.784368242199562</v>
      </c>
      <c r="F63" s="57">
        <f t="shared" si="11"/>
        <v>57.840531561461795</v>
      </c>
      <c r="G63" s="92"/>
      <c r="H63" s="126">
        <v>224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44148</v>
      </c>
      <c r="N63" s="89">
        <f>SUM(H49)</f>
        <v>40955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112480</v>
      </c>
      <c r="D64" s="139">
        <f t="shared" si="10"/>
        <v>115107</v>
      </c>
      <c r="E64" s="70">
        <f t="shared" si="9"/>
        <v>97.549130140669178</v>
      </c>
      <c r="F64" s="70">
        <f t="shared" si="11"/>
        <v>97.717775634844102</v>
      </c>
      <c r="G64" s="69"/>
      <c r="H64" s="91">
        <v>135</v>
      </c>
      <c r="I64" s="3">
        <v>11</v>
      </c>
      <c r="J64" s="161" t="s">
        <v>17</v>
      </c>
      <c r="K64" s="3">
        <f t="shared" ref="K64:K72" si="12">SUM(K50)</f>
        <v>25</v>
      </c>
      <c r="L64" s="161" t="s">
        <v>29</v>
      </c>
      <c r="M64" s="170">
        <v>16634</v>
      </c>
      <c r="N64" s="89">
        <f t="shared" ref="N64:N72" si="13">SUM(H50)</f>
        <v>18847</v>
      </c>
      <c r="O64" s="45"/>
      <c r="S64" s="26"/>
      <c r="T64" s="26"/>
      <c r="U64" s="26"/>
      <c r="V64" s="26"/>
    </row>
    <row r="65" spans="2:22" x14ac:dyDescent="0.15">
      <c r="H65" s="89">
        <v>97</v>
      </c>
      <c r="I65" s="3">
        <v>1</v>
      </c>
      <c r="J65" s="161" t="s">
        <v>4</v>
      </c>
      <c r="K65" s="3">
        <f t="shared" si="12"/>
        <v>13</v>
      </c>
      <c r="L65" s="161" t="s">
        <v>7</v>
      </c>
      <c r="M65" s="170">
        <v>13696</v>
      </c>
      <c r="N65" s="89">
        <f t="shared" si="13"/>
        <v>14584</v>
      </c>
      <c r="O65" s="45"/>
      <c r="S65" s="26"/>
      <c r="T65" s="26"/>
      <c r="U65" s="26"/>
      <c r="V65" s="26"/>
    </row>
    <row r="66" spans="2:22" x14ac:dyDescent="0.15">
      <c r="H66" s="43">
        <v>90</v>
      </c>
      <c r="I66" s="3">
        <v>4</v>
      </c>
      <c r="J66" s="161" t="s">
        <v>11</v>
      </c>
      <c r="K66" s="3">
        <f t="shared" si="12"/>
        <v>33</v>
      </c>
      <c r="L66" s="161" t="s">
        <v>0</v>
      </c>
      <c r="M66" s="170">
        <v>10273</v>
      </c>
      <c r="N66" s="89">
        <f t="shared" si="13"/>
        <v>11157</v>
      </c>
      <c r="O66" s="45"/>
      <c r="S66" s="26"/>
      <c r="T66" s="26"/>
      <c r="U66" s="26"/>
      <c r="V66" s="26"/>
    </row>
    <row r="67" spans="2:22" x14ac:dyDescent="0.15">
      <c r="H67" s="89">
        <v>27</v>
      </c>
      <c r="I67" s="3">
        <v>9</v>
      </c>
      <c r="J67" s="3" t="s">
        <v>168</v>
      </c>
      <c r="K67" s="3">
        <f t="shared" si="12"/>
        <v>40</v>
      </c>
      <c r="L67" s="161" t="s">
        <v>2</v>
      </c>
      <c r="M67" s="170">
        <v>7970</v>
      </c>
      <c r="N67" s="89">
        <f t="shared" si="13"/>
        <v>8221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20</v>
      </c>
      <c r="I68" s="3">
        <v>27</v>
      </c>
      <c r="J68" s="161" t="s">
        <v>31</v>
      </c>
      <c r="K68" s="3">
        <f t="shared" si="12"/>
        <v>34</v>
      </c>
      <c r="L68" s="161" t="s">
        <v>1</v>
      </c>
      <c r="M68" s="170">
        <v>6667</v>
      </c>
      <c r="N68" s="89">
        <f t="shared" si="13"/>
        <v>5092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19</v>
      </c>
      <c r="I69" s="3">
        <v>29</v>
      </c>
      <c r="J69" s="161" t="s">
        <v>96</v>
      </c>
      <c r="K69" s="3">
        <f t="shared" si="12"/>
        <v>36</v>
      </c>
      <c r="L69" s="161" t="s">
        <v>5</v>
      </c>
      <c r="M69" s="170">
        <v>3214</v>
      </c>
      <c r="N69" s="89">
        <f t="shared" si="13"/>
        <v>3138</v>
      </c>
      <c r="O69" s="45"/>
      <c r="S69" s="26"/>
      <c r="T69" s="26"/>
      <c r="U69" s="26"/>
      <c r="V69" s="26"/>
    </row>
    <row r="70" spans="2:22" x14ac:dyDescent="0.15">
      <c r="B70" s="50"/>
      <c r="H70" s="44">
        <v>11</v>
      </c>
      <c r="I70" s="3">
        <v>15</v>
      </c>
      <c r="J70" s="161" t="s">
        <v>20</v>
      </c>
      <c r="K70" s="3">
        <f t="shared" si="12"/>
        <v>24</v>
      </c>
      <c r="L70" s="161" t="s">
        <v>28</v>
      </c>
      <c r="M70" s="170">
        <v>3070</v>
      </c>
      <c r="N70" s="89">
        <f t="shared" si="13"/>
        <v>2837</v>
      </c>
      <c r="O70" s="45"/>
      <c r="S70" s="26"/>
      <c r="T70" s="26"/>
      <c r="U70" s="26"/>
      <c r="V70" s="26"/>
    </row>
    <row r="71" spans="2:22" x14ac:dyDescent="0.15">
      <c r="B71" s="50"/>
      <c r="H71" s="88">
        <v>6</v>
      </c>
      <c r="I71" s="3">
        <v>35</v>
      </c>
      <c r="J71" s="161" t="s">
        <v>36</v>
      </c>
      <c r="K71" s="3">
        <f t="shared" si="12"/>
        <v>16</v>
      </c>
      <c r="L71" s="161" t="s">
        <v>3</v>
      </c>
      <c r="M71" s="170">
        <v>1996</v>
      </c>
      <c r="N71" s="89">
        <f t="shared" si="13"/>
        <v>1961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61" t="s">
        <v>6</v>
      </c>
      <c r="K72" s="3">
        <f t="shared" si="12"/>
        <v>22</v>
      </c>
      <c r="L72" s="163" t="s">
        <v>26</v>
      </c>
      <c r="M72" s="171">
        <v>3237</v>
      </c>
      <c r="N72" s="89">
        <f t="shared" si="13"/>
        <v>1741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3</v>
      </c>
      <c r="J73" s="161" t="s">
        <v>10</v>
      </c>
      <c r="K73" s="43"/>
      <c r="L73" s="3" t="s">
        <v>187</v>
      </c>
      <c r="M73" s="169">
        <v>115306</v>
      </c>
      <c r="N73" s="168">
        <f>SUM(H89)</f>
        <v>112480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7</v>
      </c>
      <c r="J76" s="161" t="s">
        <v>14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8</v>
      </c>
      <c r="J77" s="161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336">
        <v>0</v>
      </c>
      <c r="I78" s="3">
        <v>10</v>
      </c>
      <c r="J78" s="161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336">
        <v>0</v>
      </c>
      <c r="I80" s="3">
        <v>18</v>
      </c>
      <c r="J80" s="161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20</v>
      </c>
      <c r="J82" s="161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336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97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112480</v>
      </c>
      <c r="I89" s="3"/>
      <c r="J89" s="3" t="s">
        <v>94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L67" sqref="L67:L7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204</v>
      </c>
      <c r="I2" s="3"/>
      <c r="J2" s="187" t="s">
        <v>104</v>
      </c>
      <c r="K2" s="3"/>
      <c r="L2" s="180" t="s">
        <v>203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101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33548</v>
      </c>
      <c r="I4" s="3">
        <v>17</v>
      </c>
      <c r="J4" s="33" t="s">
        <v>21</v>
      </c>
      <c r="K4" s="203">
        <f>SUM(I4)</f>
        <v>17</v>
      </c>
      <c r="L4" s="275">
        <v>31665</v>
      </c>
      <c r="M4" s="45"/>
      <c r="R4" s="48"/>
      <c r="S4" s="26"/>
      <c r="T4" s="26"/>
      <c r="U4" s="26"/>
      <c r="V4" s="26"/>
    </row>
    <row r="5" spans="5:30" x14ac:dyDescent="0.15">
      <c r="H5" s="44">
        <v>20254</v>
      </c>
      <c r="I5" s="3">
        <v>33</v>
      </c>
      <c r="J5" s="33" t="s">
        <v>0</v>
      </c>
      <c r="K5" s="203">
        <f t="shared" ref="K5:K13" si="0">SUM(I5)</f>
        <v>33</v>
      </c>
      <c r="L5" s="275">
        <v>14913</v>
      </c>
      <c r="M5" s="45"/>
      <c r="R5" s="48"/>
      <c r="S5" s="26"/>
      <c r="T5" s="26"/>
      <c r="U5" s="26"/>
      <c r="V5" s="26"/>
    </row>
    <row r="6" spans="5:30" x14ac:dyDescent="0.15">
      <c r="H6" s="88">
        <v>16776</v>
      </c>
      <c r="I6" s="3">
        <v>34</v>
      </c>
      <c r="J6" s="33" t="s">
        <v>1</v>
      </c>
      <c r="K6" s="203">
        <f t="shared" si="0"/>
        <v>34</v>
      </c>
      <c r="L6" s="275">
        <v>13842</v>
      </c>
      <c r="M6" s="45"/>
      <c r="R6" s="48"/>
      <c r="S6" s="26"/>
      <c r="T6" s="26"/>
      <c r="U6" s="26"/>
      <c r="V6" s="26"/>
    </row>
    <row r="7" spans="5:30" x14ac:dyDescent="0.15">
      <c r="H7" s="88">
        <v>11887</v>
      </c>
      <c r="I7" s="3">
        <v>16</v>
      </c>
      <c r="J7" s="33" t="s">
        <v>3</v>
      </c>
      <c r="K7" s="203">
        <f t="shared" si="0"/>
        <v>16</v>
      </c>
      <c r="L7" s="275">
        <v>10996</v>
      </c>
      <c r="M7" s="45"/>
      <c r="R7" s="48"/>
      <c r="S7" s="26"/>
      <c r="T7" s="26"/>
      <c r="U7" s="26"/>
      <c r="V7" s="26"/>
    </row>
    <row r="8" spans="5:30" x14ac:dyDescent="0.15">
      <c r="H8" s="88">
        <v>11128</v>
      </c>
      <c r="I8" s="3">
        <v>31</v>
      </c>
      <c r="J8" s="33" t="s">
        <v>64</v>
      </c>
      <c r="K8" s="203">
        <f t="shared" si="0"/>
        <v>31</v>
      </c>
      <c r="L8" s="275">
        <v>27859</v>
      </c>
      <c r="M8" s="45"/>
      <c r="R8" s="48"/>
      <c r="S8" s="26"/>
      <c r="T8" s="26"/>
      <c r="U8" s="26"/>
      <c r="V8" s="26"/>
    </row>
    <row r="9" spans="5:30" x14ac:dyDescent="0.15">
      <c r="H9" s="44">
        <v>10597</v>
      </c>
      <c r="I9" s="3">
        <v>3</v>
      </c>
      <c r="J9" s="33" t="s">
        <v>10</v>
      </c>
      <c r="K9" s="203">
        <f t="shared" si="0"/>
        <v>3</v>
      </c>
      <c r="L9" s="275">
        <v>4473</v>
      </c>
      <c r="M9" s="45"/>
      <c r="R9" s="48"/>
      <c r="S9" s="26"/>
      <c r="T9" s="26"/>
      <c r="U9" s="26"/>
      <c r="V9" s="26"/>
    </row>
    <row r="10" spans="5:30" x14ac:dyDescent="0.15">
      <c r="H10" s="88">
        <v>10310</v>
      </c>
      <c r="I10" s="3">
        <v>25</v>
      </c>
      <c r="J10" s="33" t="s">
        <v>29</v>
      </c>
      <c r="K10" s="203">
        <f t="shared" si="0"/>
        <v>25</v>
      </c>
      <c r="L10" s="275">
        <v>6073</v>
      </c>
      <c r="M10" s="45"/>
      <c r="R10" s="48"/>
      <c r="S10" s="26"/>
      <c r="T10" s="26"/>
      <c r="U10" s="26"/>
      <c r="V10" s="26"/>
    </row>
    <row r="11" spans="5:30" x14ac:dyDescent="0.15">
      <c r="H11" s="88">
        <v>10231</v>
      </c>
      <c r="I11" s="3">
        <v>2</v>
      </c>
      <c r="J11" s="33" t="s">
        <v>6</v>
      </c>
      <c r="K11" s="203">
        <f t="shared" si="0"/>
        <v>2</v>
      </c>
      <c r="L11" s="276">
        <v>12936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9959</v>
      </c>
      <c r="I12" s="3">
        <v>13</v>
      </c>
      <c r="J12" s="33" t="s">
        <v>7</v>
      </c>
      <c r="K12" s="203">
        <f t="shared" si="0"/>
        <v>13</v>
      </c>
      <c r="L12" s="276">
        <v>8936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8573</v>
      </c>
      <c r="I13" s="14">
        <v>40</v>
      </c>
      <c r="J13" s="77" t="s">
        <v>2</v>
      </c>
      <c r="K13" s="203">
        <f t="shared" si="0"/>
        <v>40</v>
      </c>
      <c r="L13" s="276">
        <v>13446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5530</v>
      </c>
      <c r="I14" s="222">
        <v>21</v>
      </c>
      <c r="J14" s="222" t="s">
        <v>164</v>
      </c>
      <c r="K14" s="108" t="s">
        <v>8</v>
      </c>
      <c r="L14" s="277">
        <v>177195</v>
      </c>
      <c r="N14" s="32"/>
      <c r="R14" s="48"/>
      <c r="S14" s="26"/>
      <c r="T14" s="26"/>
      <c r="U14" s="26"/>
      <c r="V14" s="26"/>
    </row>
    <row r="15" spans="5:30" x14ac:dyDescent="0.15">
      <c r="H15" s="88">
        <v>4859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4614</v>
      </c>
      <c r="I16" s="3">
        <v>36</v>
      </c>
      <c r="J16" s="33" t="s">
        <v>5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3998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 x14ac:dyDescent="0.15">
      <c r="H18" s="123">
        <v>3927</v>
      </c>
      <c r="I18" s="3">
        <v>14</v>
      </c>
      <c r="J18" s="33" t="s">
        <v>19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3784</v>
      </c>
      <c r="I19" s="3">
        <v>38</v>
      </c>
      <c r="J19" s="33" t="s">
        <v>38</v>
      </c>
      <c r="K19" s="117">
        <f>SUM(I4)</f>
        <v>17</v>
      </c>
      <c r="L19" s="33" t="s">
        <v>21</v>
      </c>
      <c r="M19" s="370">
        <v>31319</v>
      </c>
      <c r="N19" s="89">
        <f>SUM(H4)</f>
        <v>33548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205</v>
      </c>
      <c r="D20" s="59" t="s">
        <v>206</v>
      </c>
      <c r="E20" s="59" t="s">
        <v>51</v>
      </c>
      <c r="F20" s="59" t="s">
        <v>50</v>
      </c>
      <c r="G20" s="60" t="s">
        <v>52</v>
      </c>
      <c r="H20" s="292">
        <v>1854</v>
      </c>
      <c r="I20" s="3">
        <v>24</v>
      </c>
      <c r="J20" s="33" t="s">
        <v>28</v>
      </c>
      <c r="K20" s="117">
        <f t="shared" ref="K20:K28" si="1">SUM(I5)</f>
        <v>33</v>
      </c>
      <c r="L20" s="33" t="s">
        <v>0</v>
      </c>
      <c r="M20" s="371">
        <v>17089</v>
      </c>
      <c r="N20" s="89">
        <f t="shared" ref="N20:N28" si="2">SUM(H5)</f>
        <v>20254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2">
        <f>SUM(H4)</f>
        <v>33548</v>
      </c>
      <c r="D21" s="89">
        <f>SUM(L4)</f>
        <v>31665</v>
      </c>
      <c r="E21" s="52">
        <f t="shared" ref="E21:E30" si="3">SUM(N19/M19*100)</f>
        <v>107.11708547527061</v>
      </c>
      <c r="F21" s="52">
        <f t="shared" ref="F21:F31" si="4">SUM(C21/D21*100)</f>
        <v>105.94662876993526</v>
      </c>
      <c r="G21" s="62"/>
      <c r="H21" s="88">
        <v>1444</v>
      </c>
      <c r="I21" s="3">
        <v>1</v>
      </c>
      <c r="J21" s="33" t="s">
        <v>4</v>
      </c>
      <c r="K21" s="117">
        <f t="shared" si="1"/>
        <v>34</v>
      </c>
      <c r="L21" s="33" t="s">
        <v>1</v>
      </c>
      <c r="M21" s="371">
        <v>14208</v>
      </c>
      <c r="N21" s="89">
        <f t="shared" si="2"/>
        <v>16776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20254</v>
      </c>
      <c r="D22" s="89">
        <f t="shared" ref="D22:D29" si="6">SUM(L5)</f>
        <v>14913</v>
      </c>
      <c r="E22" s="52">
        <f t="shared" si="3"/>
        <v>118.52068582128854</v>
      </c>
      <c r="F22" s="52">
        <f t="shared" si="4"/>
        <v>135.81439012941729</v>
      </c>
      <c r="G22" s="62"/>
      <c r="H22" s="88">
        <v>1199</v>
      </c>
      <c r="I22" s="3">
        <v>9</v>
      </c>
      <c r="J22" s="3" t="s">
        <v>170</v>
      </c>
      <c r="K22" s="117">
        <f t="shared" si="1"/>
        <v>16</v>
      </c>
      <c r="L22" s="33" t="s">
        <v>3</v>
      </c>
      <c r="M22" s="371">
        <v>14249</v>
      </c>
      <c r="N22" s="89">
        <f t="shared" si="2"/>
        <v>11887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16776</v>
      </c>
      <c r="D23" s="89">
        <f t="shared" si="6"/>
        <v>13842</v>
      </c>
      <c r="E23" s="52">
        <f t="shared" si="3"/>
        <v>118.07432432432432</v>
      </c>
      <c r="F23" s="52">
        <f t="shared" si="4"/>
        <v>121.19635890767231</v>
      </c>
      <c r="G23" s="62"/>
      <c r="H23" s="88">
        <v>808</v>
      </c>
      <c r="I23" s="3">
        <v>5</v>
      </c>
      <c r="J23" s="33" t="s">
        <v>12</v>
      </c>
      <c r="K23" s="117">
        <f t="shared" si="1"/>
        <v>31</v>
      </c>
      <c r="L23" s="33" t="s">
        <v>64</v>
      </c>
      <c r="M23" s="371">
        <v>16435</v>
      </c>
      <c r="N23" s="89">
        <f t="shared" si="2"/>
        <v>11128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3</v>
      </c>
      <c r="C24" s="202">
        <f t="shared" si="5"/>
        <v>11887</v>
      </c>
      <c r="D24" s="89">
        <f t="shared" si="6"/>
        <v>10996</v>
      </c>
      <c r="E24" s="52">
        <f t="shared" si="3"/>
        <v>83.423398133202326</v>
      </c>
      <c r="F24" s="52">
        <f t="shared" si="4"/>
        <v>108.10294652600948</v>
      </c>
      <c r="G24" s="62"/>
      <c r="H24" s="292">
        <v>626</v>
      </c>
      <c r="I24" s="3">
        <v>27</v>
      </c>
      <c r="J24" s="33" t="s">
        <v>31</v>
      </c>
      <c r="K24" s="117">
        <f t="shared" si="1"/>
        <v>3</v>
      </c>
      <c r="L24" s="33" t="s">
        <v>10</v>
      </c>
      <c r="M24" s="371">
        <v>3585</v>
      </c>
      <c r="N24" s="89">
        <f t="shared" si="2"/>
        <v>10597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64</v>
      </c>
      <c r="C25" s="202">
        <f t="shared" si="5"/>
        <v>11128</v>
      </c>
      <c r="D25" s="89">
        <f t="shared" si="6"/>
        <v>27859</v>
      </c>
      <c r="E25" s="52">
        <f t="shared" si="3"/>
        <v>67.709157286279293</v>
      </c>
      <c r="F25" s="52">
        <f t="shared" si="4"/>
        <v>39.944003733084458</v>
      </c>
      <c r="G25" s="72"/>
      <c r="H25" s="88">
        <v>421</v>
      </c>
      <c r="I25" s="3">
        <v>4</v>
      </c>
      <c r="J25" s="33" t="s">
        <v>11</v>
      </c>
      <c r="K25" s="117">
        <f t="shared" si="1"/>
        <v>25</v>
      </c>
      <c r="L25" s="33" t="s">
        <v>29</v>
      </c>
      <c r="M25" s="371">
        <v>10169</v>
      </c>
      <c r="N25" s="89">
        <f t="shared" si="2"/>
        <v>10310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10</v>
      </c>
      <c r="C26" s="202">
        <f t="shared" si="5"/>
        <v>10597</v>
      </c>
      <c r="D26" s="89">
        <f t="shared" si="6"/>
        <v>4473</v>
      </c>
      <c r="E26" s="52">
        <f t="shared" si="3"/>
        <v>295.59274755927476</v>
      </c>
      <c r="F26" s="52">
        <f t="shared" si="4"/>
        <v>236.91035099485802</v>
      </c>
      <c r="G26" s="62"/>
      <c r="H26" s="88">
        <v>399</v>
      </c>
      <c r="I26" s="3">
        <v>12</v>
      </c>
      <c r="J26" s="33" t="s">
        <v>18</v>
      </c>
      <c r="K26" s="117">
        <f t="shared" si="1"/>
        <v>2</v>
      </c>
      <c r="L26" s="33" t="s">
        <v>6</v>
      </c>
      <c r="M26" s="372">
        <v>14125</v>
      </c>
      <c r="N26" s="89">
        <f t="shared" si="2"/>
        <v>10231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29</v>
      </c>
      <c r="C27" s="202">
        <f t="shared" si="5"/>
        <v>10310</v>
      </c>
      <c r="D27" s="89">
        <f t="shared" si="6"/>
        <v>6073</v>
      </c>
      <c r="E27" s="52">
        <f t="shared" si="3"/>
        <v>101.38656701740585</v>
      </c>
      <c r="F27" s="52">
        <f t="shared" si="4"/>
        <v>169.76782479828751</v>
      </c>
      <c r="G27" s="62"/>
      <c r="H27" s="88">
        <v>289</v>
      </c>
      <c r="I27" s="3">
        <v>39</v>
      </c>
      <c r="J27" s="33" t="s">
        <v>39</v>
      </c>
      <c r="K27" s="117">
        <f t="shared" si="1"/>
        <v>13</v>
      </c>
      <c r="L27" s="33" t="s">
        <v>7</v>
      </c>
      <c r="M27" s="373">
        <v>8512</v>
      </c>
      <c r="N27" s="89">
        <f t="shared" si="2"/>
        <v>9959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6</v>
      </c>
      <c r="C28" s="202">
        <f t="shared" si="5"/>
        <v>10231</v>
      </c>
      <c r="D28" s="89">
        <f t="shared" si="6"/>
        <v>12936</v>
      </c>
      <c r="E28" s="52">
        <f t="shared" si="3"/>
        <v>72.431858407079645</v>
      </c>
      <c r="F28" s="52">
        <f t="shared" si="4"/>
        <v>79.089363017934446</v>
      </c>
      <c r="G28" s="73"/>
      <c r="H28" s="88">
        <v>236</v>
      </c>
      <c r="I28" s="3">
        <v>7</v>
      </c>
      <c r="J28" s="33" t="s">
        <v>14</v>
      </c>
      <c r="K28" s="181">
        <f t="shared" si="1"/>
        <v>40</v>
      </c>
      <c r="L28" s="77" t="s">
        <v>2</v>
      </c>
      <c r="M28" s="373">
        <v>13380</v>
      </c>
      <c r="N28" s="167">
        <f t="shared" si="2"/>
        <v>8573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7</v>
      </c>
      <c r="C29" s="202">
        <f t="shared" si="5"/>
        <v>9959</v>
      </c>
      <c r="D29" s="89">
        <f t="shared" si="6"/>
        <v>8936</v>
      </c>
      <c r="E29" s="52">
        <f t="shared" si="3"/>
        <v>116.99953007518798</v>
      </c>
      <c r="F29" s="52">
        <f t="shared" si="4"/>
        <v>111.4480752014324</v>
      </c>
      <c r="G29" s="72"/>
      <c r="H29" s="88">
        <v>164</v>
      </c>
      <c r="I29" s="3">
        <v>20</v>
      </c>
      <c r="J29" s="33" t="s">
        <v>24</v>
      </c>
      <c r="K29" s="115"/>
      <c r="L29" s="115" t="s">
        <v>174</v>
      </c>
      <c r="M29" s="374">
        <v>170778</v>
      </c>
      <c r="N29" s="172">
        <f>SUM(H44)</f>
        <v>177714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2</v>
      </c>
      <c r="C30" s="202">
        <f t="shared" si="5"/>
        <v>8573</v>
      </c>
      <c r="D30" s="89">
        <f>SUM(L13)</f>
        <v>13446</v>
      </c>
      <c r="E30" s="57">
        <f t="shared" si="3"/>
        <v>64.073243647234676</v>
      </c>
      <c r="F30" s="63">
        <f t="shared" si="4"/>
        <v>63.758738658337052</v>
      </c>
      <c r="G30" s="75"/>
      <c r="H30" s="44">
        <v>126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177714</v>
      </c>
      <c r="D31" s="67">
        <f>SUM(L14)</f>
        <v>177195</v>
      </c>
      <c r="E31" s="70">
        <f>SUM(N29/M29*100)</f>
        <v>104.06141306257246</v>
      </c>
      <c r="F31" s="63">
        <f t="shared" si="4"/>
        <v>100.2928976551257</v>
      </c>
      <c r="G31" s="71"/>
      <c r="H31" s="88">
        <v>54</v>
      </c>
      <c r="I31" s="3">
        <v>32</v>
      </c>
      <c r="J31" s="33" t="s">
        <v>35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37</v>
      </c>
      <c r="I32" s="3">
        <v>10</v>
      </c>
      <c r="J32" s="33" t="s">
        <v>16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36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25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37</v>
      </c>
      <c r="J35" s="33" t="s">
        <v>37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3</v>
      </c>
      <c r="I37" s="3">
        <v>30</v>
      </c>
      <c r="J37" s="33" t="s">
        <v>33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2</v>
      </c>
      <c r="I38" s="3">
        <v>19</v>
      </c>
      <c r="J38" s="33" t="s">
        <v>23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336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292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177714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204</v>
      </c>
      <c r="I48" s="3"/>
      <c r="J48" s="190" t="s">
        <v>92</v>
      </c>
      <c r="K48" s="3"/>
      <c r="L48" s="329" t="s">
        <v>203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100</v>
      </c>
      <c r="I49" s="3"/>
      <c r="J49" s="145" t="s">
        <v>9</v>
      </c>
      <c r="K49" s="3"/>
      <c r="L49" s="329" t="s">
        <v>179</v>
      </c>
      <c r="M49" s="82"/>
      <c r="R49" s="48"/>
      <c r="S49" s="26"/>
      <c r="T49" s="26"/>
      <c r="U49" s="26"/>
      <c r="V49" s="26"/>
    </row>
    <row r="50" spans="1:22" x14ac:dyDescent="0.15">
      <c r="H50" s="43">
        <v>26577</v>
      </c>
      <c r="I50" s="3">
        <v>16</v>
      </c>
      <c r="J50" s="33" t="s">
        <v>3</v>
      </c>
      <c r="K50" s="327">
        <f>SUM(I50)</f>
        <v>16</v>
      </c>
      <c r="L50" s="330">
        <v>20941</v>
      </c>
      <c r="M50" s="45"/>
      <c r="R50" s="48"/>
      <c r="S50" s="26"/>
      <c r="T50" s="26"/>
      <c r="U50" s="26"/>
      <c r="V50" s="26"/>
    </row>
    <row r="51" spans="1:22" x14ac:dyDescent="0.15">
      <c r="H51" s="44">
        <v>7243</v>
      </c>
      <c r="I51" s="3">
        <v>33</v>
      </c>
      <c r="J51" s="33" t="s">
        <v>0</v>
      </c>
      <c r="K51" s="327">
        <f t="shared" ref="K51:K59" si="7">SUM(I51)</f>
        <v>33</v>
      </c>
      <c r="L51" s="331">
        <v>6127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5547</v>
      </c>
      <c r="I52" s="3">
        <v>38</v>
      </c>
      <c r="J52" s="33" t="s">
        <v>38</v>
      </c>
      <c r="K52" s="327">
        <f t="shared" si="7"/>
        <v>38</v>
      </c>
      <c r="L52" s="331">
        <v>3836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200</v>
      </c>
      <c r="D53" s="59" t="s">
        <v>192</v>
      </c>
      <c r="E53" s="59" t="s">
        <v>51</v>
      </c>
      <c r="F53" s="59" t="s">
        <v>50</v>
      </c>
      <c r="G53" s="60" t="s">
        <v>52</v>
      </c>
      <c r="H53" s="44">
        <v>5182</v>
      </c>
      <c r="I53" s="3">
        <v>26</v>
      </c>
      <c r="J53" s="33" t="s">
        <v>30</v>
      </c>
      <c r="K53" s="327">
        <f t="shared" si="7"/>
        <v>26</v>
      </c>
      <c r="L53" s="331">
        <v>4347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26577</v>
      </c>
      <c r="D54" s="98">
        <f>SUM(L50)</f>
        <v>20941</v>
      </c>
      <c r="E54" s="52">
        <f t="shared" ref="E54:E63" si="8">SUM(N67/M67*100)</f>
        <v>110.01780022353769</v>
      </c>
      <c r="F54" s="52">
        <f t="shared" ref="F54:F61" si="9">SUM(C54/D54*100)</f>
        <v>126.91370994699393</v>
      </c>
      <c r="G54" s="62"/>
      <c r="H54" s="44">
        <v>3445</v>
      </c>
      <c r="I54" s="3">
        <v>34</v>
      </c>
      <c r="J54" s="33" t="s">
        <v>1</v>
      </c>
      <c r="K54" s="327">
        <f t="shared" si="7"/>
        <v>34</v>
      </c>
      <c r="L54" s="331">
        <v>3233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7243</v>
      </c>
      <c r="D55" s="98">
        <f t="shared" ref="D55:D63" si="11">SUM(L51)</f>
        <v>6127</v>
      </c>
      <c r="E55" s="52">
        <f t="shared" si="8"/>
        <v>115.55520102105933</v>
      </c>
      <c r="F55" s="52">
        <f t="shared" si="9"/>
        <v>118.214460584299</v>
      </c>
      <c r="G55" s="62"/>
      <c r="H55" s="44">
        <v>1428</v>
      </c>
      <c r="I55" s="3">
        <v>36</v>
      </c>
      <c r="J55" s="33" t="s">
        <v>5</v>
      </c>
      <c r="K55" s="327">
        <f t="shared" si="7"/>
        <v>36</v>
      </c>
      <c r="L55" s="331">
        <v>1801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38</v>
      </c>
      <c r="C56" s="43">
        <f t="shared" si="10"/>
        <v>5547</v>
      </c>
      <c r="D56" s="98">
        <f t="shared" si="11"/>
        <v>3836</v>
      </c>
      <c r="E56" s="52">
        <f t="shared" si="8"/>
        <v>97.094346227901269</v>
      </c>
      <c r="F56" s="52">
        <f t="shared" si="9"/>
        <v>144.60375391032326</v>
      </c>
      <c r="G56" s="62"/>
      <c r="H56" s="88">
        <v>1249</v>
      </c>
      <c r="I56" s="3">
        <v>40</v>
      </c>
      <c r="J56" s="33" t="s">
        <v>2</v>
      </c>
      <c r="K56" s="327">
        <f t="shared" si="7"/>
        <v>40</v>
      </c>
      <c r="L56" s="331">
        <v>1880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30</v>
      </c>
      <c r="C57" s="43">
        <f t="shared" si="10"/>
        <v>5182</v>
      </c>
      <c r="D57" s="98">
        <f t="shared" si="11"/>
        <v>4347</v>
      </c>
      <c r="E57" s="52">
        <f t="shared" si="8"/>
        <v>85.034460124712837</v>
      </c>
      <c r="F57" s="52">
        <f t="shared" si="9"/>
        <v>119.20864964343225</v>
      </c>
      <c r="G57" s="62"/>
      <c r="H57" s="44">
        <v>1238</v>
      </c>
      <c r="I57" s="3">
        <v>25</v>
      </c>
      <c r="J57" s="33" t="s">
        <v>29</v>
      </c>
      <c r="K57" s="327">
        <f t="shared" si="7"/>
        <v>25</v>
      </c>
      <c r="L57" s="331">
        <v>805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3445</v>
      </c>
      <c r="D58" s="98">
        <f t="shared" si="11"/>
        <v>3233</v>
      </c>
      <c r="E58" s="52">
        <f t="shared" si="8"/>
        <v>100.7899356348742</v>
      </c>
      <c r="F58" s="52">
        <f t="shared" si="9"/>
        <v>106.55737704918033</v>
      </c>
      <c r="G58" s="72"/>
      <c r="H58" s="44">
        <v>903</v>
      </c>
      <c r="I58" s="3">
        <v>14</v>
      </c>
      <c r="J58" s="33" t="s">
        <v>19</v>
      </c>
      <c r="K58" s="327">
        <f t="shared" si="7"/>
        <v>14</v>
      </c>
      <c r="L58" s="331">
        <v>737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1428</v>
      </c>
      <c r="D59" s="98">
        <f t="shared" si="11"/>
        <v>1801</v>
      </c>
      <c r="E59" s="52">
        <f t="shared" si="8"/>
        <v>104.3859649122807</v>
      </c>
      <c r="F59" s="52">
        <f t="shared" si="9"/>
        <v>79.289283731260412</v>
      </c>
      <c r="G59" s="62"/>
      <c r="H59" s="422">
        <v>631</v>
      </c>
      <c r="I59" s="14">
        <v>31</v>
      </c>
      <c r="J59" s="77" t="s">
        <v>108</v>
      </c>
      <c r="K59" s="328">
        <f t="shared" si="7"/>
        <v>31</v>
      </c>
      <c r="L59" s="332">
        <v>570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1249</v>
      </c>
      <c r="D60" s="98">
        <f t="shared" si="11"/>
        <v>1880</v>
      </c>
      <c r="E60" s="52">
        <f t="shared" si="8"/>
        <v>109.75395430579964</v>
      </c>
      <c r="F60" s="52">
        <f t="shared" si="9"/>
        <v>66.436170212765958</v>
      </c>
      <c r="G60" s="62"/>
      <c r="H60" s="386">
        <v>495</v>
      </c>
      <c r="I60" s="222">
        <v>24</v>
      </c>
      <c r="J60" s="382" t="s">
        <v>28</v>
      </c>
      <c r="K60" s="367" t="s">
        <v>8</v>
      </c>
      <c r="L60" s="376">
        <v>45336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1238</v>
      </c>
      <c r="D61" s="98">
        <f t="shared" si="11"/>
        <v>805</v>
      </c>
      <c r="E61" s="52">
        <f t="shared" si="8"/>
        <v>150.06060606060606</v>
      </c>
      <c r="F61" s="52">
        <f t="shared" si="9"/>
        <v>153.7888198757764</v>
      </c>
      <c r="G61" s="73"/>
      <c r="H61" s="88">
        <v>204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903</v>
      </c>
      <c r="D62" s="98">
        <f t="shared" si="11"/>
        <v>737</v>
      </c>
      <c r="E62" s="52">
        <f t="shared" si="8"/>
        <v>102.26500566251416</v>
      </c>
      <c r="F62" s="52">
        <f>SUM(C62/D62*100)</f>
        <v>122.52374491180463</v>
      </c>
      <c r="G62" s="72"/>
      <c r="H62" s="44">
        <v>122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64</v>
      </c>
      <c r="C63" s="43">
        <f t="shared" si="10"/>
        <v>631</v>
      </c>
      <c r="D63" s="98">
        <f t="shared" si="11"/>
        <v>570</v>
      </c>
      <c r="E63" s="57">
        <f t="shared" si="8"/>
        <v>87.034482758620697</v>
      </c>
      <c r="F63" s="52">
        <f>SUM(C63/D63*100)</f>
        <v>110.70175438596492</v>
      </c>
      <c r="G63" s="75"/>
      <c r="H63" s="44">
        <v>118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54732</v>
      </c>
      <c r="D64" s="67">
        <f>SUM(L60)</f>
        <v>45336</v>
      </c>
      <c r="E64" s="70">
        <f>SUM(N77/M77*100)</f>
        <v>105.81957387572018</v>
      </c>
      <c r="F64" s="70">
        <f>SUM(C64/D64*100)</f>
        <v>120.72525145579671</v>
      </c>
      <c r="G64" s="71"/>
      <c r="H64" s="350">
        <v>113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10">
        <v>100</v>
      </c>
      <c r="I65" s="3">
        <v>9</v>
      </c>
      <c r="J65" s="3" t="s">
        <v>170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63</v>
      </c>
      <c r="I66" s="3">
        <v>37</v>
      </c>
      <c r="J66" s="33" t="s">
        <v>37</v>
      </c>
      <c r="L66" s="191" t="s">
        <v>92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50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24157</v>
      </c>
      <c r="N67" s="89">
        <f>SUM(H50)</f>
        <v>26577</v>
      </c>
      <c r="R67" s="48"/>
      <c r="S67" s="26"/>
      <c r="T67" s="26"/>
      <c r="U67" s="26"/>
      <c r="V67" s="26"/>
    </row>
    <row r="68" spans="3:22" x14ac:dyDescent="0.15">
      <c r="C68" s="26"/>
      <c r="H68" s="88">
        <v>18</v>
      </c>
      <c r="I68" s="3">
        <v>19</v>
      </c>
      <c r="J68" s="33" t="s">
        <v>23</v>
      </c>
      <c r="K68" s="3">
        <f t="shared" ref="K68:K76" si="12">SUM(I51)</f>
        <v>33</v>
      </c>
      <c r="L68" s="33" t="s">
        <v>0</v>
      </c>
      <c r="M68" s="395">
        <v>6268</v>
      </c>
      <c r="N68" s="89">
        <f t="shared" ref="N68:N76" si="13">SUM(H51)</f>
        <v>7243</v>
      </c>
      <c r="R68" s="48"/>
      <c r="S68" s="26"/>
      <c r="T68" s="26"/>
      <c r="U68" s="26"/>
      <c r="V68" s="26"/>
    </row>
    <row r="69" spans="3:22" x14ac:dyDescent="0.15">
      <c r="H69" s="44">
        <v>4</v>
      </c>
      <c r="I69" s="3">
        <v>23</v>
      </c>
      <c r="J69" s="33" t="s">
        <v>27</v>
      </c>
      <c r="K69" s="3">
        <f t="shared" si="12"/>
        <v>38</v>
      </c>
      <c r="L69" s="33" t="s">
        <v>38</v>
      </c>
      <c r="M69" s="395">
        <v>5713</v>
      </c>
      <c r="N69" s="89">
        <f t="shared" si="13"/>
        <v>5547</v>
      </c>
      <c r="R69" s="48"/>
      <c r="S69" s="26"/>
      <c r="T69" s="26"/>
      <c r="U69" s="26"/>
      <c r="V69" s="26"/>
    </row>
    <row r="70" spans="3:22" x14ac:dyDescent="0.15">
      <c r="H70" s="88">
        <v>2</v>
      </c>
      <c r="I70" s="3">
        <v>28</v>
      </c>
      <c r="J70" s="33" t="s">
        <v>32</v>
      </c>
      <c r="K70" s="3">
        <f t="shared" si="12"/>
        <v>26</v>
      </c>
      <c r="L70" s="33" t="s">
        <v>30</v>
      </c>
      <c r="M70" s="395">
        <v>6094</v>
      </c>
      <c r="N70" s="89">
        <f t="shared" si="13"/>
        <v>5182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2</v>
      </c>
      <c r="J71" s="33" t="s">
        <v>6</v>
      </c>
      <c r="K71" s="3">
        <f t="shared" si="12"/>
        <v>34</v>
      </c>
      <c r="L71" s="33" t="s">
        <v>1</v>
      </c>
      <c r="M71" s="395">
        <v>3418</v>
      </c>
      <c r="N71" s="89">
        <f t="shared" si="13"/>
        <v>3445</v>
      </c>
      <c r="R71" s="48"/>
      <c r="S71" s="26"/>
      <c r="T71" s="26"/>
      <c r="U71" s="26"/>
      <c r="V71" s="26"/>
    </row>
    <row r="72" spans="3:22" x14ac:dyDescent="0.15">
      <c r="H72" s="88">
        <v>0</v>
      </c>
      <c r="I72" s="3">
        <v>3</v>
      </c>
      <c r="J72" s="33" t="s">
        <v>10</v>
      </c>
      <c r="K72" s="3">
        <f t="shared" si="12"/>
        <v>36</v>
      </c>
      <c r="L72" s="33" t="s">
        <v>5</v>
      </c>
      <c r="M72" s="395">
        <v>1368</v>
      </c>
      <c r="N72" s="89">
        <f t="shared" si="13"/>
        <v>1428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95">
        <v>1138</v>
      </c>
      <c r="N73" s="89">
        <f t="shared" si="13"/>
        <v>1249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5</v>
      </c>
      <c r="J74" s="33" t="s">
        <v>12</v>
      </c>
      <c r="K74" s="3">
        <f t="shared" si="12"/>
        <v>25</v>
      </c>
      <c r="L74" s="33" t="s">
        <v>29</v>
      </c>
      <c r="M74" s="395">
        <v>825</v>
      </c>
      <c r="N74" s="89">
        <f t="shared" si="13"/>
        <v>1238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6</v>
      </c>
      <c r="J75" s="33" t="s">
        <v>13</v>
      </c>
      <c r="K75" s="3">
        <f t="shared" si="12"/>
        <v>14</v>
      </c>
      <c r="L75" s="33" t="s">
        <v>19</v>
      </c>
      <c r="M75" s="395">
        <v>883</v>
      </c>
      <c r="N75" s="89">
        <f t="shared" si="13"/>
        <v>903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7</v>
      </c>
      <c r="J76" s="33" t="s">
        <v>14</v>
      </c>
      <c r="K76" s="14">
        <f t="shared" si="12"/>
        <v>31</v>
      </c>
      <c r="L76" s="77" t="s">
        <v>64</v>
      </c>
      <c r="M76" s="396">
        <v>725</v>
      </c>
      <c r="N76" s="167">
        <f t="shared" si="13"/>
        <v>631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62</v>
      </c>
      <c r="M77" s="297">
        <v>51722</v>
      </c>
      <c r="N77" s="172">
        <f>SUM(H90)</f>
        <v>54732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437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54732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0"/>
  <sheetViews>
    <sheetView zoomScaleNormal="100" workbookViewId="0">
      <selection activeCell="O51" sqref="O5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102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209</v>
      </c>
      <c r="I2" s="3"/>
      <c r="J2" s="183" t="s">
        <v>102</v>
      </c>
      <c r="K2" s="81"/>
      <c r="L2" s="319" t="s">
        <v>208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30533</v>
      </c>
      <c r="I4" s="3">
        <v>33</v>
      </c>
      <c r="J4" s="161" t="s">
        <v>0</v>
      </c>
      <c r="K4" s="121">
        <f>SUM(I4)</f>
        <v>33</v>
      </c>
      <c r="L4" s="312">
        <v>28371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10053</v>
      </c>
      <c r="I5" s="3">
        <v>34</v>
      </c>
      <c r="J5" s="161" t="s">
        <v>1</v>
      </c>
      <c r="K5" s="121">
        <f t="shared" ref="K5:K13" si="0">SUM(I5)</f>
        <v>34</v>
      </c>
      <c r="L5" s="313">
        <v>9567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9974</v>
      </c>
      <c r="I6" s="3">
        <v>9</v>
      </c>
      <c r="J6" s="3" t="s">
        <v>169</v>
      </c>
      <c r="K6" s="121">
        <f t="shared" si="0"/>
        <v>9</v>
      </c>
      <c r="L6" s="313">
        <v>9324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292">
        <v>8719</v>
      </c>
      <c r="I7" s="3">
        <v>13</v>
      </c>
      <c r="J7" s="161" t="s">
        <v>7</v>
      </c>
      <c r="K7" s="121">
        <f t="shared" si="0"/>
        <v>13</v>
      </c>
      <c r="L7" s="313">
        <v>7484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5233</v>
      </c>
      <c r="I8" s="3">
        <v>24</v>
      </c>
      <c r="J8" s="161" t="s">
        <v>28</v>
      </c>
      <c r="K8" s="121">
        <f t="shared" si="0"/>
        <v>24</v>
      </c>
      <c r="L8" s="313">
        <v>4285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4576</v>
      </c>
      <c r="I9" s="3">
        <v>25</v>
      </c>
      <c r="J9" s="161" t="s">
        <v>29</v>
      </c>
      <c r="K9" s="121">
        <f t="shared" si="0"/>
        <v>25</v>
      </c>
      <c r="L9" s="313">
        <v>3028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2824</v>
      </c>
      <c r="I10" s="3">
        <v>12</v>
      </c>
      <c r="J10" s="161" t="s">
        <v>18</v>
      </c>
      <c r="K10" s="121">
        <f t="shared" si="0"/>
        <v>12</v>
      </c>
      <c r="L10" s="313">
        <v>2828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1401</v>
      </c>
      <c r="I11" s="3">
        <v>20</v>
      </c>
      <c r="J11" s="161" t="s">
        <v>24</v>
      </c>
      <c r="K11" s="121">
        <f t="shared" si="0"/>
        <v>20</v>
      </c>
      <c r="L11" s="313">
        <v>1705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1347</v>
      </c>
      <c r="I12" s="3">
        <v>36</v>
      </c>
      <c r="J12" s="161" t="s">
        <v>5</v>
      </c>
      <c r="K12" s="121">
        <f t="shared" si="0"/>
        <v>36</v>
      </c>
      <c r="L12" s="313">
        <v>1278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429">
        <v>1221</v>
      </c>
      <c r="I13" s="14">
        <v>22</v>
      </c>
      <c r="J13" s="163" t="s">
        <v>26</v>
      </c>
      <c r="K13" s="182">
        <f t="shared" si="0"/>
        <v>22</v>
      </c>
      <c r="L13" s="321">
        <v>614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1049</v>
      </c>
      <c r="I14" s="222">
        <v>17</v>
      </c>
      <c r="J14" s="223" t="s">
        <v>21</v>
      </c>
      <c r="K14" s="81" t="s">
        <v>8</v>
      </c>
      <c r="L14" s="322">
        <v>75661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1033</v>
      </c>
      <c r="I15" s="3">
        <v>16</v>
      </c>
      <c r="J15" s="161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839</v>
      </c>
      <c r="I16" s="3">
        <v>40</v>
      </c>
      <c r="J16" s="161" t="s">
        <v>2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837</v>
      </c>
      <c r="I17" s="3">
        <v>26</v>
      </c>
      <c r="J17" s="161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437">
        <v>585</v>
      </c>
      <c r="I18" s="3">
        <v>1</v>
      </c>
      <c r="J18" s="161" t="s">
        <v>4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554</v>
      </c>
      <c r="I19" s="3">
        <v>21</v>
      </c>
      <c r="J19" s="161" t="s">
        <v>25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549</v>
      </c>
      <c r="I20" s="3">
        <v>31</v>
      </c>
      <c r="J20" s="3" t="s">
        <v>156</v>
      </c>
      <c r="K20" s="121">
        <f>SUM(I4)</f>
        <v>33</v>
      </c>
      <c r="L20" s="161" t="s">
        <v>0</v>
      </c>
      <c r="M20" s="323">
        <v>25036</v>
      </c>
      <c r="N20" s="89">
        <f>SUM(H4)</f>
        <v>30533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53</v>
      </c>
      <c r="C21" s="59" t="s">
        <v>200</v>
      </c>
      <c r="D21" s="59" t="s">
        <v>192</v>
      </c>
      <c r="E21" s="59" t="s">
        <v>51</v>
      </c>
      <c r="F21" s="59" t="s">
        <v>50</v>
      </c>
      <c r="G21" s="60" t="s">
        <v>52</v>
      </c>
      <c r="H21" s="292">
        <v>518</v>
      </c>
      <c r="I21" s="3">
        <v>6</v>
      </c>
      <c r="J21" s="161" t="s">
        <v>13</v>
      </c>
      <c r="K21" s="121">
        <f t="shared" ref="K21:K29" si="1">SUM(I5)</f>
        <v>34</v>
      </c>
      <c r="L21" s="161" t="s">
        <v>1</v>
      </c>
      <c r="M21" s="324">
        <v>8526</v>
      </c>
      <c r="N21" s="89">
        <f t="shared" ref="N21:N29" si="2">SUM(H5)</f>
        <v>10053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30533</v>
      </c>
      <c r="D22" s="98">
        <f>SUM(L4)</f>
        <v>28371</v>
      </c>
      <c r="E22" s="55">
        <f t="shared" ref="E22:E31" si="3">SUM(N20/M20*100)</f>
        <v>121.95638280875538</v>
      </c>
      <c r="F22" s="52">
        <f t="shared" ref="F22:F32" si="4">SUM(C22/D22*100)</f>
        <v>107.62045750942863</v>
      </c>
      <c r="G22" s="62"/>
      <c r="H22" s="88">
        <v>420</v>
      </c>
      <c r="I22" s="3">
        <v>18</v>
      </c>
      <c r="J22" s="161" t="s">
        <v>22</v>
      </c>
      <c r="K22" s="121">
        <f t="shared" si="1"/>
        <v>9</v>
      </c>
      <c r="L22" s="3" t="s">
        <v>168</v>
      </c>
      <c r="M22" s="324">
        <v>9851</v>
      </c>
      <c r="N22" s="89">
        <f t="shared" si="2"/>
        <v>9974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1</v>
      </c>
      <c r="C23" s="43">
        <f t="shared" ref="C23:C31" si="5">SUM(H5)</f>
        <v>10053</v>
      </c>
      <c r="D23" s="98">
        <f t="shared" ref="D23:D31" si="6">SUM(L5)</f>
        <v>9567</v>
      </c>
      <c r="E23" s="55">
        <f t="shared" si="3"/>
        <v>117.90992258972554</v>
      </c>
      <c r="F23" s="52">
        <f t="shared" si="4"/>
        <v>105.07996237064911</v>
      </c>
      <c r="G23" s="62"/>
      <c r="H23" s="88">
        <v>351</v>
      </c>
      <c r="I23" s="3">
        <v>38</v>
      </c>
      <c r="J23" s="161" t="s">
        <v>38</v>
      </c>
      <c r="K23" s="121">
        <f t="shared" si="1"/>
        <v>13</v>
      </c>
      <c r="L23" s="161" t="s">
        <v>7</v>
      </c>
      <c r="M23" s="324">
        <v>9168</v>
      </c>
      <c r="N23" s="89">
        <f t="shared" si="2"/>
        <v>8719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168</v>
      </c>
      <c r="C24" s="43">
        <f t="shared" si="5"/>
        <v>9974</v>
      </c>
      <c r="D24" s="98">
        <f t="shared" si="6"/>
        <v>9324</v>
      </c>
      <c r="E24" s="55">
        <f t="shared" si="3"/>
        <v>101.24860420261903</v>
      </c>
      <c r="F24" s="52">
        <f t="shared" si="4"/>
        <v>106.97125697125698</v>
      </c>
      <c r="G24" s="62"/>
      <c r="H24" s="88">
        <v>176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4579</v>
      </c>
      <c r="N24" s="89">
        <f t="shared" si="2"/>
        <v>5233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7</v>
      </c>
      <c r="C25" s="43">
        <f t="shared" si="5"/>
        <v>8719</v>
      </c>
      <c r="D25" s="98">
        <f t="shared" si="6"/>
        <v>7484</v>
      </c>
      <c r="E25" s="55">
        <f t="shared" si="3"/>
        <v>95.102530541012214</v>
      </c>
      <c r="F25" s="52">
        <f t="shared" si="4"/>
        <v>116.50187065740245</v>
      </c>
      <c r="G25" s="62"/>
      <c r="H25" s="88">
        <v>158</v>
      </c>
      <c r="I25" s="3">
        <v>11</v>
      </c>
      <c r="J25" s="161" t="s">
        <v>17</v>
      </c>
      <c r="K25" s="121">
        <f t="shared" si="1"/>
        <v>25</v>
      </c>
      <c r="L25" s="161" t="s">
        <v>29</v>
      </c>
      <c r="M25" s="324">
        <v>4227</v>
      </c>
      <c r="N25" s="89">
        <f t="shared" si="2"/>
        <v>4576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5233</v>
      </c>
      <c r="D26" s="98">
        <f t="shared" si="6"/>
        <v>4285</v>
      </c>
      <c r="E26" s="55">
        <f t="shared" si="3"/>
        <v>114.28259445293732</v>
      </c>
      <c r="F26" s="52">
        <f t="shared" si="4"/>
        <v>122.12368728121355</v>
      </c>
      <c r="G26" s="72"/>
      <c r="H26" s="88">
        <v>73</v>
      </c>
      <c r="I26" s="3">
        <v>5</v>
      </c>
      <c r="J26" s="161" t="s">
        <v>12</v>
      </c>
      <c r="K26" s="121">
        <f t="shared" si="1"/>
        <v>12</v>
      </c>
      <c r="L26" s="161" t="s">
        <v>18</v>
      </c>
      <c r="M26" s="324">
        <v>1418</v>
      </c>
      <c r="N26" s="89">
        <f t="shared" si="2"/>
        <v>2824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4576</v>
      </c>
      <c r="D27" s="98">
        <f t="shared" si="6"/>
        <v>3028</v>
      </c>
      <c r="E27" s="55">
        <f t="shared" si="3"/>
        <v>108.25644665247221</v>
      </c>
      <c r="F27" s="52">
        <f t="shared" si="4"/>
        <v>151.1228533685601</v>
      </c>
      <c r="G27" s="76"/>
      <c r="H27" s="88">
        <v>50</v>
      </c>
      <c r="I27" s="3">
        <v>4</v>
      </c>
      <c r="J27" s="161" t="s">
        <v>11</v>
      </c>
      <c r="K27" s="121">
        <f t="shared" si="1"/>
        <v>20</v>
      </c>
      <c r="L27" s="161" t="s">
        <v>24</v>
      </c>
      <c r="M27" s="324">
        <v>1202</v>
      </c>
      <c r="N27" s="89">
        <f t="shared" si="2"/>
        <v>1401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18</v>
      </c>
      <c r="C28" s="43">
        <f t="shared" si="5"/>
        <v>2824</v>
      </c>
      <c r="D28" s="98">
        <f t="shared" si="6"/>
        <v>2828</v>
      </c>
      <c r="E28" s="55">
        <f t="shared" si="3"/>
        <v>199.1537376586742</v>
      </c>
      <c r="F28" s="52">
        <f t="shared" si="4"/>
        <v>99.858557284299849</v>
      </c>
      <c r="G28" s="62"/>
      <c r="H28" s="88">
        <v>34</v>
      </c>
      <c r="I28" s="3">
        <v>28</v>
      </c>
      <c r="J28" s="161" t="s">
        <v>32</v>
      </c>
      <c r="K28" s="121">
        <f t="shared" si="1"/>
        <v>36</v>
      </c>
      <c r="L28" s="161" t="s">
        <v>5</v>
      </c>
      <c r="M28" s="324">
        <v>1241</v>
      </c>
      <c r="N28" s="89">
        <f t="shared" si="2"/>
        <v>1347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24</v>
      </c>
      <c r="C29" s="43">
        <f t="shared" si="5"/>
        <v>1401</v>
      </c>
      <c r="D29" s="98">
        <f t="shared" si="6"/>
        <v>1705</v>
      </c>
      <c r="E29" s="55">
        <f t="shared" si="3"/>
        <v>116.55574043261232</v>
      </c>
      <c r="F29" s="52">
        <f t="shared" si="4"/>
        <v>82.170087976539591</v>
      </c>
      <c r="G29" s="73"/>
      <c r="H29" s="88">
        <v>34</v>
      </c>
      <c r="I29" s="3">
        <v>39</v>
      </c>
      <c r="J29" s="161" t="s">
        <v>39</v>
      </c>
      <c r="K29" s="182">
        <f t="shared" si="1"/>
        <v>22</v>
      </c>
      <c r="L29" s="163" t="s">
        <v>26</v>
      </c>
      <c r="M29" s="325">
        <v>259</v>
      </c>
      <c r="N29" s="89">
        <f t="shared" si="2"/>
        <v>1221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5</v>
      </c>
      <c r="C30" s="43">
        <f t="shared" si="5"/>
        <v>1347</v>
      </c>
      <c r="D30" s="98">
        <f t="shared" si="6"/>
        <v>1278</v>
      </c>
      <c r="E30" s="55">
        <f t="shared" si="3"/>
        <v>108.54149879129733</v>
      </c>
      <c r="F30" s="52">
        <f t="shared" si="4"/>
        <v>105.39906103286386</v>
      </c>
      <c r="G30" s="72"/>
      <c r="H30" s="88">
        <v>19</v>
      </c>
      <c r="I30" s="3">
        <v>27</v>
      </c>
      <c r="J30" s="161" t="s">
        <v>31</v>
      </c>
      <c r="K30" s="115"/>
      <c r="L30" s="335" t="s">
        <v>109</v>
      </c>
      <c r="M30" s="326">
        <v>72731</v>
      </c>
      <c r="N30" s="89">
        <f>SUM(H44)</f>
        <v>83172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26</v>
      </c>
      <c r="C31" s="43">
        <f t="shared" si="5"/>
        <v>1221</v>
      </c>
      <c r="D31" s="98">
        <f t="shared" si="6"/>
        <v>614</v>
      </c>
      <c r="E31" s="56">
        <f t="shared" si="3"/>
        <v>471.42857142857144</v>
      </c>
      <c r="F31" s="63">
        <f t="shared" si="4"/>
        <v>198.85993485342019</v>
      </c>
      <c r="G31" s="75"/>
      <c r="H31" s="88">
        <v>5</v>
      </c>
      <c r="I31" s="3">
        <v>2</v>
      </c>
      <c r="J31" s="161" t="s">
        <v>6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58</v>
      </c>
      <c r="C32" s="67">
        <f>SUM(H44)</f>
        <v>83172</v>
      </c>
      <c r="D32" s="67">
        <f>SUM(L14)</f>
        <v>75661</v>
      </c>
      <c r="E32" s="68">
        <f>SUM(N30/M30*100)</f>
        <v>114.35563927348724</v>
      </c>
      <c r="F32" s="63">
        <f t="shared" si="4"/>
        <v>109.92717516289767</v>
      </c>
      <c r="G32" s="71"/>
      <c r="H32" s="89">
        <v>5</v>
      </c>
      <c r="I32" s="3">
        <v>32</v>
      </c>
      <c r="J32" s="161" t="s">
        <v>35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</v>
      </c>
      <c r="I33" s="3">
        <v>29</v>
      </c>
      <c r="J33" s="161" t="s">
        <v>96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292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15</v>
      </c>
      <c r="J38" s="161" t="s">
        <v>20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83172</v>
      </c>
      <c r="I44" s="3"/>
      <c r="J44" s="161" t="s">
        <v>107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204</v>
      </c>
      <c r="I48" s="3"/>
      <c r="J48" s="179" t="s">
        <v>105</v>
      </c>
      <c r="K48" s="81"/>
      <c r="L48" s="299" t="s">
        <v>208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247936</v>
      </c>
      <c r="I50" s="161">
        <v>17</v>
      </c>
      <c r="J50" s="161" t="s">
        <v>21</v>
      </c>
      <c r="K50" s="124">
        <f>SUM(I50)</f>
        <v>17</v>
      </c>
      <c r="L50" s="300">
        <v>237291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81262</v>
      </c>
      <c r="I51" s="161">
        <v>36</v>
      </c>
      <c r="J51" s="161" t="s">
        <v>5</v>
      </c>
      <c r="K51" s="124">
        <f t="shared" ref="K51:K59" si="7">SUM(I51)</f>
        <v>36</v>
      </c>
      <c r="L51" s="300">
        <v>67438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22180</v>
      </c>
      <c r="I52" s="161">
        <v>33</v>
      </c>
      <c r="J52" s="161" t="s">
        <v>0</v>
      </c>
      <c r="K52" s="124">
        <f t="shared" si="7"/>
        <v>33</v>
      </c>
      <c r="L52" s="300">
        <v>14113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19539</v>
      </c>
      <c r="I53" s="161">
        <v>38</v>
      </c>
      <c r="J53" s="161" t="s">
        <v>38</v>
      </c>
      <c r="K53" s="124">
        <f t="shared" si="7"/>
        <v>38</v>
      </c>
      <c r="L53" s="300">
        <v>9204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53</v>
      </c>
      <c r="C54" s="59" t="s">
        <v>200</v>
      </c>
      <c r="D54" s="59" t="s">
        <v>192</v>
      </c>
      <c r="E54" s="59" t="s">
        <v>51</v>
      </c>
      <c r="F54" s="59" t="s">
        <v>50</v>
      </c>
      <c r="G54" s="60" t="s">
        <v>52</v>
      </c>
      <c r="H54" s="88">
        <v>18477</v>
      </c>
      <c r="I54" s="161">
        <v>16</v>
      </c>
      <c r="J54" s="161" t="s">
        <v>3</v>
      </c>
      <c r="K54" s="124">
        <f t="shared" si="7"/>
        <v>16</v>
      </c>
      <c r="L54" s="300">
        <v>24397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247936</v>
      </c>
      <c r="D55" s="5">
        <f t="shared" ref="D55:D64" si="8">SUM(L50)</f>
        <v>237291</v>
      </c>
      <c r="E55" s="52">
        <f>SUM(N66/M66*100)</f>
        <v>96.791395834553299</v>
      </c>
      <c r="F55" s="52">
        <f t="shared" ref="F55:F65" si="9">SUM(C55/D55*100)</f>
        <v>104.4860529897889</v>
      </c>
      <c r="G55" s="62"/>
      <c r="H55" s="88">
        <v>16886</v>
      </c>
      <c r="I55" s="161">
        <v>24</v>
      </c>
      <c r="J55" s="161" t="s">
        <v>28</v>
      </c>
      <c r="K55" s="124">
        <f t="shared" si="7"/>
        <v>24</v>
      </c>
      <c r="L55" s="300">
        <v>12639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81262</v>
      </c>
      <c r="D56" s="5">
        <f t="shared" si="8"/>
        <v>67438</v>
      </c>
      <c r="E56" s="52">
        <f t="shared" ref="E56:E65" si="11">SUM(N67/M67*100)</f>
        <v>102.2600860745476</v>
      </c>
      <c r="F56" s="52">
        <f t="shared" si="9"/>
        <v>120.49882855363445</v>
      </c>
      <c r="G56" s="62"/>
      <c r="H56" s="88">
        <v>16031</v>
      </c>
      <c r="I56" s="161">
        <v>26</v>
      </c>
      <c r="J56" s="161" t="s">
        <v>30</v>
      </c>
      <c r="K56" s="124">
        <f t="shared" si="7"/>
        <v>26</v>
      </c>
      <c r="L56" s="300">
        <v>15782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0</v>
      </c>
      <c r="C57" s="43">
        <f t="shared" si="10"/>
        <v>22180</v>
      </c>
      <c r="D57" s="5">
        <f t="shared" si="8"/>
        <v>14113</v>
      </c>
      <c r="E57" s="52">
        <f t="shared" si="11"/>
        <v>175.79456289133708</v>
      </c>
      <c r="F57" s="52">
        <f t="shared" si="9"/>
        <v>157.16006518812441</v>
      </c>
      <c r="G57" s="62"/>
      <c r="H57" s="88">
        <v>15510</v>
      </c>
      <c r="I57" s="161">
        <v>40</v>
      </c>
      <c r="J57" s="161" t="s">
        <v>2</v>
      </c>
      <c r="K57" s="124">
        <f t="shared" si="7"/>
        <v>40</v>
      </c>
      <c r="L57" s="300">
        <v>13763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19539</v>
      </c>
      <c r="D58" s="5">
        <f t="shared" si="8"/>
        <v>9204</v>
      </c>
      <c r="E58" s="52">
        <f t="shared" si="11"/>
        <v>135.2928957208143</v>
      </c>
      <c r="F58" s="52">
        <f t="shared" si="9"/>
        <v>212.28813559322032</v>
      </c>
      <c r="G58" s="62"/>
      <c r="H58" s="379">
        <v>9289</v>
      </c>
      <c r="I58" s="163">
        <v>25</v>
      </c>
      <c r="J58" s="163" t="s">
        <v>29</v>
      </c>
      <c r="K58" s="124">
        <f t="shared" si="7"/>
        <v>25</v>
      </c>
      <c r="L58" s="298">
        <v>6929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18477</v>
      </c>
      <c r="D59" s="5">
        <f t="shared" si="8"/>
        <v>24397</v>
      </c>
      <c r="E59" s="52">
        <f t="shared" si="11"/>
        <v>93.692003448101019</v>
      </c>
      <c r="F59" s="52">
        <f t="shared" si="9"/>
        <v>75.734721482149453</v>
      </c>
      <c r="G59" s="72"/>
      <c r="H59" s="425">
        <v>8360</v>
      </c>
      <c r="I59" s="163">
        <v>37</v>
      </c>
      <c r="J59" s="163" t="s">
        <v>37</v>
      </c>
      <c r="K59" s="124">
        <f t="shared" si="7"/>
        <v>37</v>
      </c>
      <c r="L59" s="298">
        <v>6489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16886</v>
      </c>
      <c r="D60" s="5">
        <f t="shared" si="8"/>
        <v>12639</v>
      </c>
      <c r="E60" s="52">
        <f t="shared" si="11"/>
        <v>143.40552016985137</v>
      </c>
      <c r="F60" s="52">
        <f t="shared" si="9"/>
        <v>133.60234195743334</v>
      </c>
      <c r="G60" s="62"/>
      <c r="H60" s="386">
        <v>5648</v>
      </c>
      <c r="I60" s="223">
        <v>34</v>
      </c>
      <c r="J60" s="223" t="s">
        <v>1</v>
      </c>
      <c r="K60" s="81" t="s">
        <v>8</v>
      </c>
      <c r="L60" s="413">
        <v>424056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16031</v>
      </c>
      <c r="D61" s="5">
        <f t="shared" si="8"/>
        <v>15782</v>
      </c>
      <c r="E61" s="52">
        <f t="shared" si="11"/>
        <v>98.889642835111957</v>
      </c>
      <c r="F61" s="52">
        <f t="shared" si="9"/>
        <v>101.57774680015208</v>
      </c>
      <c r="G61" s="62"/>
      <c r="H61" s="88">
        <v>2152</v>
      </c>
      <c r="I61" s="161">
        <v>15</v>
      </c>
      <c r="J61" s="161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</v>
      </c>
      <c r="C62" s="43">
        <f t="shared" si="10"/>
        <v>15510</v>
      </c>
      <c r="D62" s="5">
        <f t="shared" si="8"/>
        <v>13763</v>
      </c>
      <c r="E62" s="52">
        <f t="shared" si="11"/>
        <v>148.17999426769848</v>
      </c>
      <c r="F62" s="52">
        <f t="shared" si="9"/>
        <v>112.6934534621812</v>
      </c>
      <c r="G62" s="73"/>
      <c r="H62" s="88">
        <v>2072</v>
      </c>
      <c r="I62" s="161">
        <v>29</v>
      </c>
      <c r="J62" s="161" t="s">
        <v>96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9289</v>
      </c>
      <c r="D63" s="5">
        <f t="shared" si="8"/>
        <v>6929</v>
      </c>
      <c r="E63" s="52">
        <f t="shared" si="11"/>
        <v>131.79625425652668</v>
      </c>
      <c r="F63" s="52">
        <f t="shared" si="9"/>
        <v>134.05974888151249</v>
      </c>
      <c r="G63" s="72"/>
      <c r="H63" s="88">
        <v>1623</v>
      </c>
      <c r="I63" s="161">
        <v>39</v>
      </c>
      <c r="J63" s="161" t="s">
        <v>39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37</v>
      </c>
      <c r="C64" s="43">
        <f t="shared" si="10"/>
        <v>8360</v>
      </c>
      <c r="D64" s="5">
        <f t="shared" si="8"/>
        <v>6489</v>
      </c>
      <c r="E64" s="57">
        <f t="shared" si="11"/>
        <v>119.71931834455106</v>
      </c>
      <c r="F64" s="52">
        <f t="shared" si="9"/>
        <v>128.83341038680845</v>
      </c>
      <c r="G64" s="75"/>
      <c r="H64" s="123">
        <v>1584</v>
      </c>
      <c r="I64" s="161">
        <v>30</v>
      </c>
      <c r="J64" s="161" t="s">
        <v>99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58</v>
      </c>
      <c r="C65" s="67">
        <f>SUM(H90)</f>
        <v>472250</v>
      </c>
      <c r="D65" s="67">
        <f>SUM(L60)</f>
        <v>424056</v>
      </c>
      <c r="E65" s="70">
        <f t="shared" si="11"/>
        <v>104.68621843896166</v>
      </c>
      <c r="F65" s="70">
        <f t="shared" si="9"/>
        <v>111.36500839511763</v>
      </c>
      <c r="G65" s="71"/>
      <c r="H65" s="89">
        <v>1197</v>
      </c>
      <c r="I65" s="161">
        <v>14</v>
      </c>
      <c r="J65" s="161" t="s">
        <v>19</v>
      </c>
      <c r="L65" s="192" t="s">
        <v>105</v>
      </c>
      <c r="M65" s="142" t="s">
        <v>76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1011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1">
        <v>256155</v>
      </c>
      <c r="N66" s="89">
        <f>SUM(H50)</f>
        <v>247936</v>
      </c>
      <c r="R66" s="48"/>
      <c r="S66" s="26"/>
      <c r="T66" s="26"/>
      <c r="U66" s="26"/>
      <c r="V66" s="26"/>
    </row>
    <row r="67" spans="1:22" ht="13.5" customHeight="1" x14ac:dyDescent="0.15">
      <c r="H67" s="88">
        <v>612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79466</v>
      </c>
      <c r="N67" s="89">
        <f t="shared" ref="N67:N75" si="13">SUM(H51)</f>
        <v>81262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403</v>
      </c>
      <c r="I68" s="161">
        <v>1</v>
      </c>
      <c r="J68" s="161" t="s">
        <v>4</v>
      </c>
      <c r="K68" s="117">
        <f t="shared" si="12"/>
        <v>33</v>
      </c>
      <c r="L68" s="161" t="s">
        <v>0</v>
      </c>
      <c r="M68" s="309">
        <v>12617</v>
      </c>
      <c r="N68" s="89">
        <f t="shared" si="13"/>
        <v>22180</v>
      </c>
      <c r="R68" s="48"/>
      <c r="S68" s="26"/>
      <c r="T68" s="26"/>
      <c r="U68" s="26"/>
      <c r="V68" s="26"/>
    </row>
    <row r="69" spans="1:22" ht="13.5" customHeight="1" x14ac:dyDescent="0.15">
      <c r="H69" s="88">
        <v>243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14442</v>
      </c>
      <c r="N69" s="89">
        <f t="shared" si="13"/>
        <v>19539</v>
      </c>
      <c r="R69" s="48"/>
      <c r="S69" s="26"/>
      <c r="T69" s="26"/>
      <c r="U69" s="26"/>
      <c r="V69" s="26"/>
    </row>
    <row r="70" spans="1:22" ht="13.5" customHeight="1" x14ac:dyDescent="0.15">
      <c r="H70" s="88">
        <v>64</v>
      </c>
      <c r="I70" s="161">
        <v>9</v>
      </c>
      <c r="J70" s="3" t="s">
        <v>169</v>
      </c>
      <c r="K70" s="117">
        <f t="shared" si="12"/>
        <v>16</v>
      </c>
      <c r="L70" s="161" t="s">
        <v>3</v>
      </c>
      <c r="M70" s="309">
        <v>19721</v>
      </c>
      <c r="N70" s="89">
        <f t="shared" si="13"/>
        <v>18477</v>
      </c>
      <c r="R70" s="48"/>
      <c r="S70" s="26"/>
      <c r="T70" s="26"/>
      <c r="U70" s="26"/>
      <c r="V70" s="26"/>
    </row>
    <row r="71" spans="1:22" ht="13.5" customHeight="1" x14ac:dyDescent="0.15">
      <c r="H71" s="88">
        <v>53</v>
      </c>
      <c r="I71" s="161">
        <v>27</v>
      </c>
      <c r="J71" s="161" t="s">
        <v>31</v>
      </c>
      <c r="K71" s="117">
        <f t="shared" si="12"/>
        <v>24</v>
      </c>
      <c r="L71" s="161" t="s">
        <v>28</v>
      </c>
      <c r="M71" s="309">
        <v>11775</v>
      </c>
      <c r="N71" s="89">
        <f t="shared" si="13"/>
        <v>16886</v>
      </c>
      <c r="R71" s="48"/>
      <c r="S71" s="26"/>
      <c r="T71" s="26"/>
      <c r="U71" s="26"/>
      <c r="V71" s="26"/>
    </row>
    <row r="72" spans="1:22" ht="13.5" customHeight="1" x14ac:dyDescent="0.15">
      <c r="H72" s="88">
        <v>35</v>
      </c>
      <c r="I72" s="161">
        <v>4</v>
      </c>
      <c r="J72" s="161" t="s">
        <v>11</v>
      </c>
      <c r="K72" s="117">
        <f t="shared" si="12"/>
        <v>26</v>
      </c>
      <c r="L72" s="161" t="s">
        <v>30</v>
      </c>
      <c r="M72" s="309">
        <v>16211</v>
      </c>
      <c r="N72" s="89">
        <f t="shared" si="13"/>
        <v>16031</v>
      </c>
      <c r="R72" s="48"/>
      <c r="S72" s="26"/>
      <c r="T72" s="26"/>
      <c r="U72" s="26"/>
      <c r="V72" s="26"/>
    </row>
    <row r="73" spans="1:22" ht="13.5" customHeight="1" x14ac:dyDescent="0.15">
      <c r="H73" s="88">
        <v>33</v>
      </c>
      <c r="I73" s="161">
        <v>28</v>
      </c>
      <c r="J73" s="161" t="s">
        <v>32</v>
      </c>
      <c r="K73" s="117">
        <f t="shared" si="12"/>
        <v>40</v>
      </c>
      <c r="L73" s="161" t="s">
        <v>2</v>
      </c>
      <c r="M73" s="309">
        <v>10467</v>
      </c>
      <c r="N73" s="89">
        <f t="shared" si="13"/>
        <v>15510</v>
      </c>
      <c r="R73" s="48"/>
      <c r="S73" s="26"/>
      <c r="T73" s="26"/>
      <c r="U73" s="26"/>
      <c r="V73" s="26"/>
    </row>
    <row r="74" spans="1:22" ht="13.5" customHeight="1" x14ac:dyDescent="0.15">
      <c r="H74" s="292">
        <v>20</v>
      </c>
      <c r="I74" s="161">
        <v>23</v>
      </c>
      <c r="J74" s="161" t="s">
        <v>27</v>
      </c>
      <c r="K74" s="117">
        <f t="shared" si="12"/>
        <v>25</v>
      </c>
      <c r="L74" s="163" t="s">
        <v>29</v>
      </c>
      <c r="M74" s="310">
        <v>7048</v>
      </c>
      <c r="N74" s="89">
        <f t="shared" si="13"/>
        <v>9289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14</v>
      </c>
      <c r="I75" s="161">
        <v>22</v>
      </c>
      <c r="J75" s="161" t="s">
        <v>26</v>
      </c>
      <c r="K75" s="117">
        <f t="shared" si="12"/>
        <v>37</v>
      </c>
      <c r="L75" s="163" t="s">
        <v>37</v>
      </c>
      <c r="M75" s="310">
        <v>6983</v>
      </c>
      <c r="N75" s="167">
        <f t="shared" si="13"/>
        <v>8360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6</v>
      </c>
      <c r="I76" s="161">
        <v>3</v>
      </c>
      <c r="J76" s="161" t="s">
        <v>10</v>
      </c>
      <c r="K76" s="3"/>
      <c r="L76" s="335" t="s">
        <v>109</v>
      </c>
      <c r="M76" s="340">
        <v>451110</v>
      </c>
      <c r="N76" s="172">
        <f>SUM(H90)</f>
        <v>472250</v>
      </c>
      <c r="R76" s="48"/>
      <c r="S76" s="26"/>
      <c r="T76" s="26"/>
      <c r="U76" s="26"/>
      <c r="V76" s="26"/>
    </row>
    <row r="77" spans="1:22" ht="13.5" customHeight="1" x14ac:dyDescent="0.15">
      <c r="H77" s="292">
        <v>6</v>
      </c>
      <c r="I77" s="161">
        <v>11</v>
      </c>
      <c r="J77" s="161" t="s">
        <v>17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410">
        <v>4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2</v>
      </c>
      <c r="J79" s="161" t="s">
        <v>6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438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472250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P54" sqref="P5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1" t="s">
        <v>220</v>
      </c>
      <c r="B1" s="462"/>
      <c r="C1" s="462"/>
      <c r="D1" s="462"/>
      <c r="E1" s="462"/>
      <c r="F1" s="462"/>
      <c r="G1" s="462"/>
      <c r="I1" s="387"/>
      <c r="J1" s="398"/>
      <c r="M1" s="16"/>
      <c r="N1" t="s">
        <v>200</v>
      </c>
      <c r="O1" s="405"/>
      <c r="Q1" s="282" t="s">
        <v>192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319065</v>
      </c>
      <c r="K3" s="198">
        <v>1</v>
      </c>
      <c r="L3" s="3">
        <f>SUM(H3)</f>
        <v>17</v>
      </c>
      <c r="M3" s="161" t="s">
        <v>21</v>
      </c>
      <c r="N3" s="13">
        <f>SUM(J3)</f>
        <v>319065</v>
      </c>
      <c r="O3" s="3">
        <f>SUM(H3)</f>
        <v>17</v>
      </c>
      <c r="P3" s="161" t="s">
        <v>21</v>
      </c>
      <c r="Q3" s="199">
        <v>330811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140317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140317</v>
      </c>
      <c r="O4" s="3">
        <f t="shared" ref="O4:O12" si="2">SUM(H4)</f>
        <v>26</v>
      </c>
      <c r="P4" s="161" t="s">
        <v>30</v>
      </c>
      <c r="Q4" s="86">
        <v>143851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132961</v>
      </c>
      <c r="K5" s="198">
        <v>3</v>
      </c>
      <c r="L5" s="3">
        <f t="shared" si="0"/>
        <v>36</v>
      </c>
      <c r="M5" s="161" t="s">
        <v>5</v>
      </c>
      <c r="N5" s="13">
        <f t="shared" si="1"/>
        <v>132961</v>
      </c>
      <c r="O5" s="3">
        <f t="shared" si="2"/>
        <v>36</v>
      </c>
      <c r="P5" s="161" t="s">
        <v>5</v>
      </c>
      <c r="Q5" s="86">
        <v>125295</v>
      </c>
    </row>
    <row r="6" spans="1:19" ht="13.5" customHeight="1" x14ac:dyDescent="0.15">
      <c r="H6" s="3">
        <v>31</v>
      </c>
      <c r="I6" s="161" t="s">
        <v>64</v>
      </c>
      <c r="J6" s="220">
        <v>90074</v>
      </c>
      <c r="K6" s="198">
        <v>4</v>
      </c>
      <c r="L6" s="3">
        <f t="shared" si="0"/>
        <v>31</v>
      </c>
      <c r="M6" s="161" t="s">
        <v>64</v>
      </c>
      <c r="N6" s="13">
        <f t="shared" si="1"/>
        <v>90074</v>
      </c>
      <c r="O6" s="3">
        <f t="shared" si="2"/>
        <v>31</v>
      </c>
      <c r="P6" s="161" t="s">
        <v>64</v>
      </c>
      <c r="Q6" s="86">
        <v>91483</v>
      </c>
    </row>
    <row r="7" spans="1:19" ht="13.5" customHeight="1" x14ac:dyDescent="0.15">
      <c r="H7" s="3">
        <v>33</v>
      </c>
      <c r="I7" s="161" t="s">
        <v>0</v>
      </c>
      <c r="J7" s="220">
        <v>83859</v>
      </c>
      <c r="K7" s="198">
        <v>5</v>
      </c>
      <c r="L7" s="3">
        <f t="shared" si="0"/>
        <v>33</v>
      </c>
      <c r="M7" s="161" t="s">
        <v>0</v>
      </c>
      <c r="N7" s="13">
        <f t="shared" si="1"/>
        <v>83859</v>
      </c>
      <c r="O7" s="3">
        <f t="shared" si="2"/>
        <v>33</v>
      </c>
      <c r="P7" s="161" t="s">
        <v>0</v>
      </c>
      <c r="Q7" s="86">
        <v>77156</v>
      </c>
    </row>
    <row r="8" spans="1:19" ht="13.5" customHeight="1" x14ac:dyDescent="0.15">
      <c r="H8" s="3">
        <v>16</v>
      </c>
      <c r="I8" s="161" t="s">
        <v>3</v>
      </c>
      <c r="J8" s="13">
        <v>73789</v>
      </c>
      <c r="K8" s="198">
        <v>6</v>
      </c>
      <c r="L8" s="3">
        <f t="shared" si="0"/>
        <v>16</v>
      </c>
      <c r="M8" s="161" t="s">
        <v>3</v>
      </c>
      <c r="N8" s="13">
        <f t="shared" si="1"/>
        <v>73789</v>
      </c>
      <c r="O8" s="3">
        <f t="shared" si="2"/>
        <v>16</v>
      </c>
      <c r="P8" s="161" t="s">
        <v>3</v>
      </c>
      <c r="Q8" s="86">
        <v>69706</v>
      </c>
    </row>
    <row r="9" spans="1:19" ht="13.5" customHeight="1" x14ac:dyDescent="0.15">
      <c r="H9" s="77">
        <v>40</v>
      </c>
      <c r="I9" s="163" t="s">
        <v>2</v>
      </c>
      <c r="J9" s="13">
        <v>68006</v>
      </c>
      <c r="K9" s="198">
        <v>7</v>
      </c>
      <c r="L9" s="3">
        <f t="shared" si="0"/>
        <v>40</v>
      </c>
      <c r="M9" s="163" t="s">
        <v>2</v>
      </c>
      <c r="N9" s="13">
        <f t="shared" si="1"/>
        <v>68006</v>
      </c>
      <c r="O9" s="3">
        <f t="shared" si="2"/>
        <v>40</v>
      </c>
      <c r="P9" s="163" t="s">
        <v>2</v>
      </c>
      <c r="Q9" s="86">
        <v>73676</v>
      </c>
    </row>
    <row r="10" spans="1:19" ht="13.5" customHeight="1" x14ac:dyDescent="0.15">
      <c r="H10" s="3">
        <v>34</v>
      </c>
      <c r="I10" s="161" t="s">
        <v>1</v>
      </c>
      <c r="J10" s="13">
        <v>62102</v>
      </c>
      <c r="K10" s="198">
        <v>8</v>
      </c>
      <c r="L10" s="3">
        <f t="shared" si="0"/>
        <v>34</v>
      </c>
      <c r="M10" s="161" t="s">
        <v>1</v>
      </c>
      <c r="N10" s="13">
        <f t="shared" si="1"/>
        <v>62102</v>
      </c>
      <c r="O10" s="3">
        <f t="shared" si="2"/>
        <v>34</v>
      </c>
      <c r="P10" s="161" t="s">
        <v>1</v>
      </c>
      <c r="Q10" s="86">
        <v>67100</v>
      </c>
    </row>
    <row r="11" spans="1:19" ht="13.5" customHeight="1" x14ac:dyDescent="0.15">
      <c r="H11" s="14">
        <v>13</v>
      </c>
      <c r="I11" s="163" t="s">
        <v>7</v>
      </c>
      <c r="J11" s="13">
        <v>54437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54437</v>
      </c>
      <c r="O11" s="3">
        <f t="shared" si="2"/>
        <v>13</v>
      </c>
      <c r="P11" s="163" t="s">
        <v>7</v>
      </c>
      <c r="Q11" s="86">
        <v>60058</v>
      </c>
    </row>
    <row r="12" spans="1:19" ht="13.5" customHeight="1" thickBot="1" x14ac:dyDescent="0.2">
      <c r="H12" s="274">
        <v>2</v>
      </c>
      <c r="I12" s="380" t="s">
        <v>6</v>
      </c>
      <c r="J12" s="426">
        <v>52300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52300</v>
      </c>
      <c r="O12" s="14">
        <f t="shared" si="2"/>
        <v>2</v>
      </c>
      <c r="P12" s="380" t="s">
        <v>6</v>
      </c>
      <c r="Q12" s="200">
        <v>49257</v>
      </c>
    </row>
    <row r="13" spans="1:19" ht="13.5" customHeight="1" thickTop="1" thickBot="1" x14ac:dyDescent="0.2">
      <c r="H13" s="122">
        <v>38</v>
      </c>
      <c r="I13" s="175" t="s">
        <v>38</v>
      </c>
      <c r="J13" s="427">
        <v>51185</v>
      </c>
      <c r="K13" s="104"/>
      <c r="L13" s="78"/>
      <c r="M13" s="164"/>
      <c r="N13" s="339">
        <f>SUM(J43)</f>
        <v>1420227</v>
      </c>
      <c r="O13" s="3"/>
      <c r="P13" s="273" t="s">
        <v>8</v>
      </c>
      <c r="Q13" s="201">
        <v>1422607</v>
      </c>
    </row>
    <row r="14" spans="1:19" ht="13.5" customHeight="1" x14ac:dyDescent="0.15">
      <c r="B14" s="19"/>
      <c r="H14" s="3">
        <v>25</v>
      </c>
      <c r="I14" s="161" t="s">
        <v>29</v>
      </c>
      <c r="J14" s="13">
        <v>48847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42692</v>
      </c>
      <c r="K15" s="104"/>
      <c r="L15" s="26"/>
      <c r="M15" t="s">
        <v>201</v>
      </c>
      <c r="N15" s="15"/>
      <c r="O15"/>
      <c r="P15" t="s">
        <v>202</v>
      </c>
      <c r="Q15" s="85" t="s">
        <v>189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26231</v>
      </c>
      <c r="K16" s="104"/>
      <c r="L16" s="3">
        <f>SUM(L3)</f>
        <v>17</v>
      </c>
      <c r="M16" s="13">
        <f>SUM(N3)</f>
        <v>319065</v>
      </c>
      <c r="N16" s="161" t="s">
        <v>21</v>
      </c>
      <c r="O16" s="3">
        <f>SUM(O3)</f>
        <v>17</v>
      </c>
      <c r="P16" s="13">
        <f>SUM(M16)</f>
        <v>319065</v>
      </c>
      <c r="Q16" s="278">
        <v>327851</v>
      </c>
      <c r="R16" s="79"/>
    </row>
    <row r="17" spans="2:20" ht="13.5" customHeight="1" x14ac:dyDescent="0.15">
      <c r="C17" s="15"/>
      <c r="E17" s="17"/>
      <c r="H17" s="3">
        <v>22</v>
      </c>
      <c r="I17" s="161" t="s">
        <v>26</v>
      </c>
      <c r="J17" s="13">
        <v>20084</v>
      </c>
      <c r="K17" s="104"/>
      <c r="L17" s="3">
        <f t="shared" ref="L17:L25" si="3">SUM(L4)</f>
        <v>26</v>
      </c>
      <c r="M17" s="13">
        <f t="shared" ref="M17:M25" si="4">SUM(N4)</f>
        <v>140317</v>
      </c>
      <c r="N17" s="161" t="s">
        <v>30</v>
      </c>
      <c r="O17" s="3">
        <f t="shared" ref="O17:O25" si="5">SUM(O4)</f>
        <v>26</v>
      </c>
      <c r="P17" s="13">
        <f t="shared" ref="P17:P25" si="6">SUM(M17)</f>
        <v>140317</v>
      </c>
      <c r="Q17" s="279">
        <v>145764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168</v>
      </c>
      <c r="J18" s="137">
        <v>19886</v>
      </c>
      <c r="K18" s="104"/>
      <c r="L18" s="3">
        <f t="shared" si="3"/>
        <v>36</v>
      </c>
      <c r="M18" s="13">
        <f t="shared" si="4"/>
        <v>132961</v>
      </c>
      <c r="N18" s="161" t="s">
        <v>5</v>
      </c>
      <c r="O18" s="3">
        <f t="shared" si="5"/>
        <v>36</v>
      </c>
      <c r="P18" s="13">
        <f t="shared" si="6"/>
        <v>132961</v>
      </c>
      <c r="Q18" s="279">
        <v>130081</v>
      </c>
      <c r="R18" s="79"/>
      <c r="S18" s="112"/>
    </row>
    <row r="19" spans="2:20" ht="13.5" customHeight="1" x14ac:dyDescent="0.15">
      <c r="C19" s="15"/>
      <c r="E19" s="17"/>
      <c r="H19" s="3">
        <v>3</v>
      </c>
      <c r="I19" s="161" t="s">
        <v>10</v>
      </c>
      <c r="J19" s="13">
        <v>19670</v>
      </c>
      <c r="L19" s="3">
        <f t="shared" si="3"/>
        <v>31</v>
      </c>
      <c r="M19" s="13">
        <f t="shared" si="4"/>
        <v>90074</v>
      </c>
      <c r="N19" s="161" t="s">
        <v>64</v>
      </c>
      <c r="O19" s="3">
        <f t="shared" si="5"/>
        <v>31</v>
      </c>
      <c r="P19" s="13">
        <f t="shared" si="6"/>
        <v>90074</v>
      </c>
      <c r="Q19" s="279">
        <v>88360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18919</v>
      </c>
      <c r="L20" s="3">
        <f t="shared" si="3"/>
        <v>33</v>
      </c>
      <c r="M20" s="13">
        <f t="shared" si="4"/>
        <v>83859</v>
      </c>
      <c r="N20" s="161" t="s">
        <v>0</v>
      </c>
      <c r="O20" s="3">
        <f t="shared" si="5"/>
        <v>33</v>
      </c>
      <c r="P20" s="13">
        <f t="shared" si="6"/>
        <v>83859</v>
      </c>
      <c r="Q20" s="279">
        <v>72355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16026</v>
      </c>
      <c r="L21" s="3">
        <f t="shared" si="3"/>
        <v>16</v>
      </c>
      <c r="M21" s="13">
        <f t="shared" si="4"/>
        <v>73789</v>
      </c>
      <c r="N21" s="161" t="s">
        <v>3</v>
      </c>
      <c r="O21" s="3">
        <f t="shared" si="5"/>
        <v>16</v>
      </c>
      <c r="P21" s="13">
        <f t="shared" si="6"/>
        <v>73789</v>
      </c>
      <c r="Q21" s="279">
        <v>73449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160</v>
      </c>
      <c r="J22" s="220">
        <v>13371</v>
      </c>
      <c r="K22" s="15"/>
      <c r="L22" s="3">
        <f t="shared" si="3"/>
        <v>40</v>
      </c>
      <c r="M22" s="13">
        <f t="shared" si="4"/>
        <v>68006</v>
      </c>
      <c r="N22" s="163" t="s">
        <v>2</v>
      </c>
      <c r="O22" s="3">
        <f t="shared" si="5"/>
        <v>40</v>
      </c>
      <c r="P22" s="13">
        <f t="shared" si="6"/>
        <v>68006</v>
      </c>
      <c r="Q22" s="279">
        <v>66363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11644</v>
      </c>
      <c r="K23" s="15"/>
      <c r="L23" s="3">
        <f t="shared" si="3"/>
        <v>34</v>
      </c>
      <c r="M23" s="13">
        <f t="shared" si="4"/>
        <v>62102</v>
      </c>
      <c r="N23" s="161" t="s">
        <v>1</v>
      </c>
      <c r="O23" s="3">
        <f t="shared" si="5"/>
        <v>34</v>
      </c>
      <c r="P23" s="13">
        <f t="shared" si="6"/>
        <v>62102</v>
      </c>
      <c r="Q23" s="279">
        <v>61570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9199</v>
      </c>
      <c r="K24" s="15"/>
      <c r="L24" s="3">
        <f t="shared" si="3"/>
        <v>13</v>
      </c>
      <c r="M24" s="13">
        <f t="shared" si="4"/>
        <v>54437</v>
      </c>
      <c r="N24" s="163" t="s">
        <v>7</v>
      </c>
      <c r="O24" s="3">
        <f t="shared" si="5"/>
        <v>13</v>
      </c>
      <c r="P24" s="13">
        <f t="shared" si="6"/>
        <v>54437</v>
      </c>
      <c r="Q24" s="279">
        <v>55075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7261</v>
      </c>
      <c r="K25" s="15"/>
      <c r="L25" s="14">
        <f t="shared" si="3"/>
        <v>2</v>
      </c>
      <c r="M25" s="114">
        <f t="shared" si="4"/>
        <v>52300</v>
      </c>
      <c r="N25" s="380" t="s">
        <v>6</v>
      </c>
      <c r="O25" s="14">
        <f t="shared" si="5"/>
        <v>2</v>
      </c>
      <c r="P25" s="114">
        <f t="shared" si="6"/>
        <v>52300</v>
      </c>
      <c r="Q25" s="280">
        <v>54354</v>
      </c>
      <c r="R25" s="127" t="s">
        <v>73</v>
      </c>
      <c r="S25" s="28"/>
      <c r="T25" s="28"/>
    </row>
    <row r="26" spans="2:20" ht="13.5" customHeight="1" thickTop="1" x14ac:dyDescent="0.15">
      <c r="H26" s="3">
        <v>29</v>
      </c>
      <c r="I26" s="161" t="s">
        <v>54</v>
      </c>
      <c r="J26" s="13">
        <v>7235</v>
      </c>
      <c r="K26" s="15"/>
      <c r="L26" s="115"/>
      <c r="M26" s="162">
        <f>SUM(J43-(M16+M17+M18+M19+M20+M21+M22+M23+M24+M25))</f>
        <v>343317</v>
      </c>
      <c r="N26" s="221" t="s">
        <v>45</v>
      </c>
      <c r="O26" s="116"/>
      <c r="P26" s="162">
        <f>SUM(M26)</f>
        <v>343317</v>
      </c>
      <c r="Q26" s="162"/>
      <c r="R26" s="176">
        <v>1413974</v>
      </c>
      <c r="T26" s="28"/>
    </row>
    <row r="27" spans="2:20" ht="13.5" customHeight="1" x14ac:dyDescent="0.15">
      <c r="H27" s="3">
        <v>35</v>
      </c>
      <c r="I27" s="161" t="s">
        <v>36</v>
      </c>
      <c r="J27" s="13">
        <v>7018</v>
      </c>
      <c r="K27" s="15"/>
      <c r="M27" t="s">
        <v>193</v>
      </c>
      <c r="O27" s="111"/>
      <c r="P27" s="28" t="s">
        <v>194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5456</v>
      </c>
      <c r="K28" s="15"/>
      <c r="M28" s="86">
        <f t="shared" ref="M28:M37" si="7">SUM(Q3)</f>
        <v>330811</v>
      </c>
      <c r="N28" s="161" t="s">
        <v>21</v>
      </c>
      <c r="O28" s="3">
        <f>SUM(L3)</f>
        <v>17</v>
      </c>
      <c r="P28" s="86">
        <f t="shared" ref="P28:P37" si="8">SUM(Q3)</f>
        <v>330811</v>
      </c>
    </row>
    <row r="29" spans="2:20" ht="13.5" customHeight="1" x14ac:dyDescent="0.15">
      <c r="H29" s="3">
        <v>27</v>
      </c>
      <c r="I29" s="161" t="s">
        <v>31</v>
      </c>
      <c r="J29" s="137">
        <v>4297</v>
      </c>
      <c r="K29" s="15"/>
      <c r="M29" s="86">
        <f t="shared" si="7"/>
        <v>143851</v>
      </c>
      <c r="N29" s="161" t="s">
        <v>30</v>
      </c>
      <c r="O29" s="3">
        <f t="shared" ref="O29:O37" si="9">SUM(L4)</f>
        <v>26</v>
      </c>
      <c r="P29" s="86">
        <f t="shared" si="8"/>
        <v>143851</v>
      </c>
    </row>
    <row r="30" spans="2:20" ht="13.5" customHeight="1" x14ac:dyDescent="0.15">
      <c r="H30" s="3">
        <v>20</v>
      </c>
      <c r="I30" s="161" t="s">
        <v>24</v>
      </c>
      <c r="J30" s="13">
        <v>2720</v>
      </c>
      <c r="K30" s="15"/>
      <c r="M30" s="86">
        <f t="shared" si="7"/>
        <v>125295</v>
      </c>
      <c r="N30" s="161" t="s">
        <v>5</v>
      </c>
      <c r="O30" s="3">
        <f t="shared" si="9"/>
        <v>36</v>
      </c>
      <c r="P30" s="86">
        <f t="shared" si="8"/>
        <v>125295</v>
      </c>
    </row>
    <row r="31" spans="2:20" ht="13.5" customHeight="1" x14ac:dyDescent="0.15">
      <c r="H31" s="3">
        <v>10</v>
      </c>
      <c r="I31" s="161" t="s">
        <v>16</v>
      </c>
      <c r="J31" s="13">
        <v>2676</v>
      </c>
      <c r="K31" s="15"/>
      <c r="M31" s="86">
        <f t="shared" si="7"/>
        <v>91483</v>
      </c>
      <c r="N31" s="161" t="s">
        <v>64</v>
      </c>
      <c r="O31" s="3">
        <f t="shared" si="9"/>
        <v>31</v>
      </c>
      <c r="P31" s="86">
        <f t="shared" si="8"/>
        <v>91483</v>
      </c>
    </row>
    <row r="32" spans="2:20" ht="13.5" customHeight="1" x14ac:dyDescent="0.15">
      <c r="H32" s="3">
        <v>23</v>
      </c>
      <c r="I32" s="161" t="s">
        <v>27</v>
      </c>
      <c r="J32" s="137">
        <v>1981</v>
      </c>
      <c r="K32" s="15"/>
      <c r="M32" s="86">
        <f t="shared" si="7"/>
        <v>77156</v>
      </c>
      <c r="N32" s="161" t="s">
        <v>0</v>
      </c>
      <c r="O32" s="3">
        <f t="shared" si="9"/>
        <v>33</v>
      </c>
      <c r="P32" s="86">
        <f t="shared" si="8"/>
        <v>77156</v>
      </c>
      <c r="S32" s="10"/>
    </row>
    <row r="33" spans="8:21" ht="13.5" customHeight="1" x14ac:dyDescent="0.15">
      <c r="H33" s="3">
        <v>39</v>
      </c>
      <c r="I33" s="161" t="s">
        <v>39</v>
      </c>
      <c r="J33" s="13">
        <v>1837</v>
      </c>
      <c r="K33" s="15"/>
      <c r="M33" s="86">
        <f t="shared" si="7"/>
        <v>69706</v>
      </c>
      <c r="N33" s="161" t="s">
        <v>3</v>
      </c>
      <c r="O33" s="3">
        <f t="shared" si="9"/>
        <v>16</v>
      </c>
      <c r="P33" s="86">
        <f t="shared" si="8"/>
        <v>69706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1231</v>
      </c>
      <c r="K34" s="15"/>
      <c r="M34" s="86">
        <f t="shared" si="7"/>
        <v>73676</v>
      </c>
      <c r="N34" s="163" t="s">
        <v>2</v>
      </c>
      <c r="O34" s="3">
        <f t="shared" si="9"/>
        <v>40</v>
      </c>
      <c r="P34" s="86">
        <f t="shared" si="8"/>
        <v>73676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1117</v>
      </c>
      <c r="K35" s="15"/>
      <c r="M35" s="86">
        <f t="shared" si="7"/>
        <v>67100</v>
      </c>
      <c r="N35" s="161" t="s">
        <v>1</v>
      </c>
      <c r="O35" s="3">
        <f t="shared" si="9"/>
        <v>34</v>
      </c>
      <c r="P35" s="86">
        <f t="shared" si="8"/>
        <v>67100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585</v>
      </c>
      <c r="K36" s="15"/>
      <c r="M36" s="86">
        <f t="shared" si="7"/>
        <v>60058</v>
      </c>
      <c r="N36" s="163" t="s">
        <v>7</v>
      </c>
      <c r="O36" s="3">
        <f t="shared" si="9"/>
        <v>13</v>
      </c>
      <c r="P36" s="86">
        <f t="shared" si="8"/>
        <v>60058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573</v>
      </c>
      <c r="K37" s="15"/>
      <c r="M37" s="113">
        <f t="shared" si="7"/>
        <v>49257</v>
      </c>
      <c r="N37" s="380" t="s">
        <v>6</v>
      </c>
      <c r="O37" s="14">
        <f t="shared" si="9"/>
        <v>2</v>
      </c>
      <c r="P37" s="113">
        <f t="shared" si="8"/>
        <v>49257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517</v>
      </c>
      <c r="K38" s="15"/>
      <c r="M38" s="345">
        <f>SUM(Q13-(Q3+Q4+Q5+Q6+Q7+Q8+Q9+Q10+Q11+Q12))</f>
        <v>334214</v>
      </c>
      <c r="N38" s="414" t="s">
        <v>196</v>
      </c>
      <c r="O38" s="347"/>
      <c r="P38" s="348">
        <f>SUM(M38)</f>
        <v>334214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493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328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238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1420227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210</v>
      </c>
      <c r="D52" s="8" t="s">
        <v>211</v>
      </c>
      <c r="E52" s="24" t="s">
        <v>43</v>
      </c>
      <c r="F52" s="23" t="s">
        <v>42</v>
      </c>
      <c r="G52" s="8" t="s">
        <v>181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319065</v>
      </c>
      <c r="D53" s="87">
        <f t="shared" ref="D53:D63" si="10">SUM(Q3)</f>
        <v>330811</v>
      </c>
      <c r="E53" s="80">
        <f t="shared" ref="E53:E62" si="11">SUM(P16/Q16*100)</f>
        <v>97.320124080756202</v>
      </c>
      <c r="F53" s="20">
        <f t="shared" ref="F53:F63" si="12">SUM(C53/D53*100)</f>
        <v>96.449332095970206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140317</v>
      </c>
      <c r="D54" s="87">
        <f t="shared" si="10"/>
        <v>143851</v>
      </c>
      <c r="E54" s="80">
        <f t="shared" si="11"/>
        <v>96.263137674597303</v>
      </c>
      <c r="F54" s="400">
        <f t="shared" si="12"/>
        <v>97.54329132227096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132961</v>
      </c>
      <c r="D55" s="87">
        <f t="shared" si="10"/>
        <v>125295</v>
      </c>
      <c r="E55" s="80">
        <f t="shared" si="11"/>
        <v>102.21400511988683</v>
      </c>
      <c r="F55" s="20">
        <f t="shared" si="12"/>
        <v>106.11836066882159</v>
      </c>
      <c r="G55" s="21"/>
      <c r="I55" s="463"/>
      <c r="J55" s="464"/>
    </row>
    <row r="56" spans="1:19" ht="13.5" customHeight="1" x14ac:dyDescent="0.15">
      <c r="A56" s="9">
        <v>4</v>
      </c>
      <c r="B56" s="161" t="s">
        <v>64</v>
      </c>
      <c r="C56" s="417">
        <f t="shared" si="13"/>
        <v>90074</v>
      </c>
      <c r="D56" s="87">
        <f t="shared" si="10"/>
        <v>91483</v>
      </c>
      <c r="E56" s="80">
        <f t="shared" si="11"/>
        <v>101.93979176097783</v>
      </c>
      <c r="F56" s="20">
        <f t="shared" si="12"/>
        <v>98.459823136539029</v>
      </c>
      <c r="G56" s="21"/>
      <c r="I56" s="463"/>
      <c r="J56" s="464"/>
    </row>
    <row r="57" spans="1:19" ht="13.5" customHeight="1" x14ac:dyDescent="0.15">
      <c r="A57" s="9">
        <v>5</v>
      </c>
      <c r="B57" s="161" t="s">
        <v>0</v>
      </c>
      <c r="C57" s="417">
        <f t="shared" si="13"/>
        <v>83859</v>
      </c>
      <c r="D57" s="87">
        <f t="shared" si="10"/>
        <v>77156</v>
      </c>
      <c r="E57" s="80">
        <f t="shared" si="11"/>
        <v>115.89938497685026</v>
      </c>
      <c r="F57" s="20">
        <f t="shared" si="12"/>
        <v>108.68759396547254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3</v>
      </c>
      <c r="C58" s="417">
        <f t="shared" si="13"/>
        <v>73789</v>
      </c>
      <c r="D58" s="87">
        <f t="shared" si="10"/>
        <v>69706</v>
      </c>
      <c r="E58" s="80">
        <f t="shared" si="11"/>
        <v>100.46290623425777</v>
      </c>
      <c r="F58" s="20">
        <f t="shared" si="12"/>
        <v>105.85745846842454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68006</v>
      </c>
      <c r="D59" s="87">
        <f t="shared" si="10"/>
        <v>73676</v>
      </c>
      <c r="E59" s="80">
        <f t="shared" si="11"/>
        <v>102.47577716498651</v>
      </c>
      <c r="F59" s="20">
        <f t="shared" si="12"/>
        <v>92.304142461588583</v>
      </c>
      <c r="G59" s="21"/>
    </row>
    <row r="60" spans="1:19" ht="13.5" customHeight="1" x14ac:dyDescent="0.15">
      <c r="A60" s="9">
        <v>8</v>
      </c>
      <c r="B60" s="161" t="s">
        <v>1</v>
      </c>
      <c r="C60" s="417">
        <f t="shared" si="13"/>
        <v>62102</v>
      </c>
      <c r="D60" s="87">
        <f t="shared" si="10"/>
        <v>67100</v>
      </c>
      <c r="E60" s="80">
        <f t="shared" si="11"/>
        <v>100.86405717070002</v>
      </c>
      <c r="F60" s="20">
        <f t="shared" si="12"/>
        <v>92.551415797317432</v>
      </c>
      <c r="G60" s="21"/>
    </row>
    <row r="61" spans="1:19" ht="13.5" customHeight="1" x14ac:dyDescent="0.15">
      <c r="A61" s="9">
        <v>9</v>
      </c>
      <c r="B61" s="163" t="s">
        <v>7</v>
      </c>
      <c r="C61" s="417">
        <f t="shared" si="13"/>
        <v>54437</v>
      </c>
      <c r="D61" s="87">
        <f t="shared" si="10"/>
        <v>60058</v>
      </c>
      <c r="E61" s="80">
        <f t="shared" si="11"/>
        <v>98.841579664094411</v>
      </c>
      <c r="F61" s="20">
        <f t="shared" si="12"/>
        <v>90.640713976489394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52300</v>
      </c>
      <c r="D62" s="129">
        <f t="shared" si="10"/>
        <v>49257</v>
      </c>
      <c r="E62" s="130">
        <f t="shared" si="11"/>
        <v>96.221069286529044</v>
      </c>
      <c r="F62" s="131">
        <f t="shared" si="12"/>
        <v>106.17780213979739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1420227</v>
      </c>
      <c r="D63" s="134">
        <f t="shared" si="10"/>
        <v>1422607</v>
      </c>
      <c r="E63" s="135">
        <f>SUM(C63/R26*100)</f>
        <v>100.44222878214168</v>
      </c>
      <c r="F63" s="136">
        <f t="shared" si="12"/>
        <v>99.832701512083105</v>
      </c>
      <c r="G63" s="141">
        <v>67.7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2023-04-05T02:21:09Z</cp:lastPrinted>
  <dcterms:created xsi:type="dcterms:W3CDTF">2004-08-12T01:21:30Z</dcterms:created>
  <dcterms:modified xsi:type="dcterms:W3CDTF">2023-04-11T07:07:52Z</dcterms:modified>
</cp:coreProperties>
</file>