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3FFA19F7-ACD0-4FAA-887D-793343BBEAB5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/>
</workbook>
</file>

<file path=xl/calcChain.xml><?xml version="1.0" encoding="utf-8"?>
<calcChain xmlns="http://schemas.openxmlformats.org/spreadsheetml/2006/main">
  <c r="N87" i="51" l="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O86" i="48" s="1"/>
  <c r="N85" i="48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N25" i="48"/>
  <c r="O26" i="48" s="1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O29" i="54" s="1"/>
  <c r="N28" i="54"/>
  <c r="O28" i="54" s="1"/>
  <c r="O27" i="54"/>
  <c r="N27" i="54"/>
  <c r="N26" i="54"/>
  <c r="N4" i="7"/>
  <c r="N5" i="7"/>
  <c r="N6" i="7"/>
  <c r="N7" i="7"/>
  <c r="N8" i="7"/>
  <c r="N9" i="7"/>
  <c r="N10" i="7"/>
  <c r="N11" i="7"/>
  <c r="N12" i="7"/>
  <c r="N3" i="7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13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O30" i="54" l="1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N13" i="7" s="1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C65" i="13"/>
  <c r="D65" i="13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30" i="13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<sst xmlns="http://schemas.openxmlformats.org/spreadsheetml/2006/main" count="1679" uniqueCount="223">
  <si>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</si>
  <si>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</si>
  <si>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</si>
  <si>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</si>
  <si>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</si>
  <si>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</si>
  <si>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</si>
  <si>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</si>
  <si>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</si>
  <si>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</si>
  <si>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</si>
  <si>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</si>
  <si>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</si>
  <si>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</si>
  <si>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</si>
  <si>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</si>
  <si>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</si>
  <si>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</si>
  <si>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</si>
  <si>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</si>
  <si>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</si>
  <si>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</si>
  <si>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</si>
  <si>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</si>
  <si>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</si>
  <si>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</si>
  <si>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</si>
  <si>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</si>
  <si>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</si>
  <si>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</si>
  <si>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</si>
  <si>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</si>
  <si>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</si>
  <si>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</si>
  <si>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</si>
  <si>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</si>
  <si>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</si>
  <si>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</si>
  <si>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</si>
  <si>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</si>
  <si>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</si>
  <si>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</si>
  <si>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</si>
  <si>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</si>
  <si>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</si>
  <si>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</si>
  <si>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</si>
  <si>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</si>
  <si>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</si>
  <si>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</si>
  <si>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</si>
  <si>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</si>
  <si>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</si>
  <si>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</si>
  <si>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</si>
  <si>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</si>
  <si>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</si>
  <si>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</si>
  <si>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</si>
  <si>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</si>
  <si>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</si>
  <si>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</si>
  <si>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</si>
  <si>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</si>
  <si>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</si>
  <si>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</si>
  <si>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</si>
  <si>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</si>
  <si>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</si>
  <si>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</si>
  <si>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</si>
  <si>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</si>
  <si>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</si>
  <si>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</si>
  <si>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</si>
  <si>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</si>
  <si>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</si>
  <si>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</si>
  <si>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</si>
  <si>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</si>
  <si>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</si>
  <si>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</si>
  <si>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</si>
  <si>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</si>
  <si>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</si>
  <si>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</si>
  <si>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</si>
  <si>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</si>
  <si>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</si>
  <si>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</si>
  <si>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</si>
  <si>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</si>
  <si>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</si>
  <si>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</si>
  <si>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</si>
  <si>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</si>
  <si>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</si>
  <si>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</si>
  <si>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</si>
  <si>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</si>
  <si>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</si>
  <si>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</si>
  <si>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</si>
  <si>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</si>
  <si>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</si>
  <si>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</si>
  <si>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</si>
  <si>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</si>
  <si>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</si>
  <si>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</si>
  <si>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</si>
  <si>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</si>
  <si>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</si>
  <si>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</si>
  <si>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</si>
  <si>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</si>
  <si>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</si>
  <si>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</si>
  <si>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</si>
  <si>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</si>
  <si>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</si>
  <si>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</si>
  <si>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</si>
  <si>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</si>
  <si>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</si>
  <si>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</si>
  <si>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</si>
  <si>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</si>
  <si>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</si>
  <si>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</si>
  <si>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</si>
  <si>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</si>
  <si>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</si>
  <si>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</si>
  <si>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</si>
  <si>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</si>
  <si>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</si>
  <si>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</si>
  <si>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</si>
  <si>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</si>
  <si>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</si>
  <si>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</si>
  <si>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</si>
  <si>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</si>
  <si>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</si>
  <si>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</si>
  <si>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</si>
  <si>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</si>
  <si>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</si>
  <si>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</si>
  <si>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</si>
  <si>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</si>
  <si>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</si>
  <si>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</si>
  <si>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</si>
  <si>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</si>
  <si>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</si>
  <si>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</si>
  <si>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</si>
  <si>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</si>
  <si>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</si>
  <si>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</si>
  <si>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</si>
  <si>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</si>
  <si>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</si>
  <si>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</si>
  <si>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</si>
  <si>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</si>
  <si>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</si>
  <si>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</si>
  <si>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</si>
  <si>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</si>
  <si>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</si>
  <si>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</si>
  <si>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</si>
  <si>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</si>
  <si>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</si>
  <si>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</si>
  <si>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</si>
  <si>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</si>
  <si>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</si>
  <si>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</si>
  <si>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</si>
  <si>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</si>
  <si>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</si>
  <si>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</si>
  <si>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</si>
  <si>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</si>
  <si>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</si>
  <si>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</si>
  <si>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</si>
  <si>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</si>
  <si>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</si>
  <si>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</si>
  <si>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</si>
  <si>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</si>
  <si>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</si>
  <si>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その他</t>
    <rPh sb="2" eb="3">
      <t>タ</t>
    </rPh>
    <phoneticPr fontId="2"/>
  </si>
  <si>
    <t>令和3年</t>
    <phoneticPr fontId="2"/>
  </si>
  <si>
    <t>17，417 ㎡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</si>
  <si>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</si>
  <si>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</si>
  <si>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令和5年1月</t>
    <rPh sb="5" eb="6">
      <t>ガツ</t>
    </rPh>
    <phoneticPr fontId="2"/>
  </si>
  <si>
    <t xml:space="preserve">                       令和5年1月所管面（1～3類）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</si>
  <si>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</si>
  <si>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</si>
  <si>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</si>
  <si>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　　　　　　　　　　　　　　　　令和5年1月末上位10品目入庫高(県合計）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</si>
  <si>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</si>
  <si>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</si>
  <si>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</si>
  <si>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</si>
  <si>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13"/>
  </si>
  <si>
    <t>令和４年</t>
    <rPh sb="0" eb="2">
      <t>レイワ</t>
    </rPh>
    <rPh sb="3" eb="4">
      <t>ネン</t>
    </rPh>
    <phoneticPr fontId="13"/>
  </si>
  <si>
    <t>令和５年</t>
    <rPh sb="0" eb="2">
      <t>レイワ</t>
    </rPh>
    <rPh sb="3" eb="4">
      <t>ネン</t>
    </rPh>
    <phoneticPr fontId="13"/>
  </si>
  <si>
    <t>　　　　　　　　　　　　　　　　令和5年1月末上位10品目保管残高(県合計）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</si>
  <si>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令和 5年</t>
    <rPh sb="0" eb="1">
      <t>レイ</t>
    </rPh>
    <rPh sb="1" eb="2">
      <t>ワ</t>
    </rPh>
    <rPh sb="4" eb="5">
      <t>ネン</t>
    </rPh>
    <phoneticPr fontId="2"/>
  </si>
  <si>
    <t>令和 4年</t>
    <rPh sb="0" eb="1">
      <t>レイ</t>
    </rPh>
    <rPh sb="1" eb="2">
      <t>ワ</t>
    </rPh>
    <rPh sb="4" eb="5">
      <t>ネン</t>
    </rPh>
    <phoneticPr fontId="2"/>
  </si>
  <si>
    <t>2，987　㎡</t>
    <phoneticPr fontId="2"/>
  </si>
  <si>
    <r>
      <t>90，842  m</t>
    </r>
    <r>
      <rPr>
        <sz val="8"/>
        <rFont val="ＭＳ Ｐゴシック"/>
        <family val="3"/>
        <charset val="128"/>
      </rPr>
      <t>3</t>
    </r>
    <phoneticPr fontId="2"/>
  </si>
  <si>
    <t>14，941  ㎡</t>
    <phoneticPr fontId="2"/>
  </si>
  <si>
    <t>前月</t>
    <rPh sb="0" eb="2">
      <t>ゼンゲツ</t>
    </rPh>
    <phoneticPr fontId="2"/>
  </si>
  <si>
    <t>令和4年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</si>
</sst>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7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Border="1" applyAlignment="1">
      <alignment horizontal="distributed" wrapText="1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38" xfId="1" applyFill="1" applyBorder="1"/>
    <xf numFmtId="38" fontId="1" fillId="0" borderId="9" xfId="1" applyBorder="1"/>
    <xf numFmtId="38" fontId="1" fillId="0" borderId="42" xfId="1" applyFill="1" applyBorder="1"/>
    <xf numFmtId="38" fontId="1" fillId="0" borderId="35" xfId="1" applyBorder="1"/>
    <xf numFmtId="38" fontId="0" fillId="0" borderId="8" xfId="1" applyFont="1" applyBorder="1"/>
    <xf numFmtId="38" fontId="1" fillId="0" borderId="20" xfId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38" fontId="0" fillId="0" borderId="20" xfId="1" applyFont="1" applyFill="1" applyBorder="1"/>
    <xf numFmtId="179" fontId="1" fillId="0" borderId="37" xfId="1" applyNumberFormat="1" applyBorder="1"/>
    <xf numFmtId="179" fontId="0" fillId="0" borderId="10" xfId="1" applyNumberFormat="1" applyFont="1" applyBorder="1"/>
    <xf numFmtId="38" fontId="1" fillId="0" borderId="8" xfId="1" applyFont="1" applyBorder="1"/>
    <xf numFmtId="38" fontId="1" fillId="0" borderId="34" xfId="1" applyBorder="1"/>
    <xf numFmtId="179" fontId="0" fillId="0" borderId="10" xfId="1" applyNumberFormat="1" applyFont="1" applyFill="1" applyBorder="1"/>
    <xf numFmtId="38" fontId="0" fillId="0" borderId="1" xfId="1" applyFont="1" applyBorder="1"/>
    <xf numFmtId="38" fontId="1" fillId="0" borderId="33" xfId="1" applyFill="1" applyBorder="1"/>
    <xf numFmtId="38" fontId="0" fillId="0" borderId="2" xfId="1" applyFont="1" applyBorder="1"/>
    <xf numFmtId="38" fontId="0" fillId="0" borderId="2" xfId="1" applyFont="1" applyFill="1" applyBorder="1"/>
    <xf numFmtId="38" fontId="0" fillId="0" borderId="35" xfId="1" applyFont="1" applyFill="1" applyBorder="1"/>
    <xf numFmtId="38" fontId="1" fillId="0" borderId="33" xfId="1" applyFont="1" applyBorder="1"/>
    <xf numFmtId="38" fontId="0" fillId="0" borderId="11" xfId="1" applyFont="1" applyBorder="1"/>
    <xf numFmtId="38" fontId="1" fillId="0" borderId="9" xfId="1" applyFill="1" applyBorder="1"/>
    <xf numFmtId="0" fontId="1" fillId="0" borderId="1" xfId="0" applyFont="1" applyBorder="1" applyAlignment="1">
      <alignment horizontal="distributed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00CC66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令和5年1月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173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170</c:v>
                </c:pt>
                <c:pt idx="6">
                  <c:v>171</c:v>
                </c:pt>
                <c:pt idx="7">
                  <c:v>169</c:v>
                </c:pt>
                <c:pt idx="8">
                  <c:v>171</c:v>
                </c:pt>
                <c:pt idx="9">
                  <c:v>169</c:v>
                </c:pt>
                <c:pt idx="10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99FF"/>
              </a:solidFill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令和5年1月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95.8</c:v>
                </c:pt>
                <c:pt idx="1">
                  <c:v>99.5</c:v>
                </c:pt>
                <c:pt idx="2">
                  <c:v>100.7</c:v>
                </c:pt>
                <c:pt idx="3">
                  <c:v>106.9</c:v>
                </c:pt>
                <c:pt idx="4">
                  <c:v>108.5</c:v>
                </c:pt>
                <c:pt idx="5">
                  <c:v>114.8</c:v>
                </c:pt>
                <c:pt idx="6">
                  <c:v>122.6</c:v>
                </c:pt>
                <c:pt idx="7">
                  <c:v>120.5</c:v>
                </c:pt>
                <c:pt idx="8">
                  <c:v>125.7</c:v>
                </c:pt>
                <c:pt idx="9">
                  <c:v>141.4</c:v>
                </c:pt>
                <c:pt idx="10">
                  <c:v>141.4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令和5年1月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220.5</c:v>
                </c:pt>
                <c:pt idx="1">
                  <c:v>225.3</c:v>
                </c:pt>
                <c:pt idx="2">
                  <c:v>226.3</c:v>
                </c:pt>
                <c:pt idx="3">
                  <c:v>228.9</c:v>
                </c:pt>
                <c:pt idx="4">
                  <c:v>231.8</c:v>
                </c:pt>
                <c:pt idx="5">
                  <c:v>234.9</c:v>
                </c:pt>
                <c:pt idx="6">
                  <c:v>240.8</c:v>
                </c:pt>
                <c:pt idx="7">
                  <c:v>233.6</c:v>
                </c:pt>
                <c:pt idx="8">
                  <c:v>240.2</c:v>
                </c:pt>
                <c:pt idx="9">
                  <c:v>239.9</c:v>
                </c:pt>
                <c:pt idx="10">
                  <c:v>239.8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2,398,009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2,398,009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220340</c:v>
                </c:pt>
                <c:pt idx="1">
                  <c:v>388653</c:v>
                </c:pt>
                <c:pt idx="2">
                  <c:v>514928</c:v>
                </c:pt>
                <c:pt idx="3">
                  <c:v>153912</c:v>
                </c:pt>
                <c:pt idx="4">
                  <c:v>260147</c:v>
                </c:pt>
                <c:pt idx="5">
                  <c:v>860029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5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153120</c:v>
                </c:pt>
                <c:pt idx="1">
                  <c:v>251334</c:v>
                </c:pt>
                <c:pt idx="2">
                  <c:v>326483</c:v>
                </c:pt>
                <c:pt idx="3">
                  <c:v>130709</c:v>
                </c:pt>
                <c:pt idx="4">
                  <c:v>155205</c:v>
                </c:pt>
                <c:pt idx="5">
                  <c:v>621479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67220</c:v>
                </c:pt>
                <c:pt idx="1">
                  <c:v>137319</c:v>
                </c:pt>
                <c:pt idx="2">
                  <c:v>188445</c:v>
                </c:pt>
                <c:pt idx="3">
                  <c:v>23203</c:v>
                </c:pt>
                <c:pt idx="4">
                  <c:v>104942</c:v>
                </c:pt>
                <c:pt idx="5">
                  <c:v>238550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0.69492602341835341</c:v>
                </c:pt>
                <c:pt idx="1">
                  <c:v>0.64667968599238912</c:v>
                </c:pt>
                <c:pt idx="2">
                  <c:v>0.63403621477177396</c:v>
                </c:pt>
                <c:pt idx="3">
                  <c:v>0.84924502313010031</c:v>
                </c:pt>
                <c:pt idx="4">
                  <c:v>0.59660499640587816</c:v>
                </c:pt>
                <c:pt idx="5">
                  <c:v>0.72262563239146582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2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2.0201792957698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6.5446226235330192E-17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1.7849176984288037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3.5698353968576075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8.924588492143691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290803</c:v>
                </c:pt>
                <c:pt idx="1">
                  <c:v>88747</c:v>
                </c:pt>
                <c:pt idx="2">
                  <c:v>88714</c:v>
                </c:pt>
                <c:pt idx="3">
                  <c:v>80699</c:v>
                </c:pt>
                <c:pt idx="4">
                  <c:v>61582</c:v>
                </c:pt>
                <c:pt idx="5">
                  <c:v>40125</c:v>
                </c:pt>
                <c:pt idx="6">
                  <c:v>39647</c:v>
                </c:pt>
                <c:pt idx="7">
                  <c:v>34223</c:v>
                </c:pt>
                <c:pt idx="8">
                  <c:v>31856</c:v>
                </c:pt>
                <c:pt idx="9">
                  <c:v>28811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99E-2"/>
                  <c:y val="-5.7724602606492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-1.4054470066368019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070950619057243E-2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784917698428673E-3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1.784917698428607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-1.15440115440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279317</c:v>
                </c:pt>
                <c:pt idx="1">
                  <c:v>99799</c:v>
                </c:pt>
                <c:pt idx="2">
                  <c:v>83440</c:v>
                </c:pt>
                <c:pt idx="3">
                  <c:v>73494</c:v>
                </c:pt>
                <c:pt idx="4">
                  <c:v>56263</c:v>
                </c:pt>
                <c:pt idx="5">
                  <c:v>27066</c:v>
                </c:pt>
                <c:pt idx="6">
                  <c:v>34242</c:v>
                </c:pt>
                <c:pt idx="7">
                  <c:v>38297</c:v>
                </c:pt>
                <c:pt idx="8">
                  <c:v>34366</c:v>
                </c:pt>
                <c:pt idx="9">
                  <c:v>29398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1688718397379808"/>
                  <c:y val="-8.71401911916973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11504108994922643"/>
                  <c:y val="-8.0274627368826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8784171209368059"/>
                  <c:y val="-7.28449998796022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9463475185259961E-2"/>
                  <c:y val="-9.1663415926220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4.7259049883721797E-5"/>
                  <c:y val="-5.20490500614029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91533002819094"/>
                      <c:h val="9.65291723855618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1.980872049113518E-2"/>
                  <c:y val="-1.94803631197476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3295346628679962E-2"/>
                  <c:y val="5.63606154735239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4.5584045584045586E-2"/>
                  <c:y val="6.20183486238532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5.3181536068675178E-2"/>
                  <c:y val="7.82291892412531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290803</c:v>
                </c:pt>
                <c:pt idx="1">
                  <c:v>88747</c:v>
                </c:pt>
                <c:pt idx="2">
                  <c:v>88714</c:v>
                </c:pt>
                <c:pt idx="3">
                  <c:v>80699</c:v>
                </c:pt>
                <c:pt idx="4">
                  <c:v>61582</c:v>
                </c:pt>
                <c:pt idx="5">
                  <c:v>40125</c:v>
                </c:pt>
                <c:pt idx="6">
                  <c:v>39647</c:v>
                </c:pt>
                <c:pt idx="7">
                  <c:v>34223</c:v>
                </c:pt>
                <c:pt idx="8">
                  <c:v>31856</c:v>
                </c:pt>
                <c:pt idx="9">
                  <c:v>28811</c:v>
                </c:pt>
                <c:pt idx="10">
                  <c:v>131251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290803</c:v>
                </c:pt>
                <c:pt idx="1">
                  <c:v>88747</c:v>
                </c:pt>
                <c:pt idx="2">
                  <c:v>88714</c:v>
                </c:pt>
                <c:pt idx="3">
                  <c:v>80699</c:v>
                </c:pt>
                <c:pt idx="4">
                  <c:v>61582</c:v>
                </c:pt>
                <c:pt idx="5">
                  <c:v>40125</c:v>
                </c:pt>
                <c:pt idx="6">
                  <c:v>39647</c:v>
                </c:pt>
                <c:pt idx="7">
                  <c:v>34223</c:v>
                </c:pt>
                <c:pt idx="8">
                  <c:v>31856</c:v>
                </c:pt>
                <c:pt idx="9">
                  <c:v>28811</c:v>
                </c:pt>
                <c:pt idx="10">
                  <c:v>131251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3761615675903108"/>
                  <c:y val="-0.107220442272302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2881208551221174"/>
                  <c:y val="-0.114872416809967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3307527398769814"/>
                  <c:y val="-7.8727727999517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6973118818162997"/>
                  <c:y val="-0.113463299846139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6.6568091202340168E-2"/>
                  <c:y val="-5.62956526985852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3.5936233161694482E-2"/>
                  <c:y val="-3.651684918695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4202881128408566E-2"/>
                  <c:y val="-5.47126436781609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88E-4"/>
                  <c:y val="2.20292635834314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9.4995892688986394E-2"/>
                  <c:y val="2.9707665852113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36597821823996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279317</c:v>
                </c:pt>
                <c:pt idx="1">
                  <c:v>99799</c:v>
                </c:pt>
                <c:pt idx="2">
                  <c:v>83440</c:v>
                </c:pt>
                <c:pt idx="3">
                  <c:v>73494</c:v>
                </c:pt>
                <c:pt idx="4">
                  <c:v>56263</c:v>
                </c:pt>
                <c:pt idx="5">
                  <c:v>27066</c:v>
                </c:pt>
                <c:pt idx="6">
                  <c:v>34242</c:v>
                </c:pt>
                <c:pt idx="7">
                  <c:v>38297</c:v>
                </c:pt>
                <c:pt idx="8">
                  <c:v>34366</c:v>
                </c:pt>
                <c:pt idx="9">
                  <c:v>29398</c:v>
                </c:pt>
                <c:pt idx="10" formatCode="#,##0_);[Red]\(#,##0\)">
                  <c:v>177096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1.489738038763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合成樹脂</c:v>
                </c:pt>
                <c:pt idx="4">
                  <c:v>その他の製造工業品</c:v>
                </c:pt>
                <c:pt idx="5">
                  <c:v>ゴム製品</c:v>
                </c:pt>
                <c:pt idx="6">
                  <c:v>金属製品</c:v>
                </c:pt>
                <c:pt idx="7">
                  <c:v>その他の食料工業品</c:v>
                </c:pt>
                <c:pt idx="8">
                  <c:v>その他の日用品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16247</c:v>
                </c:pt>
                <c:pt idx="1">
                  <c:v>9416</c:v>
                </c:pt>
                <c:pt idx="2">
                  <c:v>5656</c:v>
                </c:pt>
                <c:pt idx="3">
                  <c:v>3998</c:v>
                </c:pt>
                <c:pt idx="4">
                  <c:v>3463</c:v>
                </c:pt>
                <c:pt idx="5">
                  <c:v>2882</c:v>
                </c:pt>
                <c:pt idx="6">
                  <c:v>2859</c:v>
                </c:pt>
                <c:pt idx="7">
                  <c:v>2416</c:v>
                </c:pt>
                <c:pt idx="8">
                  <c:v>1971</c:v>
                </c:pt>
                <c:pt idx="9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3.6937360332514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3.371641208034374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-5.276755549159488E-3"/>
                  <c:y val="-1.48046080236753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-1.8412450401924301E-3"/>
                  <c:y val="-1.1111453635338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合成樹脂</c:v>
                </c:pt>
                <c:pt idx="4">
                  <c:v>その他の製造工業品</c:v>
                </c:pt>
                <c:pt idx="5">
                  <c:v>ゴム製品</c:v>
                </c:pt>
                <c:pt idx="6">
                  <c:v>金属製品</c:v>
                </c:pt>
                <c:pt idx="7">
                  <c:v>その他の食料工業品</c:v>
                </c:pt>
                <c:pt idx="8">
                  <c:v>その他の日用品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17114</c:v>
                </c:pt>
                <c:pt idx="1">
                  <c:v>20307</c:v>
                </c:pt>
                <c:pt idx="2">
                  <c:v>8112</c:v>
                </c:pt>
                <c:pt idx="3">
                  <c:v>4102</c:v>
                </c:pt>
                <c:pt idx="4">
                  <c:v>4559</c:v>
                </c:pt>
                <c:pt idx="5">
                  <c:v>2785</c:v>
                </c:pt>
                <c:pt idx="6">
                  <c:v>2976</c:v>
                </c:pt>
                <c:pt idx="7">
                  <c:v>5283</c:v>
                </c:pt>
                <c:pt idx="8">
                  <c:v>2637</c:v>
                </c:pt>
                <c:pt idx="9">
                  <c:v>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3.7878787878787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1.7429193899782102E-2"/>
                  <c:y val="-3.7452278692436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3.7875805297065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44148</c:v>
                </c:pt>
                <c:pt idx="1">
                  <c:v>16634</c:v>
                </c:pt>
                <c:pt idx="2">
                  <c:v>13696</c:v>
                </c:pt>
                <c:pt idx="3">
                  <c:v>10273</c:v>
                </c:pt>
                <c:pt idx="4">
                  <c:v>7970</c:v>
                </c:pt>
                <c:pt idx="5">
                  <c:v>6667</c:v>
                </c:pt>
                <c:pt idx="6">
                  <c:v>3237</c:v>
                </c:pt>
                <c:pt idx="7">
                  <c:v>3214</c:v>
                </c:pt>
                <c:pt idx="8">
                  <c:v>3070</c:v>
                </c:pt>
                <c:pt idx="9">
                  <c:v>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4766438508911876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1.0448458648551285E-2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1.7429193899782135E-3"/>
                  <c:y val="-1.515181340968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-6.3678314720399951E-5"/>
                  <c:y val="-8.94774516891204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47046</c:v>
                </c:pt>
                <c:pt idx="1">
                  <c:v>7972</c:v>
                </c:pt>
                <c:pt idx="2">
                  <c:v>15299</c:v>
                </c:pt>
                <c:pt idx="3">
                  <c:v>7670</c:v>
                </c:pt>
                <c:pt idx="4">
                  <c:v>5350</c:v>
                </c:pt>
                <c:pt idx="5">
                  <c:v>3475</c:v>
                </c:pt>
                <c:pt idx="6">
                  <c:v>8851</c:v>
                </c:pt>
                <c:pt idx="7">
                  <c:v>5141</c:v>
                </c:pt>
                <c:pt idx="8">
                  <c:v>3793</c:v>
                </c:pt>
                <c:pt idx="9">
                  <c:v>1934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1.1627601782335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595744680851063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6.50110693175489E-17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4184397163120567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缶詰・びん詰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麦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31319</c:v>
                </c:pt>
                <c:pt idx="1">
                  <c:v>17089</c:v>
                </c:pt>
                <c:pt idx="2">
                  <c:v>16435</c:v>
                </c:pt>
                <c:pt idx="3">
                  <c:v>14249</c:v>
                </c:pt>
                <c:pt idx="4">
                  <c:v>14208</c:v>
                </c:pt>
                <c:pt idx="5">
                  <c:v>14125</c:v>
                </c:pt>
                <c:pt idx="6">
                  <c:v>13380</c:v>
                </c:pt>
                <c:pt idx="7">
                  <c:v>10169</c:v>
                </c:pt>
                <c:pt idx="8">
                  <c:v>8512</c:v>
                </c:pt>
                <c:pt idx="9">
                  <c:v>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546E-3"/>
                  <c:y val="1.9379539766831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8.8652482269503553E-3"/>
                  <c:y val="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7730496453901034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1.0638297872340425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1.7730496453900058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7730496453900709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7.0921985815602835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2835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1.773049645389941E-3"/>
                  <c:y val="-2.3256424342306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缶詰・びん詰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麦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31841</c:v>
                </c:pt>
                <c:pt idx="1">
                  <c:v>10940</c:v>
                </c:pt>
                <c:pt idx="2">
                  <c:v>47702</c:v>
                </c:pt>
                <c:pt idx="3">
                  <c:v>11030</c:v>
                </c:pt>
                <c:pt idx="4">
                  <c:v>12324</c:v>
                </c:pt>
                <c:pt idx="5">
                  <c:v>10736</c:v>
                </c:pt>
                <c:pt idx="6">
                  <c:v>9168</c:v>
                </c:pt>
                <c:pt idx="7">
                  <c:v>5874</c:v>
                </c:pt>
                <c:pt idx="8">
                  <c:v>9034</c:v>
                </c:pt>
                <c:pt idx="9">
                  <c:v>5767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非鉄金属</c:v>
                </c:pt>
                <c:pt idx="8">
                  <c:v>その他の化学工業品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24157</c:v>
                </c:pt>
                <c:pt idx="1">
                  <c:v>6268</c:v>
                </c:pt>
                <c:pt idx="2">
                  <c:v>6094</c:v>
                </c:pt>
                <c:pt idx="3">
                  <c:v>5713</c:v>
                </c:pt>
                <c:pt idx="4">
                  <c:v>3418</c:v>
                </c:pt>
                <c:pt idx="5">
                  <c:v>1368</c:v>
                </c:pt>
                <c:pt idx="6">
                  <c:v>1138</c:v>
                </c:pt>
                <c:pt idx="7">
                  <c:v>883</c:v>
                </c:pt>
                <c:pt idx="8">
                  <c:v>825</c:v>
                </c:pt>
                <c:pt idx="9">
                  <c:v>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8887489063867019E-3"/>
                  <c:y val="-5.61427147777052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1.7777777777777779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1.777777777777745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非鉄金属</c:v>
                </c:pt>
                <c:pt idx="8">
                  <c:v>その他の化学工業品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19650</c:v>
                </c:pt>
                <c:pt idx="1">
                  <c:v>6676</c:v>
                </c:pt>
                <c:pt idx="2">
                  <c:v>13896</c:v>
                </c:pt>
                <c:pt idx="3">
                  <c:v>4430</c:v>
                </c:pt>
                <c:pt idx="4">
                  <c:v>2874</c:v>
                </c:pt>
                <c:pt idx="5">
                  <c:v>1682</c:v>
                </c:pt>
                <c:pt idx="6">
                  <c:v>2076</c:v>
                </c:pt>
                <c:pt idx="7">
                  <c:v>465</c:v>
                </c:pt>
                <c:pt idx="8">
                  <c:v>2201</c:v>
                </c:pt>
                <c:pt idx="9">
                  <c:v>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5.2401127024476269E-3"/>
                  <c:y val="9.3177335883861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3.499700332734031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1.0521696598948754E-2"/>
                  <c:y val="-9.1617361389149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8.7903775807552896E-3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その他の日用品</c:v>
                </c:pt>
                <c:pt idx="8">
                  <c:v>石油製品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25036</c:v>
                </c:pt>
                <c:pt idx="1">
                  <c:v>9851</c:v>
                </c:pt>
                <c:pt idx="2">
                  <c:v>9168</c:v>
                </c:pt>
                <c:pt idx="3">
                  <c:v>8526</c:v>
                </c:pt>
                <c:pt idx="4">
                  <c:v>4579</c:v>
                </c:pt>
                <c:pt idx="5">
                  <c:v>4227</c:v>
                </c:pt>
                <c:pt idx="6">
                  <c:v>1418</c:v>
                </c:pt>
                <c:pt idx="7">
                  <c:v>1241</c:v>
                </c:pt>
                <c:pt idx="8">
                  <c:v>1202</c:v>
                </c:pt>
                <c:pt idx="9">
                  <c:v>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1.503418004952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その他の日用品</c:v>
                </c:pt>
                <c:pt idx="8">
                  <c:v>石油製品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20421</c:v>
                </c:pt>
                <c:pt idx="1">
                  <c:v>8737</c:v>
                </c:pt>
                <c:pt idx="2">
                  <c:v>9651</c:v>
                </c:pt>
                <c:pt idx="3">
                  <c:v>8665</c:v>
                </c:pt>
                <c:pt idx="4">
                  <c:v>4619</c:v>
                </c:pt>
                <c:pt idx="5">
                  <c:v>3175</c:v>
                </c:pt>
                <c:pt idx="6">
                  <c:v>985</c:v>
                </c:pt>
                <c:pt idx="7">
                  <c:v>1153</c:v>
                </c:pt>
                <c:pt idx="8">
                  <c:v>1254</c:v>
                </c:pt>
                <c:pt idx="9">
                  <c:v>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-3.4949764529401419E-3"/>
                  <c:y val="7.1678943357886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6.989952905880315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-1.2232417585290497E-2"/>
                  <c:y val="-1.314202261473031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1.4336635339937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その他の製造工業品</c:v>
                </c:pt>
                <c:pt idx="5">
                  <c:v>飲料</c:v>
                </c:pt>
                <c:pt idx="6">
                  <c:v>合成樹脂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256155</c:v>
                </c:pt>
                <c:pt idx="1">
                  <c:v>79466</c:v>
                </c:pt>
                <c:pt idx="2">
                  <c:v>19721</c:v>
                </c:pt>
                <c:pt idx="3">
                  <c:v>16211</c:v>
                </c:pt>
                <c:pt idx="4">
                  <c:v>14442</c:v>
                </c:pt>
                <c:pt idx="5">
                  <c:v>12617</c:v>
                </c:pt>
                <c:pt idx="6">
                  <c:v>11775</c:v>
                </c:pt>
                <c:pt idx="7">
                  <c:v>10467</c:v>
                </c:pt>
                <c:pt idx="8">
                  <c:v>7048</c:v>
                </c:pt>
                <c:pt idx="9">
                  <c:v>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27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8.737441132350354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6.9899529058802205E-3"/>
                  <c:y val="-1.7921711398978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0851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その他の製造工業品</c:v>
                </c:pt>
                <c:pt idx="5">
                  <c:v>飲料</c:v>
                </c:pt>
                <c:pt idx="6">
                  <c:v>合成樹脂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244675</c:v>
                </c:pt>
                <c:pt idx="1">
                  <c:v>71963</c:v>
                </c:pt>
                <c:pt idx="2">
                  <c:v>20947</c:v>
                </c:pt>
                <c:pt idx="3">
                  <c:v>15198</c:v>
                </c:pt>
                <c:pt idx="4">
                  <c:v>9039</c:v>
                </c:pt>
                <c:pt idx="5">
                  <c:v>7480</c:v>
                </c:pt>
                <c:pt idx="6">
                  <c:v>12857</c:v>
                </c:pt>
                <c:pt idx="7">
                  <c:v>20095</c:v>
                </c:pt>
                <c:pt idx="8">
                  <c:v>6832</c:v>
                </c:pt>
                <c:pt idx="9">
                  <c:v>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 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3.5698353968574765E-3"/>
                  <c:y val="-1.1544238788333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1.7849176984287383E-3"/>
                  <c:y val="-3.7518037518037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6064259285858709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1.9634094682716187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5.7717785276839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4279341587429906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327851</c:v>
                </c:pt>
                <c:pt idx="1">
                  <c:v>145764</c:v>
                </c:pt>
                <c:pt idx="2">
                  <c:v>130081</c:v>
                </c:pt>
                <c:pt idx="3">
                  <c:v>88360</c:v>
                </c:pt>
                <c:pt idx="4">
                  <c:v>73449</c:v>
                </c:pt>
                <c:pt idx="5">
                  <c:v>72355</c:v>
                </c:pt>
                <c:pt idx="6">
                  <c:v>66363</c:v>
                </c:pt>
                <c:pt idx="7">
                  <c:v>61570</c:v>
                </c:pt>
                <c:pt idx="8">
                  <c:v>55075</c:v>
                </c:pt>
                <c:pt idx="9">
                  <c:v>54354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-1.6361556558832548E-17"/>
                  <c:y val="-1.154446603265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60642592858586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3.5698353968574115E-3"/>
                  <c:y val="5.7715512833622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1.784917698428673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-1.7849176984288692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3.569835396857476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-1.78491769842886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303456</c:v>
                </c:pt>
                <c:pt idx="1">
                  <c:v>143507</c:v>
                </c:pt>
                <c:pt idx="2">
                  <c:v>124175</c:v>
                </c:pt>
                <c:pt idx="3">
                  <c:v>97999</c:v>
                </c:pt>
                <c:pt idx="4">
                  <c:v>72395</c:v>
                </c:pt>
                <c:pt idx="5">
                  <c:v>68212</c:v>
                </c:pt>
                <c:pt idx="6">
                  <c:v>67719</c:v>
                </c:pt>
                <c:pt idx="7">
                  <c:v>67827</c:v>
                </c:pt>
                <c:pt idx="8">
                  <c:v>62594</c:v>
                </c:pt>
                <c:pt idx="9">
                  <c:v>51389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9.984640808787805E-2"/>
                  <c:y val="-0.13532049892845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9.9157712123591452E-2"/>
                  <c:y val="-4.83801680753208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3.2483268651247656E-2"/>
                  <c:y val="-4.88499602687279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9921394441079479"/>
                  <c:y val="-0.149908256880733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7.6788777471192157E-2"/>
                  <c:y val="-7.75843386549159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4.7483380816714153E-2"/>
                  <c:y val="-7.387464181656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3.8899082568807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2.9910791065693893E-7"/>
                  <c:y val="-1.04558260492667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05451241671713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327851</c:v>
                </c:pt>
                <c:pt idx="1">
                  <c:v>145764</c:v>
                </c:pt>
                <c:pt idx="2">
                  <c:v>130081</c:v>
                </c:pt>
                <c:pt idx="3">
                  <c:v>88360</c:v>
                </c:pt>
                <c:pt idx="4">
                  <c:v>73449</c:v>
                </c:pt>
                <c:pt idx="5">
                  <c:v>72355</c:v>
                </c:pt>
                <c:pt idx="6">
                  <c:v>66363</c:v>
                </c:pt>
                <c:pt idx="7">
                  <c:v>61570</c:v>
                </c:pt>
                <c:pt idx="8">
                  <c:v>55075</c:v>
                </c:pt>
                <c:pt idx="9">
                  <c:v>54354</c:v>
                </c:pt>
                <c:pt idx="10">
                  <c:v>338752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327851</c:v>
                </c:pt>
                <c:pt idx="1">
                  <c:v>145764</c:v>
                </c:pt>
                <c:pt idx="2">
                  <c:v>130081</c:v>
                </c:pt>
                <c:pt idx="3">
                  <c:v>88360</c:v>
                </c:pt>
                <c:pt idx="4">
                  <c:v>73449</c:v>
                </c:pt>
                <c:pt idx="5">
                  <c:v>72355</c:v>
                </c:pt>
                <c:pt idx="6">
                  <c:v>66363</c:v>
                </c:pt>
                <c:pt idx="7">
                  <c:v>61570</c:v>
                </c:pt>
                <c:pt idx="8">
                  <c:v>55075</c:v>
                </c:pt>
                <c:pt idx="9">
                  <c:v>54354</c:v>
                </c:pt>
                <c:pt idx="10">
                  <c:v>338752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5.6191220372262631E-2"/>
                  <c:y val="-4.2852626180348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007641602051652"/>
                  <c:y val="-7.25974598002837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1.7059432456439129E-2"/>
                  <c:y val="-2.6106978007059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7852737873414679"/>
                  <c:y val="-0.15437994388632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5128822637628311"/>
                  <c:y val="-7.0233324282740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0544970046683096"/>
                  <c:y val="-0.12194623947868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5.1157727421476888E-4"/>
                  <c:y val="-4.8468820707756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3.00625697649862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303456</c:v>
                </c:pt>
                <c:pt idx="1">
                  <c:v>143507</c:v>
                </c:pt>
                <c:pt idx="2">
                  <c:v>124175</c:v>
                </c:pt>
                <c:pt idx="3">
                  <c:v>97999</c:v>
                </c:pt>
                <c:pt idx="4">
                  <c:v>72395</c:v>
                </c:pt>
                <c:pt idx="5">
                  <c:v>68212</c:v>
                </c:pt>
                <c:pt idx="6">
                  <c:v>67719</c:v>
                </c:pt>
                <c:pt idx="7">
                  <c:v>67827</c:v>
                </c:pt>
                <c:pt idx="8">
                  <c:v>62594</c:v>
                </c:pt>
                <c:pt idx="9">
                  <c:v>51389</c:v>
                </c:pt>
                <c:pt idx="10" formatCode="#,##0_);[Red]\(#,##0\)">
                  <c:v>353576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8.73981483385073E-3"/>
                  <c:y val="1.12042259992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その他の日用品</c:v>
                </c:pt>
                <c:pt idx="7">
                  <c:v>非鉄金属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19200</c:v>
                </c:pt>
                <c:pt idx="1">
                  <c:v>12070</c:v>
                </c:pt>
                <c:pt idx="2">
                  <c:v>9165</c:v>
                </c:pt>
                <c:pt idx="3">
                  <c:v>8510</c:v>
                </c:pt>
                <c:pt idx="4">
                  <c:v>5933</c:v>
                </c:pt>
                <c:pt idx="5">
                  <c:v>5382</c:v>
                </c:pt>
                <c:pt idx="6">
                  <c:v>5373</c:v>
                </c:pt>
                <c:pt idx="7">
                  <c:v>4899</c:v>
                </c:pt>
                <c:pt idx="8">
                  <c:v>3098</c:v>
                </c:pt>
                <c:pt idx="9">
                  <c:v>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1761545472612108E-3"/>
                  <c:y val="-7.3871812440453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-3.7556812167081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2.7411717138490849E-5"/>
                  <c:y val="-3.0827180499539917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-5.4823434276981699E-5"/>
                  <c:y val="7.356063241088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8.6026191895725197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5.2309779815380812E-3"/>
                  <c:y val="-2.20681897232649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7498269635355633E-3"/>
                  <c:y val="1.8497762412011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-7.4796627855440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その他の日用品</c:v>
                </c:pt>
                <c:pt idx="7">
                  <c:v>非鉄金属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20839</c:v>
                </c:pt>
                <c:pt idx="1">
                  <c:v>11485</c:v>
                </c:pt>
                <c:pt idx="2">
                  <c:v>17489</c:v>
                </c:pt>
                <c:pt idx="3">
                  <c:v>10403</c:v>
                </c:pt>
                <c:pt idx="4">
                  <c:v>6641</c:v>
                </c:pt>
                <c:pt idx="5">
                  <c:v>4616</c:v>
                </c:pt>
                <c:pt idx="6">
                  <c:v>5655</c:v>
                </c:pt>
                <c:pt idx="7">
                  <c:v>8682</c:v>
                </c:pt>
                <c:pt idx="8">
                  <c:v>2895</c:v>
                </c:pt>
                <c:pt idx="9">
                  <c:v>3211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2200435729847494E-2"/>
                  <c:y val="1.1363039847291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1.045751633986928E-2"/>
                  <c:y val="7.61840849439281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化学肥料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86352</c:v>
                </c:pt>
                <c:pt idx="1">
                  <c:v>22620</c:v>
                </c:pt>
                <c:pt idx="2">
                  <c:v>12826</c:v>
                </c:pt>
                <c:pt idx="3">
                  <c:v>11807</c:v>
                </c:pt>
                <c:pt idx="4">
                  <c:v>11671</c:v>
                </c:pt>
                <c:pt idx="5">
                  <c:v>10626</c:v>
                </c:pt>
                <c:pt idx="6">
                  <c:v>9532</c:v>
                </c:pt>
                <c:pt idx="7">
                  <c:v>6887</c:v>
                </c:pt>
                <c:pt idx="8">
                  <c:v>6164</c:v>
                </c:pt>
                <c:pt idx="9">
                  <c:v>5133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19563240869385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7.576055833929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6436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化学肥料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89386</c:v>
                </c:pt>
                <c:pt idx="1">
                  <c:v>24127</c:v>
                </c:pt>
                <c:pt idx="2">
                  <c:v>14771</c:v>
                </c:pt>
                <c:pt idx="3">
                  <c:v>11402</c:v>
                </c:pt>
                <c:pt idx="4">
                  <c:v>12183</c:v>
                </c:pt>
                <c:pt idx="5">
                  <c:v>10444</c:v>
                </c:pt>
                <c:pt idx="6">
                  <c:v>11399</c:v>
                </c:pt>
                <c:pt idx="7">
                  <c:v>3893</c:v>
                </c:pt>
                <c:pt idx="8">
                  <c:v>5497</c:v>
                </c:pt>
                <c:pt idx="9">
                  <c:v>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5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3.5460992907801418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7.092198581560283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4184397163120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77304964539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7.0921985815602835E-3"/>
                  <c:y val="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雑穀</c:v>
                </c:pt>
                <c:pt idx="4">
                  <c:v>その他の機械</c:v>
                </c:pt>
                <c:pt idx="5">
                  <c:v>雑品</c:v>
                </c:pt>
                <c:pt idx="6">
                  <c:v>電気機械</c:v>
                </c:pt>
                <c:pt idx="7">
                  <c:v>鉄鋼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85222</c:v>
                </c:pt>
                <c:pt idx="1">
                  <c:v>52129</c:v>
                </c:pt>
                <c:pt idx="2">
                  <c:v>26456</c:v>
                </c:pt>
                <c:pt idx="3">
                  <c:v>22830</c:v>
                </c:pt>
                <c:pt idx="4">
                  <c:v>20991</c:v>
                </c:pt>
                <c:pt idx="5">
                  <c:v>19631</c:v>
                </c:pt>
                <c:pt idx="6">
                  <c:v>19145</c:v>
                </c:pt>
                <c:pt idx="7">
                  <c:v>16190</c:v>
                </c:pt>
                <c:pt idx="8">
                  <c:v>14007</c:v>
                </c:pt>
                <c:pt idx="9">
                  <c:v>13569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546E-3"/>
                  <c:y val="-3.051944088739593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1.7730496453900709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5.3191489361702126E-3"/>
                  <c:y val="-7.7522431789050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-6.50110693175489E-17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8.8652482269503553E-3"/>
                  <c:y val="-1.9380150155649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-1.773049645390201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7.752548373313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雑穀</c:v>
                </c:pt>
                <c:pt idx="4">
                  <c:v>その他の機械</c:v>
                </c:pt>
                <c:pt idx="5">
                  <c:v>雑品</c:v>
                </c:pt>
                <c:pt idx="6">
                  <c:v>電気機械</c:v>
                </c:pt>
                <c:pt idx="7">
                  <c:v>鉄鋼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95230</c:v>
                </c:pt>
                <c:pt idx="1">
                  <c:v>47695</c:v>
                </c:pt>
                <c:pt idx="2">
                  <c:v>32040</c:v>
                </c:pt>
                <c:pt idx="3">
                  <c:v>28020</c:v>
                </c:pt>
                <c:pt idx="4">
                  <c:v>18337</c:v>
                </c:pt>
                <c:pt idx="5">
                  <c:v>21286</c:v>
                </c:pt>
                <c:pt idx="6">
                  <c:v>21018</c:v>
                </c:pt>
                <c:pt idx="7">
                  <c:v>19205</c:v>
                </c:pt>
                <c:pt idx="8">
                  <c:v>7681</c:v>
                </c:pt>
                <c:pt idx="9">
                  <c:v>12739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雑品</c:v>
                </c:pt>
                <c:pt idx="6">
                  <c:v>化学肥料</c:v>
                </c:pt>
                <c:pt idx="7">
                  <c:v>非鉄金属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14623</c:v>
                </c:pt>
                <c:pt idx="1">
                  <c:v>8557</c:v>
                </c:pt>
                <c:pt idx="2">
                  <c:v>6608</c:v>
                </c:pt>
                <c:pt idx="3">
                  <c:v>2059</c:v>
                </c:pt>
                <c:pt idx="4">
                  <c:v>1738</c:v>
                </c:pt>
                <c:pt idx="5">
                  <c:v>1655</c:v>
                </c:pt>
                <c:pt idx="6">
                  <c:v>1371</c:v>
                </c:pt>
                <c:pt idx="7">
                  <c:v>1202</c:v>
                </c:pt>
                <c:pt idx="8">
                  <c:v>1200</c:v>
                </c:pt>
                <c:pt idx="9">
                  <c:v>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-7.1306862043314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雑品</c:v>
                </c:pt>
                <c:pt idx="6">
                  <c:v>化学肥料</c:v>
                </c:pt>
                <c:pt idx="7">
                  <c:v>非鉄金属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15925</c:v>
                </c:pt>
                <c:pt idx="1">
                  <c:v>6250</c:v>
                </c:pt>
                <c:pt idx="2">
                  <c:v>3764</c:v>
                </c:pt>
                <c:pt idx="3">
                  <c:v>1185</c:v>
                </c:pt>
                <c:pt idx="4">
                  <c:v>1884</c:v>
                </c:pt>
                <c:pt idx="5">
                  <c:v>3309</c:v>
                </c:pt>
                <c:pt idx="6">
                  <c:v>1371</c:v>
                </c:pt>
                <c:pt idx="7">
                  <c:v>1007</c:v>
                </c:pt>
                <c:pt idx="8">
                  <c:v>2410</c:v>
                </c:pt>
                <c:pt idx="9">
                  <c:v>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米</c:v>
                </c:pt>
                <c:pt idx="9">
                  <c:v>石油製品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20081</c:v>
                </c:pt>
                <c:pt idx="1">
                  <c:v>15284</c:v>
                </c:pt>
                <c:pt idx="2">
                  <c:v>15127</c:v>
                </c:pt>
                <c:pt idx="3">
                  <c:v>7916</c:v>
                </c:pt>
                <c:pt idx="4">
                  <c:v>6757</c:v>
                </c:pt>
                <c:pt idx="5">
                  <c:v>5631</c:v>
                </c:pt>
                <c:pt idx="6">
                  <c:v>4133</c:v>
                </c:pt>
                <c:pt idx="7">
                  <c:v>3135</c:v>
                </c:pt>
                <c:pt idx="8">
                  <c:v>2427</c:v>
                </c:pt>
                <c:pt idx="9">
                  <c:v>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07918793615364E-2"/>
                  <c:y val="-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6916E-3"/>
                  <c:y val="-3.798211664220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米</c:v>
                </c:pt>
                <c:pt idx="9">
                  <c:v>石油製品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16359</c:v>
                </c:pt>
                <c:pt idx="1">
                  <c:v>18231</c:v>
                </c:pt>
                <c:pt idx="2">
                  <c:v>17520</c:v>
                </c:pt>
                <c:pt idx="3">
                  <c:v>8907</c:v>
                </c:pt>
                <c:pt idx="4">
                  <c:v>7438</c:v>
                </c:pt>
                <c:pt idx="5">
                  <c:v>4569</c:v>
                </c:pt>
                <c:pt idx="6">
                  <c:v>4837</c:v>
                </c:pt>
                <c:pt idx="7">
                  <c:v>3106</c:v>
                </c:pt>
                <c:pt idx="8">
                  <c:v>2835</c:v>
                </c:pt>
                <c:pt idx="9">
                  <c:v>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494976452940157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299610</c:v>
                </c:pt>
                <c:pt idx="1">
                  <c:v>110815</c:v>
                </c:pt>
                <c:pt idx="2">
                  <c:v>31368</c:v>
                </c:pt>
                <c:pt idx="3">
                  <c:v>28760</c:v>
                </c:pt>
                <c:pt idx="4">
                  <c:v>25419</c:v>
                </c:pt>
                <c:pt idx="5">
                  <c:v>20830</c:v>
                </c:pt>
                <c:pt idx="6">
                  <c:v>18413</c:v>
                </c:pt>
                <c:pt idx="7">
                  <c:v>15927</c:v>
                </c:pt>
                <c:pt idx="8">
                  <c:v>15049</c:v>
                </c:pt>
                <c:pt idx="9">
                  <c:v>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474882264700696E-2"/>
                  <c:y val="-3.5842293906810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278509</c:v>
                </c:pt>
                <c:pt idx="1">
                  <c:v>101714</c:v>
                </c:pt>
                <c:pt idx="2">
                  <c:v>30707</c:v>
                </c:pt>
                <c:pt idx="3">
                  <c:v>19157</c:v>
                </c:pt>
                <c:pt idx="4">
                  <c:v>20341</c:v>
                </c:pt>
                <c:pt idx="5">
                  <c:v>21513</c:v>
                </c:pt>
                <c:pt idx="6">
                  <c:v>15075</c:v>
                </c:pt>
                <c:pt idx="7">
                  <c:v>14027</c:v>
                </c:pt>
                <c:pt idx="8">
                  <c:v>14609</c:v>
                </c:pt>
                <c:pt idx="9">
                  <c:v>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2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6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0.51397</cdr:x>
      <cdr:y>0.23654</cdr:y>
    </cdr:from>
    <cdr:to>
      <cdr:x>0.69719</cdr:x>
      <cdr:y>0.28875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76697" y="13810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0.75658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6" y="257187"/>
          <a:ext cx="914400" cy="1933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0.11746</cdr:y>
    </cdr:from>
    <cdr:to>
      <cdr:x>0.99347</cdr:x>
      <cdr:y>0.78188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789" y="333393"/>
          <a:ext cx="909684" cy="1885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令和４年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0.63605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574" y="609636"/>
          <a:ext cx="681327" cy="1171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令和４年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0.18966</cdr:y>
    </cdr:from>
    <cdr:to>
      <cdr:x>1</cdr:x>
      <cdr:y>0.8931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523875"/>
          <a:ext cx="563753" cy="1943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0.41439</cdr:y>
    </cdr:from>
    <cdr:to>
      <cdr:x>1</cdr:x>
      <cdr:y>0.79795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1152539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0.42951</cdr:y>
    </cdr:from>
    <cdr:to>
      <cdr:x>0.9948</cdr:x>
      <cdr:y>0.87869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24" y="1247787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0.30436</cdr:y>
    </cdr:from>
    <cdr:to>
      <cdr:x>0.9948</cdr:x>
      <cdr:y>0.91305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98" y="800126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0.25704</cdr:y>
    </cdr:from>
    <cdr:to>
      <cdr:x>0.9922</cdr:x>
      <cdr:y>0.81338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695330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0.26429</cdr:y>
    </cdr:from>
    <cdr:to>
      <cdr:x>0.9791</cdr:x>
      <cdr:y>0.88929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99" y="704861"/>
          <a:ext cx="638236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0.89013</cdr:x>
      <cdr:y>0.24042</cdr:y>
    </cdr:from>
    <cdr:to>
      <cdr:x>0.98569</cdr:x>
      <cdr:y>0.80836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1448" y="657225"/>
          <a:ext cx="699041" cy="1552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0.2483</cdr:y>
    </cdr:from>
    <cdr:to>
      <cdr:x>0.98957</cdr:x>
      <cdr:y>0.90476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293" y="695325"/>
          <a:ext cx="619156" cy="1838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0.9021</cdr:x>
      <cdr:y>0.18638</cdr:y>
    </cdr:from>
    <cdr:to>
      <cdr:x>0.99609</cdr:x>
      <cdr:y>0.97849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1850" y="495287"/>
          <a:ext cx="685765" cy="21050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 x14ac:dyDescent="0.2"/>
  <cols>
    <col min="1" max="1" width="9.625" style="31" customWidth="1"/>
    <col min="2" max="2" width="7.25" style="231" customWidth="1"/>
    <col min="3" max="3" width="9.625" style="232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 x14ac:dyDescent="0.2">
      <c r="A1" s="226"/>
      <c r="B1" s="227"/>
      <c r="C1" s="228"/>
      <c r="D1" s="229"/>
      <c r="E1" s="229"/>
      <c r="F1" s="229"/>
      <c r="G1" s="229"/>
      <c r="H1" s="230"/>
    </row>
    <row r="2" spans="1:8" ht="24" x14ac:dyDescent="0.25">
      <c r="A2" s="441" t="s">
        <v>134</v>
      </c>
      <c r="B2" s="442"/>
      <c r="C2" s="442"/>
      <c r="D2" s="442"/>
      <c r="E2" s="442"/>
      <c r="F2" s="442"/>
      <c r="G2" s="442"/>
      <c r="H2" s="443"/>
    </row>
    <row r="3" spans="1:8" ht="30" customHeight="1" x14ac:dyDescent="0.2">
      <c r="A3" s="444"/>
      <c r="B3" s="442"/>
      <c r="C3" s="442"/>
      <c r="D3" s="442"/>
      <c r="E3" s="442"/>
      <c r="F3" s="442"/>
      <c r="G3" s="442"/>
      <c r="H3" s="443"/>
    </row>
    <row r="4" spans="1:8" x14ac:dyDescent="0.2">
      <c r="A4" s="100"/>
      <c r="H4" s="233"/>
    </row>
    <row r="5" spans="1:8" x14ac:dyDescent="0.2">
      <c r="A5" s="234"/>
      <c r="B5"/>
      <c r="C5"/>
      <c r="D5"/>
      <c r="E5"/>
      <c r="F5"/>
      <c r="G5"/>
      <c r="H5" s="235"/>
    </row>
    <row r="6" spans="1:8" ht="23.25" customHeight="1" x14ac:dyDescent="0.15">
      <c r="A6" s="236"/>
      <c r="B6" s="237" t="s">
        <v>135</v>
      </c>
      <c r="C6" s="238"/>
      <c r="D6" s="239" t="s">
        <v>136</v>
      </c>
      <c r="E6" s="239"/>
      <c r="F6" s="240"/>
      <c r="G6" s="240"/>
      <c r="H6" s="233"/>
    </row>
    <row r="7" spans="1:8" s="240" customFormat="1" ht="17.100000000000001" customHeight="1" x14ac:dyDescent="0.15">
      <c r="A7" s="241"/>
      <c r="B7" s="242">
        <v>1</v>
      </c>
      <c r="C7" s="243"/>
      <c r="D7" s="240" t="s">
        <v>137</v>
      </c>
      <c r="G7" s="244"/>
      <c r="H7" s="245"/>
    </row>
    <row r="8" spans="1:8" s="240" customFormat="1" ht="17.100000000000001" customHeight="1" x14ac:dyDescent="0.15">
      <c r="A8" s="241"/>
      <c r="B8" s="246"/>
      <c r="C8" s="243"/>
      <c r="H8" s="245"/>
    </row>
    <row r="9" spans="1:8" s="240" customFormat="1" ht="17.100000000000001" customHeight="1" x14ac:dyDescent="0.15">
      <c r="A9" s="241"/>
      <c r="B9" s="247">
        <v>2</v>
      </c>
      <c r="C9" s="243"/>
      <c r="D9" s="240" t="s">
        <v>138</v>
      </c>
      <c r="G9" s="244"/>
      <c r="H9" s="245"/>
    </row>
    <row r="10" spans="1:8" s="240" customFormat="1" ht="17.100000000000001" customHeight="1" x14ac:dyDescent="0.15">
      <c r="A10" s="241"/>
      <c r="B10" s="246"/>
      <c r="C10" s="243"/>
      <c r="H10" s="245"/>
    </row>
    <row r="11" spans="1:8" s="240" customFormat="1" ht="17.100000000000001" customHeight="1" x14ac:dyDescent="0.15">
      <c r="A11" s="241"/>
      <c r="B11" s="248">
        <v>3</v>
      </c>
      <c r="C11" s="243"/>
      <c r="D11" s="240" t="s">
        <v>139</v>
      </c>
      <c r="G11" s="244"/>
      <c r="H11" s="245"/>
    </row>
    <row r="12" spans="1:8" s="240" customFormat="1" ht="17.100000000000001" customHeight="1" x14ac:dyDescent="0.15">
      <c r="A12" s="241"/>
      <c r="B12" s="246"/>
      <c r="C12" s="243"/>
      <c r="H12" s="245"/>
    </row>
    <row r="13" spans="1:8" s="240" customFormat="1" ht="17.100000000000001" customHeight="1" x14ac:dyDescent="0.15">
      <c r="A13" s="241"/>
      <c r="B13" s="344">
        <v>4</v>
      </c>
      <c r="C13" s="243"/>
      <c r="D13" s="240" t="s">
        <v>140</v>
      </c>
      <c r="G13" s="244"/>
      <c r="H13" s="245"/>
    </row>
    <row r="14" spans="1:8" s="240" customFormat="1" ht="17.100000000000001" customHeight="1" x14ac:dyDescent="0.15">
      <c r="A14" s="241"/>
      <c r="B14" s="246" t="s">
        <v>141</v>
      </c>
      <c r="C14" s="243"/>
      <c r="H14" s="245"/>
    </row>
    <row r="15" spans="1:8" s="240" customFormat="1" ht="17.100000000000001" customHeight="1" x14ac:dyDescent="0.15">
      <c r="A15" s="241"/>
      <c r="B15" s="249">
        <v>5</v>
      </c>
      <c r="C15" s="243"/>
      <c r="D15" s="240" t="s">
        <v>142</v>
      </c>
      <c r="G15" s="244"/>
      <c r="H15" s="245"/>
    </row>
    <row r="16" spans="1:8" s="240" customFormat="1" ht="17.100000000000001" customHeight="1" x14ac:dyDescent="0.15">
      <c r="A16" s="241"/>
      <c r="B16" s="246"/>
      <c r="C16" s="243"/>
      <c r="H16" s="245"/>
    </row>
    <row r="17" spans="1:8" s="240" customFormat="1" ht="17.100000000000001" customHeight="1" x14ac:dyDescent="0.15">
      <c r="A17" s="241"/>
      <c r="B17" s="250">
        <v>6</v>
      </c>
      <c r="C17" s="243"/>
      <c r="D17" s="240" t="s">
        <v>143</v>
      </c>
      <c r="H17" s="245"/>
    </row>
    <row r="18" spans="1:8" s="240" customFormat="1" ht="17.100000000000001" customHeight="1" x14ac:dyDescent="0.15">
      <c r="A18" s="241"/>
      <c r="B18" s="246"/>
      <c r="C18" s="243"/>
      <c r="H18" s="245"/>
    </row>
    <row r="19" spans="1:8" s="240" customFormat="1" ht="17.100000000000001" customHeight="1" x14ac:dyDescent="0.15">
      <c r="A19" s="241"/>
      <c r="B19" s="251">
        <v>7</v>
      </c>
      <c r="C19" s="243"/>
      <c r="D19" s="240" t="s">
        <v>144</v>
      </c>
      <c r="H19" s="245"/>
    </row>
    <row r="20" spans="1:8" s="240" customFormat="1" ht="17.100000000000001" customHeight="1" x14ac:dyDescent="0.15">
      <c r="A20" s="241"/>
      <c r="B20" s="246"/>
      <c r="C20" s="243"/>
      <c r="H20" s="245"/>
    </row>
    <row r="21" spans="1:8" s="240" customFormat="1" ht="17.100000000000001" customHeight="1" x14ac:dyDescent="0.15">
      <c r="A21" s="241"/>
      <c r="B21" s="252">
        <v>8</v>
      </c>
      <c r="C21" s="243"/>
      <c r="D21" s="240" t="s">
        <v>145</v>
      </c>
      <c r="H21" s="245"/>
    </row>
    <row r="22" spans="1:8" s="240" customFormat="1" ht="17.100000000000001" customHeight="1" x14ac:dyDescent="0.15">
      <c r="A22" s="241"/>
      <c r="B22" s="246"/>
      <c r="C22" s="243"/>
      <c r="H22" s="245"/>
    </row>
    <row r="23" spans="1:8" s="240" customFormat="1" ht="17.100000000000001" customHeight="1" x14ac:dyDescent="0.15">
      <c r="A23" s="241"/>
      <c r="B23" s="253">
        <v>9</v>
      </c>
      <c r="C23" s="243"/>
      <c r="D23" s="240" t="s">
        <v>146</v>
      </c>
      <c r="H23" s="245"/>
    </row>
    <row r="24" spans="1:8" s="240" customFormat="1" ht="17.100000000000001" customHeight="1" x14ac:dyDescent="0.15">
      <c r="A24" s="241"/>
      <c r="B24" s="246"/>
      <c r="C24" s="243"/>
      <c r="H24" s="245"/>
    </row>
    <row r="25" spans="1:8" s="240" customFormat="1" ht="17.100000000000001" customHeight="1" x14ac:dyDescent="0.15">
      <c r="A25" s="241"/>
      <c r="B25" s="254">
        <v>10</v>
      </c>
      <c r="C25" s="243"/>
      <c r="D25" s="240" t="s">
        <v>147</v>
      </c>
      <c r="H25" s="245"/>
    </row>
    <row r="26" spans="1:8" s="240" customFormat="1" ht="17.100000000000001" customHeight="1" x14ac:dyDescent="0.15">
      <c r="A26" s="241"/>
      <c r="B26" s="246"/>
      <c r="C26" s="243"/>
      <c r="H26" s="245"/>
    </row>
    <row r="27" spans="1:8" s="240" customFormat="1" ht="17.100000000000001" customHeight="1" x14ac:dyDescent="0.15">
      <c r="A27" s="241"/>
      <c r="B27" s="255">
        <v>11</v>
      </c>
      <c r="C27" s="243"/>
      <c r="D27" s="240" t="s">
        <v>148</v>
      </c>
      <c r="H27" s="245"/>
    </row>
    <row r="28" spans="1:8" s="240" customFormat="1" ht="17.100000000000001" customHeight="1" x14ac:dyDescent="0.15">
      <c r="A28" s="241"/>
      <c r="B28" s="246"/>
      <c r="C28" s="243"/>
      <c r="H28" s="245"/>
    </row>
    <row r="29" spans="1:8" s="240" customFormat="1" ht="17.100000000000001" customHeight="1" x14ac:dyDescent="0.15">
      <c r="A29" s="241"/>
      <c r="B29" s="271">
        <v>12</v>
      </c>
      <c r="C29" s="243"/>
      <c r="D29" s="240" t="s">
        <v>149</v>
      </c>
      <c r="H29" s="245"/>
    </row>
    <row r="30" spans="1:8" s="240" customFormat="1" ht="17.100000000000001" customHeight="1" x14ac:dyDescent="0.15">
      <c r="A30" s="256"/>
      <c r="B30" s="257"/>
      <c r="C30" s="258"/>
      <c r="D30" s="258"/>
      <c r="E30" s="258"/>
      <c r="F30" s="258"/>
      <c r="G30" s="258"/>
      <c r="H30" s="259"/>
    </row>
    <row r="31" spans="1:8" s="240" customFormat="1" ht="17.100000000000001" customHeight="1" x14ac:dyDescent="0.15">
      <c r="A31" s="241"/>
      <c r="B31" s="271">
        <v>13</v>
      </c>
      <c r="C31" s="260"/>
      <c r="D31" s="240" t="s">
        <v>150</v>
      </c>
      <c r="H31" s="245"/>
    </row>
    <row r="32" spans="1:8" s="240" customFormat="1" ht="17.100000000000001" customHeight="1" x14ac:dyDescent="0.15">
      <c r="A32" s="241"/>
      <c r="B32" s="246"/>
      <c r="C32" s="243"/>
      <c r="H32" s="245"/>
    </row>
    <row r="33" spans="1:8" s="240" customFormat="1" ht="17.100000000000001" customHeight="1" x14ac:dyDescent="0.15">
      <c r="A33" s="241"/>
      <c r="B33" s="271">
        <v>14</v>
      </c>
      <c r="C33" s="243"/>
      <c r="D33" s="240" t="s">
        <v>151</v>
      </c>
      <c r="H33" s="245"/>
    </row>
    <row r="34" spans="1:8" s="240" customFormat="1" ht="17.100000000000001" customHeight="1" x14ac:dyDescent="0.15">
      <c r="A34" s="261"/>
      <c r="B34" s="246"/>
      <c r="C34" s="243"/>
      <c r="D34" s="262"/>
      <c r="E34" s="262"/>
      <c r="F34" s="262"/>
      <c r="G34" s="262"/>
      <c r="H34" s="263"/>
    </row>
    <row r="35" spans="1:8" s="240" customFormat="1" ht="17.100000000000001" customHeight="1" x14ac:dyDescent="0.15">
      <c r="A35" s="241"/>
      <c r="B35" s="271">
        <v>15</v>
      </c>
      <c r="C35" s="243"/>
      <c r="D35" s="240" t="s">
        <v>92</v>
      </c>
      <c r="E35" s="240" t="s">
        <v>152</v>
      </c>
      <c r="H35" s="245"/>
    </row>
    <row r="36" spans="1:8" s="240" customFormat="1" ht="17.100000000000001" customHeight="1" x14ac:dyDescent="0.15">
      <c r="A36" s="261"/>
      <c r="B36" s="264"/>
      <c r="C36" s="262"/>
      <c r="D36" s="262"/>
      <c r="E36" s="262"/>
      <c r="F36" s="262"/>
      <c r="G36" s="262"/>
      <c r="H36" s="263"/>
    </row>
    <row r="37" spans="1:8" s="240" customFormat="1" ht="17.100000000000001" customHeight="1" x14ac:dyDescent="0.15">
      <c r="A37" s="241"/>
      <c r="B37" s="271">
        <v>16</v>
      </c>
      <c r="C37" s="260"/>
      <c r="D37" s="240" t="s">
        <v>153</v>
      </c>
      <c r="H37" s="245"/>
    </row>
    <row r="38" spans="1:8" s="240" customFormat="1" ht="17.100000000000001" customHeight="1" x14ac:dyDescent="0.15">
      <c r="A38" s="241"/>
      <c r="B38" s="246"/>
      <c r="C38" s="243"/>
      <c r="H38" s="245"/>
    </row>
    <row r="39" spans="1:8" s="240" customFormat="1" ht="17.100000000000001" customHeight="1" x14ac:dyDescent="0.15">
      <c r="A39" s="241"/>
      <c r="B39" s="271">
        <v>17</v>
      </c>
      <c r="C39" s="260"/>
      <c r="D39" s="240" t="s">
        <v>154</v>
      </c>
      <c r="H39" s="245"/>
    </row>
    <row r="40" spans="1:8" s="240" customFormat="1" ht="17.100000000000001" customHeight="1" x14ac:dyDescent="0.15">
      <c r="A40" s="241"/>
      <c r="B40" s="272"/>
      <c r="C40" s="260"/>
      <c r="H40" s="245"/>
    </row>
    <row r="41" spans="1:8" s="240" customFormat="1" ht="17.100000000000001" customHeight="1" x14ac:dyDescent="0.15">
      <c r="A41" s="241"/>
      <c r="B41" s="246"/>
      <c r="C41" s="243"/>
      <c r="H41" s="245"/>
    </row>
    <row r="42" spans="1:8" s="240" customFormat="1" ht="29.25" customHeight="1" x14ac:dyDescent="0.2">
      <c r="A42" s="445" t="s">
        <v>155</v>
      </c>
      <c r="B42" s="446"/>
      <c r="C42" s="446"/>
      <c r="D42" s="446"/>
      <c r="E42" s="446"/>
      <c r="F42" s="446"/>
      <c r="G42" s="446"/>
      <c r="H42" s="447"/>
    </row>
    <row r="43" spans="1:8" s="240" customFormat="1" ht="14.25" x14ac:dyDescent="0.15">
      <c r="A43" s="265"/>
      <c r="B43" s="266"/>
      <c r="C43" s="267"/>
      <c r="D43" s="268"/>
      <c r="E43" s="268"/>
      <c r="F43" s="268"/>
      <c r="G43" s="268"/>
      <c r="H43" s="269"/>
    </row>
    <row r="44" spans="1:8" s="270" customFormat="1" x14ac:dyDescent="0.2">
      <c r="B44" s="231"/>
      <c r="C44" s="232"/>
    </row>
    <row r="45" spans="1:8" s="270" customFormat="1" x14ac:dyDescent="0.2">
      <c r="B45" s="231"/>
      <c r="C45" s="232"/>
    </row>
    <row r="46" spans="1:8" s="270" customFormat="1" x14ac:dyDescent="0.2">
      <c r="B46" s="231"/>
      <c r="C46" s="232"/>
    </row>
    <row r="47" spans="1:8" s="270" customFormat="1" x14ac:dyDescent="0.2">
      <c r="B47" s="231"/>
      <c r="C47" s="232"/>
    </row>
    <row r="48" spans="1:8" s="270" customFormat="1" x14ac:dyDescent="0.2">
      <c r="B48" s="231"/>
      <c r="C48" s="232"/>
    </row>
    <row r="49" spans="2:3" s="270" customFormat="1" x14ac:dyDescent="0.2">
      <c r="B49" s="231"/>
      <c r="C49" s="232"/>
    </row>
    <row r="50" spans="2:3" s="270" customFormat="1" x14ac:dyDescent="0.2">
      <c r="B50" s="231"/>
      <c r="C50" s="232"/>
    </row>
    <row r="51" spans="2:3" s="270" customFormat="1" x14ac:dyDescent="0.2">
      <c r="B51" s="231"/>
      <c r="C51" s="232"/>
    </row>
    <row r="52" spans="2:3" s="270" customFormat="1" x14ac:dyDescent="0.2">
      <c r="B52" s="231"/>
      <c r="C52" s="232"/>
    </row>
    <row r="53" spans="2:3" s="270" customFormat="1" x14ac:dyDescent="0.2">
      <c r="B53" s="231"/>
      <c r="C53" s="232"/>
    </row>
    <row r="54" spans="2:3" s="270" customFormat="1" x14ac:dyDescent="0.2">
      <c r="B54" s="231"/>
      <c r="C54" s="232"/>
    </row>
    <row r="55" spans="2:3" s="270" customFormat="1" x14ac:dyDescent="0.2">
      <c r="B55" s="231"/>
      <c r="C55" s="232"/>
    </row>
    <row r="56" spans="2:3" s="270" customFormat="1" x14ac:dyDescent="0.2">
      <c r="B56" s="231"/>
      <c r="C56" s="232"/>
    </row>
    <row r="57" spans="2:3" s="270" customFormat="1" x14ac:dyDescent="0.2">
      <c r="B57" s="231"/>
      <c r="C57" s="232"/>
    </row>
    <row r="58" spans="2:3" s="270" customFormat="1" x14ac:dyDescent="0.2">
      <c r="B58" s="231"/>
      <c r="C58" s="232"/>
    </row>
    <row r="59" spans="2:3" s="270" customFormat="1" x14ac:dyDescent="0.2">
      <c r="B59" s="231"/>
      <c r="C59" s="232"/>
    </row>
    <row r="60" spans="2:3" s="270" customFormat="1" x14ac:dyDescent="0.2">
      <c r="B60" s="231"/>
      <c r="C60" s="232"/>
    </row>
    <row r="61" spans="2:3" s="270" customFormat="1" x14ac:dyDescent="0.2">
      <c r="B61" s="231"/>
      <c r="C61" s="232"/>
    </row>
    <row r="62" spans="2:3" s="270" customFormat="1" x14ac:dyDescent="0.2">
      <c r="B62" s="231"/>
      <c r="C62" s="232"/>
    </row>
    <row r="63" spans="2:3" s="270" customFormat="1" x14ac:dyDescent="0.2">
      <c r="B63" s="231"/>
      <c r="C63" s="232"/>
    </row>
    <row r="64" spans="2:3" s="270" customFormat="1" x14ac:dyDescent="0.2">
      <c r="B64" s="231"/>
      <c r="C64" s="232"/>
    </row>
    <row r="65" spans="2:3" s="270" customFormat="1" x14ac:dyDescent="0.2">
      <c r="B65" s="231"/>
      <c r="C65" s="232"/>
    </row>
    <row r="66" spans="2:3" s="270" customFormat="1" x14ac:dyDescent="0.2">
      <c r="B66" s="231"/>
      <c r="C66" s="232"/>
    </row>
    <row r="67" spans="2:3" s="270" customFormat="1" x14ac:dyDescent="0.2">
      <c r="B67" s="231"/>
      <c r="C67" s="232"/>
    </row>
    <row r="68" spans="2:3" s="270" customFormat="1" x14ac:dyDescent="0.2">
      <c r="B68" s="231"/>
      <c r="C68" s="232"/>
    </row>
    <row r="69" spans="2:3" s="270" customFormat="1" x14ac:dyDescent="0.2">
      <c r="B69" s="231"/>
      <c r="C69" s="232"/>
    </row>
    <row r="70" spans="2:3" s="270" customFormat="1" x14ac:dyDescent="0.2">
      <c r="B70" s="231"/>
      <c r="C70" s="232"/>
    </row>
    <row r="71" spans="2:3" s="270" customFormat="1" x14ac:dyDescent="0.2">
      <c r="B71" s="231"/>
      <c r="C71" s="232"/>
    </row>
    <row r="72" spans="2:3" s="270" customFormat="1" x14ac:dyDescent="0.2">
      <c r="B72" s="231"/>
      <c r="C72" s="232"/>
    </row>
    <row r="73" spans="2:3" s="270" customFormat="1" x14ac:dyDescent="0.2">
      <c r="B73" s="231"/>
      <c r="C73" s="232"/>
    </row>
    <row r="74" spans="2:3" s="270" customFormat="1" x14ac:dyDescent="0.2">
      <c r="B74" s="231"/>
      <c r="C74" s="232"/>
    </row>
    <row r="75" spans="2:3" s="270" customFormat="1" x14ac:dyDescent="0.2">
      <c r="B75" s="231"/>
      <c r="C75" s="232"/>
    </row>
    <row r="76" spans="2:3" s="270" customFormat="1" x14ac:dyDescent="0.2">
      <c r="B76" s="231"/>
      <c r="C76" s="232"/>
    </row>
    <row r="77" spans="2:3" s="270" customFormat="1" x14ac:dyDescent="0.2">
      <c r="B77" s="231"/>
      <c r="C77" s="232"/>
    </row>
    <row r="78" spans="2:3" s="270" customFormat="1" x14ac:dyDescent="0.2">
      <c r="B78" s="231"/>
      <c r="C78" s="232"/>
    </row>
    <row r="79" spans="2:3" s="270" customFormat="1" x14ac:dyDescent="0.2">
      <c r="B79" s="231"/>
      <c r="C79" s="232"/>
    </row>
    <row r="80" spans="2:3" s="270" customFormat="1" x14ac:dyDescent="0.2">
      <c r="B80" s="231"/>
      <c r="C80" s="23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topLeftCell="A4" workbookViewId="0">
      <selection activeCell="S26" sqref="S26"/>
    </sheetView>
  </sheetViews>
  <sheetFormatPr defaultColWidth="10.625" defaultRowHeight="13.5" x14ac:dyDescent="0.15"/>
  <cols>
    <col min="1" max="1" width="8.5" customWidth="1"/>
    <col min="2" max="2" width="13.375" customWidth="1"/>
  </cols>
  <sheetData>
    <row r="1" spans="1:13" ht="17.25" customHeight="1" x14ac:dyDescent="0.2">
      <c r="A1" s="448" t="s">
        <v>129</v>
      </c>
      <c r="F1" s="144"/>
      <c r="G1" s="144"/>
      <c r="H1" s="144"/>
    </row>
    <row r="2" spans="1:13" x14ac:dyDescent="0.15">
      <c r="A2" s="442"/>
    </row>
    <row r="3" spans="1:13" ht="17.25" x14ac:dyDescent="0.2">
      <c r="A3" s="442"/>
      <c r="C3" s="144"/>
    </row>
    <row r="4" spans="1:13" ht="17.25" x14ac:dyDescent="0.2">
      <c r="A4" s="442"/>
      <c r="J4" s="144"/>
      <c r="K4" s="144"/>
      <c r="L4" s="144"/>
      <c r="M4" s="144"/>
    </row>
    <row r="5" spans="1:13" x14ac:dyDescent="0.15">
      <c r="A5" s="442"/>
    </row>
    <row r="6" spans="1:13" x14ac:dyDescent="0.15">
      <c r="A6" s="442"/>
    </row>
    <row r="7" spans="1:13" x14ac:dyDescent="0.15">
      <c r="A7" s="442"/>
    </row>
    <row r="8" spans="1:13" x14ac:dyDescent="0.15">
      <c r="A8" s="442"/>
    </row>
    <row r="9" spans="1:13" x14ac:dyDescent="0.15">
      <c r="A9" s="442"/>
    </row>
    <row r="10" spans="1:13" x14ac:dyDescent="0.15">
      <c r="A10" s="442"/>
    </row>
    <row r="11" spans="1:13" x14ac:dyDescent="0.15">
      <c r="A11" s="442"/>
    </row>
    <row r="12" spans="1:13" x14ac:dyDescent="0.15">
      <c r="A12" s="442"/>
    </row>
    <row r="13" spans="1:13" x14ac:dyDescent="0.15">
      <c r="A13" s="442"/>
    </row>
    <row r="14" spans="1:13" x14ac:dyDescent="0.15">
      <c r="A14" s="442"/>
    </row>
    <row r="15" spans="1:13" x14ac:dyDescent="0.15">
      <c r="A15" s="442"/>
    </row>
    <row r="16" spans="1:13" x14ac:dyDescent="0.15">
      <c r="A16" s="442"/>
    </row>
    <row r="17" spans="1:15" x14ac:dyDescent="0.15">
      <c r="A17" s="442"/>
    </row>
    <row r="18" spans="1:15" x14ac:dyDescent="0.15">
      <c r="A18" s="442"/>
    </row>
    <row r="19" spans="1:15" x14ac:dyDescent="0.15">
      <c r="A19" s="442"/>
    </row>
    <row r="20" spans="1:15" x14ac:dyDescent="0.15">
      <c r="A20" s="442"/>
    </row>
    <row r="21" spans="1:15" x14ac:dyDescent="0.15">
      <c r="A21" s="442"/>
    </row>
    <row r="22" spans="1:15" x14ac:dyDescent="0.15">
      <c r="A22" s="442"/>
    </row>
    <row r="23" spans="1:15" x14ac:dyDescent="0.15">
      <c r="A23" s="442"/>
    </row>
    <row r="24" spans="1:15" x14ac:dyDescent="0.15">
      <c r="A24" s="442"/>
    </row>
    <row r="25" spans="1:15" x14ac:dyDescent="0.15">
      <c r="A25" s="442"/>
    </row>
    <row r="26" spans="1:15" x14ac:dyDescent="0.15">
      <c r="A26" s="442"/>
    </row>
    <row r="27" spans="1:15" x14ac:dyDescent="0.15">
      <c r="A27" s="442"/>
    </row>
    <row r="28" spans="1:15" x14ac:dyDescent="0.15">
      <c r="A28" s="442"/>
    </row>
    <row r="29" spans="1:15" x14ac:dyDescent="0.15">
      <c r="A29" s="442"/>
      <c r="O29" s="349"/>
    </row>
    <row r="30" spans="1:15" x14ac:dyDescent="0.15">
      <c r="A30" s="442"/>
    </row>
    <row r="31" spans="1:15" x14ac:dyDescent="0.15">
      <c r="A31" s="442"/>
    </row>
    <row r="32" spans="1:15" x14ac:dyDescent="0.15">
      <c r="A32" s="442"/>
    </row>
    <row r="33" spans="1:14" x14ac:dyDescent="0.15">
      <c r="A33" s="442"/>
    </row>
    <row r="34" spans="1:14" x14ac:dyDescent="0.15">
      <c r="A34" s="442"/>
    </row>
    <row r="35" spans="1:14" s="42" customFormat="1" ht="20.100000000000001" customHeight="1" x14ac:dyDescent="0.15">
      <c r="A35" s="442"/>
      <c r="B35" s="363" t="s">
        <v>174</v>
      </c>
      <c r="C35" s="363" t="s">
        <v>158</v>
      </c>
      <c r="D35" s="364" t="s">
        <v>160</v>
      </c>
      <c r="E35" s="363" t="s">
        <v>163</v>
      </c>
      <c r="F35" s="363" t="s">
        <v>166</v>
      </c>
      <c r="G35" s="363" t="s">
        <v>173</v>
      </c>
      <c r="H35" s="363" t="s">
        <v>176</v>
      </c>
      <c r="I35" s="363" t="s">
        <v>177</v>
      </c>
      <c r="J35" s="363" t="s">
        <v>178</v>
      </c>
      <c r="K35" s="363" t="s">
        <v>198</v>
      </c>
      <c r="L35" s="363" t="s">
        <v>222</v>
      </c>
      <c r="M35" s="365" t="s">
        <v>202</v>
      </c>
      <c r="N35" s="47"/>
    </row>
    <row r="36" spans="1:14" ht="25.5" customHeight="1" x14ac:dyDescent="0.15">
      <c r="A36" s="442"/>
      <c r="B36" s="440" t="s">
        <v>110</v>
      </c>
      <c r="C36" s="8">
        <v>95.8</v>
      </c>
      <c r="D36" s="8">
        <v>99.5</v>
      </c>
      <c r="E36" s="8">
        <v>100.7</v>
      </c>
      <c r="F36" s="8">
        <v>106.9</v>
      </c>
      <c r="G36" s="8">
        <v>108.5</v>
      </c>
      <c r="H36" s="8">
        <v>114.8</v>
      </c>
      <c r="I36" s="8">
        <v>122.6</v>
      </c>
      <c r="J36" s="8">
        <v>120.5</v>
      </c>
      <c r="K36" s="8">
        <v>125.7</v>
      </c>
      <c r="L36" s="8">
        <v>141.4</v>
      </c>
      <c r="M36" s="8">
        <v>141.4</v>
      </c>
    </row>
    <row r="37" spans="1:14" ht="25.5" customHeight="1" x14ac:dyDescent="0.15">
      <c r="A37" s="442"/>
      <c r="B37" s="196" t="s">
        <v>133</v>
      </c>
      <c r="C37" s="8">
        <v>220.5</v>
      </c>
      <c r="D37" s="8">
        <v>225.3</v>
      </c>
      <c r="E37" s="8">
        <v>226.3</v>
      </c>
      <c r="F37" s="8">
        <v>228.9</v>
      </c>
      <c r="G37" s="8">
        <v>231.8</v>
      </c>
      <c r="H37" s="8">
        <v>234.9</v>
      </c>
      <c r="I37" s="8">
        <v>240.8</v>
      </c>
      <c r="J37" s="8">
        <v>233.6</v>
      </c>
      <c r="K37" s="8">
        <v>240.2</v>
      </c>
      <c r="L37" s="8">
        <v>239.9</v>
      </c>
      <c r="M37" s="8">
        <v>239.8</v>
      </c>
    </row>
    <row r="38" spans="1:14" ht="24.75" customHeight="1" x14ac:dyDescent="0.15">
      <c r="A38" s="442"/>
      <c r="B38" s="173" t="s">
        <v>132</v>
      </c>
      <c r="C38" s="8">
        <v>173</v>
      </c>
      <c r="D38" s="8">
        <v>171</v>
      </c>
      <c r="E38" s="8">
        <v>171</v>
      </c>
      <c r="F38" s="8">
        <v>171</v>
      </c>
      <c r="G38" s="8">
        <v>171</v>
      </c>
      <c r="H38" s="8">
        <v>170</v>
      </c>
      <c r="I38" s="8">
        <v>171</v>
      </c>
      <c r="J38" s="8">
        <v>169</v>
      </c>
      <c r="K38" s="8">
        <v>171</v>
      </c>
      <c r="L38" s="8">
        <v>169</v>
      </c>
      <c r="M38" s="8">
        <v>168</v>
      </c>
    </row>
    <row r="40" spans="1:14" ht="14.25" x14ac:dyDescent="0.15">
      <c r="C40" s="2"/>
      <c r="D40" s="16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M26" sqref="M26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2:15" x14ac:dyDescent="0.15">
      <c r="B1" s="455" t="s">
        <v>203</v>
      </c>
      <c r="C1" s="455"/>
      <c r="D1" s="455"/>
      <c r="E1" s="455"/>
      <c r="F1" s="455"/>
      <c r="G1" s="456" t="s">
        <v>130</v>
      </c>
      <c r="H1" s="456"/>
      <c r="I1" s="456"/>
      <c r="J1" s="224" t="s">
        <v>111</v>
      </c>
      <c r="K1" s="3"/>
      <c r="M1" s="3" t="s">
        <v>192</v>
      </c>
    </row>
    <row r="2" spans="2:15" x14ac:dyDescent="0.15">
      <c r="B2" s="455"/>
      <c r="C2" s="455"/>
      <c r="D2" s="455"/>
      <c r="E2" s="455"/>
      <c r="F2" s="455"/>
      <c r="G2" s="456"/>
      <c r="H2" s="456"/>
      <c r="I2" s="456"/>
      <c r="J2" s="375">
        <v>220340</v>
      </c>
      <c r="K2" s="4" t="s">
        <v>113</v>
      </c>
      <c r="L2" s="341">
        <f t="shared" ref="L2:L7" si="0">SUM(J2)</f>
        <v>220340</v>
      </c>
      <c r="M2" s="375">
        <v>153120</v>
      </c>
    </row>
    <row r="3" spans="2:15" x14ac:dyDescent="0.15">
      <c r="J3" s="375">
        <v>388653</v>
      </c>
      <c r="K3" s="3" t="s">
        <v>114</v>
      </c>
      <c r="L3" s="341">
        <f t="shared" si="0"/>
        <v>388653</v>
      </c>
      <c r="M3" s="375">
        <v>251334</v>
      </c>
    </row>
    <row r="4" spans="2:15" x14ac:dyDescent="0.15">
      <c r="J4" s="375">
        <v>514928</v>
      </c>
      <c r="K4" s="3" t="s">
        <v>104</v>
      </c>
      <c r="L4" s="341">
        <f t="shared" si="0"/>
        <v>514928</v>
      </c>
      <c r="M4" s="375">
        <v>326483</v>
      </c>
    </row>
    <row r="5" spans="2:15" x14ac:dyDescent="0.15">
      <c r="J5" s="375">
        <v>153912</v>
      </c>
      <c r="K5" s="3" t="s">
        <v>92</v>
      </c>
      <c r="L5" s="341">
        <f t="shared" si="0"/>
        <v>153912</v>
      </c>
      <c r="M5" s="375">
        <v>130709</v>
      </c>
    </row>
    <row r="6" spans="2:15" x14ac:dyDescent="0.15">
      <c r="J6" s="375">
        <v>260147</v>
      </c>
      <c r="K6" s="3" t="s">
        <v>102</v>
      </c>
      <c r="L6" s="341">
        <f t="shared" si="0"/>
        <v>260147</v>
      </c>
      <c r="M6" s="375">
        <v>155205</v>
      </c>
    </row>
    <row r="7" spans="2:15" x14ac:dyDescent="0.15">
      <c r="J7" s="375">
        <v>860029</v>
      </c>
      <c r="K7" s="3" t="s">
        <v>105</v>
      </c>
      <c r="L7" s="341">
        <f t="shared" si="0"/>
        <v>860029</v>
      </c>
      <c r="M7" s="375">
        <v>621479</v>
      </c>
    </row>
    <row r="8" spans="2:15" x14ac:dyDescent="0.15">
      <c r="J8" s="341">
        <f>SUM(J2:J7)</f>
        <v>2398009</v>
      </c>
      <c r="K8" s="3" t="s">
        <v>94</v>
      </c>
      <c r="L8" s="412">
        <f>SUM(L2:L7)</f>
        <v>2398009</v>
      </c>
      <c r="M8" s="341">
        <f>SUM(M2:M7)</f>
        <v>1638330</v>
      </c>
    </row>
    <row r="10" spans="2:15" x14ac:dyDescent="0.15">
      <c r="K10" s="3"/>
      <c r="L10" s="3" t="s">
        <v>168</v>
      </c>
      <c r="M10" s="3" t="s">
        <v>115</v>
      </c>
      <c r="N10" s="3"/>
      <c r="O10" s="3" t="s">
        <v>131</v>
      </c>
    </row>
    <row r="11" spans="2:15" x14ac:dyDescent="0.15">
      <c r="K11" s="4" t="s">
        <v>113</v>
      </c>
      <c r="L11" s="341">
        <f>SUM(M2)</f>
        <v>153120</v>
      </c>
      <c r="M11" s="341">
        <f t="shared" ref="M11:M17" si="1">SUM(N11-L11)</f>
        <v>67220</v>
      </c>
      <c r="N11" s="341">
        <f t="shared" ref="N11:N17" si="2">SUM(L2)</f>
        <v>220340</v>
      </c>
      <c r="O11" s="342">
        <f>SUM(L11/N11)</f>
        <v>0.69492602341835341</v>
      </c>
    </row>
    <row r="12" spans="2:15" x14ac:dyDescent="0.15">
      <c r="K12" s="3" t="s">
        <v>114</v>
      </c>
      <c r="L12" s="341">
        <f t="shared" ref="L12:L17" si="3">SUM(M3)</f>
        <v>251334</v>
      </c>
      <c r="M12" s="341">
        <f t="shared" si="1"/>
        <v>137319</v>
      </c>
      <c r="N12" s="341">
        <f t="shared" si="2"/>
        <v>388653</v>
      </c>
      <c r="O12" s="342">
        <f t="shared" ref="O12:O17" si="4">SUM(L12/N12)</f>
        <v>0.64667968599238912</v>
      </c>
    </row>
    <row r="13" spans="2:15" x14ac:dyDescent="0.15">
      <c r="K13" s="3" t="s">
        <v>104</v>
      </c>
      <c r="L13" s="341">
        <f t="shared" si="3"/>
        <v>326483</v>
      </c>
      <c r="M13" s="341">
        <f t="shared" si="1"/>
        <v>188445</v>
      </c>
      <c r="N13" s="341">
        <f t="shared" si="2"/>
        <v>514928</v>
      </c>
      <c r="O13" s="342">
        <f t="shared" si="4"/>
        <v>0.63403621477177396</v>
      </c>
    </row>
    <row r="14" spans="2:15" x14ac:dyDescent="0.15">
      <c r="K14" s="3" t="s">
        <v>92</v>
      </c>
      <c r="L14" s="341">
        <f t="shared" si="3"/>
        <v>130709</v>
      </c>
      <c r="M14" s="341">
        <f t="shared" si="1"/>
        <v>23203</v>
      </c>
      <c r="N14" s="341">
        <f t="shared" si="2"/>
        <v>153912</v>
      </c>
      <c r="O14" s="342">
        <f t="shared" si="4"/>
        <v>0.84924502313010031</v>
      </c>
    </row>
    <row r="15" spans="2:15" x14ac:dyDescent="0.15">
      <c r="K15" s="3" t="s">
        <v>102</v>
      </c>
      <c r="L15" s="341">
        <f t="shared" si="3"/>
        <v>155205</v>
      </c>
      <c r="M15" s="341">
        <f t="shared" si="1"/>
        <v>104942</v>
      </c>
      <c r="N15" s="341">
        <f t="shared" si="2"/>
        <v>260147</v>
      </c>
      <c r="O15" s="342">
        <f t="shared" si="4"/>
        <v>0.59660499640587816</v>
      </c>
    </row>
    <row r="16" spans="2:15" x14ac:dyDescent="0.15">
      <c r="K16" s="3" t="s">
        <v>105</v>
      </c>
      <c r="L16" s="341">
        <f t="shared" si="3"/>
        <v>621479</v>
      </c>
      <c r="M16" s="341">
        <f t="shared" si="1"/>
        <v>238550</v>
      </c>
      <c r="N16" s="341">
        <f t="shared" si="2"/>
        <v>860029</v>
      </c>
      <c r="O16" s="342">
        <f t="shared" si="4"/>
        <v>0.72262563239146582</v>
      </c>
    </row>
    <row r="17" spans="11:15" x14ac:dyDescent="0.15">
      <c r="K17" s="3" t="s">
        <v>94</v>
      </c>
      <c r="L17" s="341">
        <f t="shared" si="3"/>
        <v>1638330</v>
      </c>
      <c r="M17" s="341">
        <f t="shared" si="1"/>
        <v>759679</v>
      </c>
      <c r="N17" s="341">
        <f t="shared" si="2"/>
        <v>2398009</v>
      </c>
      <c r="O17" s="342">
        <f t="shared" si="4"/>
        <v>0.68320427487970226</v>
      </c>
    </row>
    <row r="53" spans="1:9" ht="20.100000000000001" customHeight="1" x14ac:dyDescent="0.15"/>
    <row r="54" spans="1:9" ht="20.100000000000001" customHeight="1" thickBot="1" x14ac:dyDescent="0.2"/>
    <row r="55" spans="1:9" ht="16.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 x14ac:dyDescent="0.15">
      <c r="A56" s="35" t="s">
        <v>116</v>
      </c>
      <c r="B56" s="36"/>
      <c r="C56" s="457" t="s">
        <v>111</v>
      </c>
      <c r="D56" s="458"/>
      <c r="E56" s="457" t="s">
        <v>112</v>
      </c>
      <c r="F56" s="458"/>
      <c r="G56" s="461" t="s">
        <v>117</v>
      </c>
      <c r="H56" s="457" t="s">
        <v>118</v>
      </c>
      <c r="I56" s="458"/>
    </row>
    <row r="57" spans="1:9" ht="14.25" x14ac:dyDescent="0.15">
      <c r="A57" s="37" t="s">
        <v>119</v>
      </c>
      <c r="B57" s="38"/>
      <c r="C57" s="459"/>
      <c r="D57" s="460"/>
      <c r="E57" s="459"/>
      <c r="F57" s="460"/>
      <c r="G57" s="462"/>
      <c r="H57" s="459"/>
      <c r="I57" s="460"/>
    </row>
    <row r="58" spans="1:9" ht="19.5" customHeight="1" x14ac:dyDescent="0.15">
      <c r="A58" s="41" t="s">
        <v>120</v>
      </c>
      <c r="B58" s="39"/>
      <c r="C58" s="451" t="s">
        <v>162</v>
      </c>
      <c r="D58" s="452"/>
      <c r="E58" s="453" t="s">
        <v>218</v>
      </c>
      <c r="F58" s="454"/>
      <c r="G58" s="80">
        <v>15.6</v>
      </c>
      <c r="H58" s="40"/>
      <c r="I58" s="39"/>
    </row>
    <row r="59" spans="1:9" ht="19.5" customHeight="1" x14ac:dyDescent="0.15">
      <c r="A59" s="41" t="s">
        <v>121</v>
      </c>
      <c r="B59" s="39"/>
      <c r="C59" s="449" t="s">
        <v>159</v>
      </c>
      <c r="D59" s="452"/>
      <c r="E59" s="453" t="s">
        <v>219</v>
      </c>
      <c r="F59" s="454"/>
      <c r="G59" s="84">
        <v>28.5</v>
      </c>
      <c r="H59" s="40"/>
      <c r="I59" s="39"/>
    </row>
    <row r="60" spans="1:9" ht="20.100000000000001" customHeight="1" x14ac:dyDescent="0.15">
      <c r="A60" s="41" t="s">
        <v>122</v>
      </c>
      <c r="B60" s="39"/>
      <c r="C60" s="453" t="s">
        <v>199</v>
      </c>
      <c r="D60" s="454"/>
      <c r="E60" s="449" t="s">
        <v>220</v>
      </c>
      <c r="F60" s="450"/>
      <c r="G60" s="80">
        <v>85.8</v>
      </c>
      <c r="H60" s="40"/>
      <c r="I60" s="39"/>
    </row>
    <row r="61" spans="1:9" ht="20.100000000000001" customHeight="1" x14ac:dyDescent="0.15"/>
    <row r="62" spans="1:9" ht="20.100000000000001" customHeight="1" x14ac:dyDescent="0.15"/>
    <row r="63" spans="1:9" x14ac:dyDescent="0.15">
      <c r="E63" s="34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B91" sqref="B91"/>
    </sheetView>
  </sheetViews>
  <sheetFormatPr defaultColWidth="4.75" defaultRowHeight="9.9499999999999993" customHeight="1" x14ac:dyDescent="0.15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 x14ac:dyDescent="0.15">
      <c r="E1" s="2"/>
      <c r="F1" s="2"/>
      <c r="G1" s="2"/>
      <c r="H1" s="2"/>
      <c r="K1" s="16"/>
    </row>
    <row r="3" spans="1:19" ht="9.9499999999999993" customHeight="1" x14ac:dyDescent="0.15">
      <c r="A3" s="29"/>
      <c r="B3" s="29"/>
    </row>
    <row r="4" spans="1:19" ht="9.9499999999999993" customHeight="1" x14ac:dyDescent="0.2">
      <c r="J4" s="144"/>
      <c r="K4" s="2"/>
      <c r="L4" s="2"/>
      <c r="M4" s="2"/>
    </row>
    <row r="13" spans="1:19" ht="9.9499999999999993" customHeight="1" x14ac:dyDescent="0.15">
      <c r="R13" s="158"/>
      <c r="S13" s="281"/>
    </row>
    <row r="14" spans="1:19" ht="9.9499999999999993" customHeight="1" x14ac:dyDescent="0.15">
      <c r="R14" s="158"/>
      <c r="S14" s="281"/>
    </row>
    <row r="15" spans="1:19" ht="9.9499999999999993" customHeight="1" x14ac:dyDescent="0.15">
      <c r="R15" s="158"/>
      <c r="S15" s="281"/>
    </row>
    <row r="16" spans="1:19" ht="9.9499999999999993" customHeight="1" x14ac:dyDescent="0.15">
      <c r="R16" s="158"/>
      <c r="S16" s="281"/>
    </row>
    <row r="17" spans="1:35" ht="9.9499999999999993" customHeight="1" x14ac:dyDescent="0.15">
      <c r="R17" s="158"/>
      <c r="S17" s="281"/>
    </row>
    <row r="20" spans="1:35" ht="9.9499999999999993" customHeight="1" x14ac:dyDescent="0.15">
      <c r="AI20" s="47"/>
    </row>
    <row r="25" spans="1:35" s="47" customFormat="1" ht="9.9499999999999993" customHeight="1" x14ac:dyDescent="0.15">
      <c r="A25" s="146"/>
      <c r="B25" s="146" t="s">
        <v>77</v>
      </c>
      <c r="C25" s="146" t="s">
        <v>78</v>
      </c>
      <c r="D25" s="146" t="s">
        <v>79</v>
      </c>
      <c r="E25" s="146" t="s">
        <v>80</v>
      </c>
      <c r="F25" s="146" t="s">
        <v>81</v>
      </c>
      <c r="G25" s="146" t="s">
        <v>82</v>
      </c>
      <c r="H25" s="146" t="s">
        <v>83</v>
      </c>
      <c r="I25" s="146" t="s">
        <v>84</v>
      </c>
      <c r="J25" s="146" t="s">
        <v>85</v>
      </c>
      <c r="K25" s="146" t="s">
        <v>86</v>
      </c>
      <c r="L25" s="146" t="s">
        <v>87</v>
      </c>
      <c r="M25" s="147" t="s">
        <v>88</v>
      </c>
      <c r="N25" s="206" t="s">
        <v>127</v>
      </c>
      <c r="O25" s="149" t="s">
        <v>126</v>
      </c>
      <c r="AI25"/>
    </row>
    <row r="26" spans="1:35" ht="9.9499999999999993" customHeight="1" x14ac:dyDescent="0.15">
      <c r="A26" s="6" t="s">
        <v>179</v>
      </c>
      <c r="B26" s="146">
        <v>74.599999999999994</v>
      </c>
      <c r="C26" s="146">
        <v>75.400000000000006</v>
      </c>
      <c r="D26" s="148">
        <v>81.099999999999994</v>
      </c>
      <c r="E26" s="146">
        <v>81.599999999999994</v>
      </c>
      <c r="F26" s="146">
        <v>80.7</v>
      </c>
      <c r="G26" s="146">
        <v>79.400000000000006</v>
      </c>
      <c r="H26" s="148">
        <v>87.2</v>
      </c>
      <c r="I26" s="146">
        <v>72.599999999999994</v>
      </c>
      <c r="J26" s="146">
        <v>79</v>
      </c>
      <c r="K26" s="146">
        <v>82.8</v>
      </c>
      <c r="L26" s="146">
        <v>76.400000000000006</v>
      </c>
      <c r="M26" s="303">
        <v>76.5</v>
      </c>
      <c r="N26" s="304">
        <f t="shared" ref="N26:N29" si="0">SUM(B26:M26)</f>
        <v>947.3</v>
      </c>
      <c r="O26" s="148">
        <v>104.6</v>
      </c>
    </row>
    <row r="27" spans="1:35" ht="9.9499999999999993" customHeight="1" x14ac:dyDescent="0.15">
      <c r="A27" s="6" t="s">
        <v>178</v>
      </c>
      <c r="B27" s="146">
        <v>69</v>
      </c>
      <c r="C27" s="146">
        <v>77.5</v>
      </c>
      <c r="D27" s="148">
        <v>84.3</v>
      </c>
      <c r="E27" s="146">
        <v>83</v>
      </c>
      <c r="F27" s="146">
        <v>72.7</v>
      </c>
      <c r="G27" s="146">
        <v>75.400000000000006</v>
      </c>
      <c r="H27" s="148">
        <v>78.3</v>
      </c>
      <c r="I27" s="146">
        <v>69.5</v>
      </c>
      <c r="J27" s="146">
        <v>75.900000000000006</v>
      </c>
      <c r="K27" s="146">
        <v>79.900000000000006</v>
      </c>
      <c r="L27" s="146">
        <v>67.3</v>
      </c>
      <c r="M27" s="303">
        <v>71.8</v>
      </c>
      <c r="N27" s="304">
        <f t="shared" si="0"/>
        <v>904.5999999999998</v>
      </c>
      <c r="O27" s="148">
        <f>SUM(N27/N26)*100</f>
        <v>95.492452232661236</v>
      </c>
    </row>
    <row r="28" spans="1:35" ht="9.9499999999999993" customHeight="1" x14ac:dyDescent="0.15">
      <c r="A28" s="6" t="s">
        <v>181</v>
      </c>
      <c r="B28" s="146">
        <v>62</v>
      </c>
      <c r="C28" s="146">
        <v>71.900000000000006</v>
      </c>
      <c r="D28" s="148">
        <v>82.3</v>
      </c>
      <c r="E28" s="146">
        <v>86.9</v>
      </c>
      <c r="F28" s="146">
        <v>79.5</v>
      </c>
      <c r="G28" s="146">
        <v>84.7</v>
      </c>
      <c r="H28" s="148">
        <v>77.8</v>
      </c>
      <c r="I28" s="146">
        <v>103.2</v>
      </c>
      <c r="J28" s="146">
        <v>105.2</v>
      </c>
      <c r="K28" s="146">
        <v>95.4</v>
      </c>
      <c r="L28" s="146">
        <v>100.3</v>
      </c>
      <c r="M28" s="303">
        <v>106.6</v>
      </c>
      <c r="N28" s="304">
        <f t="shared" si="0"/>
        <v>1055.8</v>
      </c>
      <c r="O28" s="148">
        <f>SUM(N28/N27)*100</f>
        <v>116.71456997567988</v>
      </c>
    </row>
    <row r="29" spans="1:35" ht="9.9499999999999993" customHeight="1" x14ac:dyDescent="0.15">
      <c r="A29" s="6" t="s">
        <v>193</v>
      </c>
      <c r="B29" s="146">
        <v>93.3</v>
      </c>
      <c r="C29" s="146">
        <v>91.3</v>
      </c>
      <c r="D29" s="148">
        <v>106.6</v>
      </c>
      <c r="E29" s="146">
        <v>106.6</v>
      </c>
      <c r="F29" s="146">
        <v>101.9</v>
      </c>
      <c r="G29" s="146">
        <v>113</v>
      </c>
      <c r="H29" s="148">
        <v>110.5</v>
      </c>
      <c r="I29" s="146">
        <v>100.3</v>
      </c>
      <c r="J29" s="146">
        <v>104.2</v>
      </c>
      <c r="K29" s="146">
        <v>103.1</v>
      </c>
      <c r="L29" s="146">
        <v>103.7</v>
      </c>
      <c r="M29" s="303">
        <v>103.6</v>
      </c>
      <c r="N29" s="304">
        <f t="shared" si="0"/>
        <v>1238.0999999999999</v>
      </c>
      <c r="O29" s="148">
        <f>SUM(N29/N28)*100</f>
        <v>117.26652775146809</v>
      </c>
    </row>
    <row r="30" spans="1:35" ht="9.9499999999999993" customHeight="1" x14ac:dyDescent="0.15">
      <c r="A30" s="6" t="s">
        <v>204</v>
      </c>
      <c r="B30" s="146">
        <v>91.6</v>
      </c>
      <c r="C30" s="146"/>
      <c r="D30" s="148"/>
      <c r="E30" s="146"/>
      <c r="F30" s="146"/>
      <c r="G30" s="146"/>
      <c r="H30" s="148"/>
      <c r="I30" s="146"/>
      <c r="J30" s="146"/>
      <c r="K30" s="146"/>
      <c r="L30" s="146"/>
      <c r="M30" s="303"/>
      <c r="N30" s="304">
        <f t="shared" ref="N30" si="1">SUM(B30:M30)</f>
        <v>91.6</v>
      </c>
      <c r="O30" s="148">
        <f>SUM(N30/N29)*100</f>
        <v>7.3984330829496807</v>
      </c>
    </row>
    <row r="31" spans="1:35" ht="9.9499999999999993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  <row r="51" spans="1:17" ht="9.9499999999999993" customHeight="1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 x14ac:dyDescent="0.15">
      <c r="A52" s="48"/>
      <c r="B52" s="29"/>
    </row>
    <row r="53" spans="1:17" ht="9.9499999999999993" customHeight="1" x14ac:dyDescent="0.15">
      <c r="A53" s="48"/>
      <c r="B53" s="29"/>
    </row>
    <row r="54" spans="1:17" ht="9.9499999999999993" customHeight="1" x14ac:dyDescent="0.15">
      <c r="A54" s="48"/>
    </row>
    <row r="55" spans="1:17" ht="9.9499999999999993" customHeight="1" x14ac:dyDescent="0.15">
      <c r="A55" s="146"/>
      <c r="B55" s="146" t="s">
        <v>77</v>
      </c>
      <c r="C55" s="146" t="s">
        <v>78</v>
      </c>
      <c r="D55" s="146" t="s">
        <v>79</v>
      </c>
      <c r="E55" s="146" t="s">
        <v>80</v>
      </c>
      <c r="F55" s="146" t="s">
        <v>81</v>
      </c>
      <c r="G55" s="146" t="s">
        <v>82</v>
      </c>
      <c r="H55" s="146" t="s">
        <v>83</v>
      </c>
      <c r="I55" s="146" t="s">
        <v>84</v>
      </c>
      <c r="J55" s="146" t="s">
        <v>85</v>
      </c>
      <c r="K55" s="146" t="s">
        <v>86</v>
      </c>
      <c r="L55" s="146" t="s">
        <v>87</v>
      </c>
      <c r="M55" s="147" t="s">
        <v>88</v>
      </c>
      <c r="N55" s="206" t="s">
        <v>128</v>
      </c>
      <c r="O55" s="149" t="s">
        <v>126</v>
      </c>
    </row>
    <row r="56" spans="1:17" ht="9.9499999999999993" customHeight="1" x14ac:dyDescent="0.15">
      <c r="A56" s="6" t="s">
        <v>179</v>
      </c>
      <c r="B56" s="146">
        <v>119.6</v>
      </c>
      <c r="C56" s="146">
        <v>123</v>
      </c>
      <c r="D56" s="146">
        <v>124.9</v>
      </c>
      <c r="E56" s="146">
        <v>120.4</v>
      </c>
      <c r="F56" s="146">
        <v>122.8</v>
      </c>
      <c r="G56" s="146">
        <v>122.8</v>
      </c>
      <c r="H56" s="146">
        <v>126.5</v>
      </c>
      <c r="I56" s="146">
        <v>124.6</v>
      </c>
      <c r="J56" s="147">
        <v>120.4</v>
      </c>
      <c r="K56" s="146">
        <v>123.9</v>
      </c>
      <c r="L56" s="146">
        <v>123.3</v>
      </c>
      <c r="M56" s="147">
        <v>119.5</v>
      </c>
      <c r="N56" s="211">
        <f t="shared" ref="N56:N59" si="2">SUM(B56:M56)/12</f>
        <v>122.64166666666667</v>
      </c>
      <c r="O56" s="148">
        <v>105.8</v>
      </c>
      <c r="P56" s="17"/>
      <c r="Q56" s="17"/>
    </row>
    <row r="57" spans="1:17" ht="9.9499999999999993" customHeight="1" x14ac:dyDescent="0.15">
      <c r="A57" s="6" t="s">
        <v>178</v>
      </c>
      <c r="B57" s="146">
        <v>121.9</v>
      </c>
      <c r="C57" s="146">
        <v>124.4</v>
      </c>
      <c r="D57" s="146">
        <v>124.3</v>
      </c>
      <c r="E57" s="146">
        <v>124</v>
      </c>
      <c r="F57" s="146">
        <v>129.1</v>
      </c>
      <c r="G57" s="146">
        <v>126</v>
      </c>
      <c r="H57" s="146">
        <v>120.9</v>
      </c>
      <c r="I57" s="146">
        <v>119.3</v>
      </c>
      <c r="J57" s="147">
        <v>118.8</v>
      </c>
      <c r="K57" s="146">
        <v>118</v>
      </c>
      <c r="L57" s="146">
        <v>111.6</v>
      </c>
      <c r="M57" s="147">
        <v>107.9</v>
      </c>
      <c r="N57" s="211">
        <f t="shared" si="2"/>
        <v>120.51666666666667</v>
      </c>
      <c r="O57" s="148">
        <f>SUM(N57/N56)*100</f>
        <v>98.267309913705233</v>
      </c>
      <c r="P57" s="17"/>
      <c r="Q57" s="17"/>
    </row>
    <row r="58" spans="1:17" ht="9.9499999999999993" customHeight="1" x14ac:dyDescent="0.15">
      <c r="A58" s="6" t="s">
        <v>181</v>
      </c>
      <c r="B58" s="146">
        <v>107.9</v>
      </c>
      <c r="C58" s="146">
        <v>111.7</v>
      </c>
      <c r="D58" s="146">
        <v>111.9</v>
      </c>
      <c r="E58" s="146">
        <v>110.2</v>
      </c>
      <c r="F58" s="146">
        <v>112.5</v>
      </c>
      <c r="G58" s="146">
        <v>113</v>
      </c>
      <c r="H58" s="146">
        <v>111.4</v>
      </c>
      <c r="I58" s="146">
        <v>144</v>
      </c>
      <c r="J58" s="147">
        <v>145.1</v>
      </c>
      <c r="K58" s="146">
        <v>144.6</v>
      </c>
      <c r="L58" s="146">
        <v>147.4</v>
      </c>
      <c r="M58" s="147">
        <v>148.4</v>
      </c>
      <c r="N58" s="211">
        <f t="shared" si="2"/>
        <v>125.67500000000001</v>
      </c>
      <c r="O58" s="148">
        <f>SUM(N58/N57)*100</f>
        <v>104.28018254736553</v>
      </c>
      <c r="P58" s="17"/>
      <c r="Q58" s="17"/>
    </row>
    <row r="59" spans="1:17" ht="10.5" customHeight="1" x14ac:dyDescent="0.15">
      <c r="A59" s="6" t="s">
        <v>193</v>
      </c>
      <c r="B59" s="146">
        <v>141.30000000000001</v>
      </c>
      <c r="C59" s="146">
        <v>142.30000000000001</v>
      </c>
      <c r="D59" s="146">
        <v>141.1</v>
      </c>
      <c r="E59" s="146">
        <v>140.1</v>
      </c>
      <c r="F59" s="146">
        <v>145.19999999999999</v>
      </c>
      <c r="G59" s="146">
        <v>146.30000000000001</v>
      </c>
      <c r="H59" s="146">
        <v>140.9</v>
      </c>
      <c r="I59" s="146">
        <v>140.80000000000001</v>
      </c>
      <c r="J59" s="147">
        <v>138</v>
      </c>
      <c r="K59" s="146">
        <v>138.30000000000001</v>
      </c>
      <c r="L59" s="146">
        <v>140.9</v>
      </c>
      <c r="M59" s="147">
        <v>141.1</v>
      </c>
      <c r="N59" s="211">
        <f t="shared" si="2"/>
        <v>141.35833333333332</v>
      </c>
      <c r="O59" s="148">
        <f>SUM(N59/N58)*100</f>
        <v>112.47927856242951</v>
      </c>
      <c r="P59" s="17"/>
      <c r="Q59" s="17"/>
    </row>
    <row r="60" spans="1:17" ht="10.5" customHeight="1" x14ac:dyDescent="0.15">
      <c r="A60" s="6" t="s">
        <v>204</v>
      </c>
      <c r="B60" s="146">
        <v>141.4</v>
      </c>
      <c r="C60" s="146"/>
      <c r="D60" s="146"/>
      <c r="E60" s="146"/>
      <c r="F60" s="146"/>
      <c r="G60" s="146"/>
      <c r="H60" s="146"/>
      <c r="I60" s="146"/>
      <c r="J60" s="147"/>
      <c r="K60" s="146"/>
      <c r="L60" s="146"/>
      <c r="M60" s="147"/>
      <c r="N60" s="211">
        <f t="shared" ref="N60" si="3">SUM(B60:M60)/12</f>
        <v>11.783333333333333</v>
      </c>
      <c r="O60" s="148">
        <f>SUM(N60/N59)*100</f>
        <v>8.3357896598479044</v>
      </c>
    </row>
    <row r="62" spans="1:17" ht="9.9499999999999993" customHeight="1" x14ac:dyDescent="0.15">
      <c r="O62" s="48"/>
    </row>
    <row r="63" spans="1:17" ht="9.9499999999999993" customHeight="1" x14ac:dyDescent="0.15">
      <c r="O63" s="48"/>
    </row>
    <row r="67" spans="15:27" ht="9.9499999999999993" customHeight="1" x14ac:dyDescent="0.15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 x14ac:dyDescent="0.15">
      <c r="A85" s="146"/>
      <c r="B85" s="146" t="s">
        <v>77</v>
      </c>
      <c r="C85" s="146" t="s">
        <v>78</v>
      </c>
      <c r="D85" s="146" t="s">
        <v>79</v>
      </c>
      <c r="E85" s="146" t="s">
        <v>80</v>
      </c>
      <c r="F85" s="146" t="s">
        <v>81</v>
      </c>
      <c r="G85" s="146" t="s">
        <v>82</v>
      </c>
      <c r="H85" s="146" t="s">
        <v>83</v>
      </c>
      <c r="I85" s="146" t="s">
        <v>84</v>
      </c>
      <c r="J85" s="146" t="s">
        <v>85</v>
      </c>
      <c r="K85" s="146" t="s">
        <v>86</v>
      </c>
      <c r="L85" s="146" t="s">
        <v>87</v>
      </c>
      <c r="M85" s="147" t="s">
        <v>88</v>
      </c>
      <c r="N85" s="206" t="s">
        <v>128</v>
      </c>
      <c r="O85" s="149" t="s">
        <v>126</v>
      </c>
    </row>
    <row r="86" spans="1:25" ht="9.9499999999999993" customHeight="1" x14ac:dyDescent="0.15">
      <c r="A86" s="6" t="s">
        <v>179</v>
      </c>
      <c r="B86" s="146">
        <v>62.7</v>
      </c>
      <c r="C86" s="146">
        <v>60.7</v>
      </c>
      <c r="D86" s="146">
        <v>64.7</v>
      </c>
      <c r="E86" s="146">
        <v>68.3</v>
      </c>
      <c r="F86" s="146">
        <v>65.3</v>
      </c>
      <c r="G86" s="146">
        <v>64.7</v>
      </c>
      <c r="H86" s="146">
        <v>68.400000000000006</v>
      </c>
      <c r="I86" s="146">
        <v>58.6</v>
      </c>
      <c r="J86" s="147">
        <v>66.2</v>
      </c>
      <c r="K86" s="146">
        <v>66.3</v>
      </c>
      <c r="L86" s="146">
        <v>62.1</v>
      </c>
      <c r="M86" s="147">
        <v>64.599999999999994</v>
      </c>
      <c r="N86" s="211">
        <f>SUM(B86:M86)/12</f>
        <v>64.38333333333334</v>
      </c>
      <c r="O86" s="148">
        <v>109.4</v>
      </c>
      <c r="P86" s="47"/>
      <c r="Q86" s="217"/>
      <c r="R86" s="47"/>
      <c r="S86" s="47"/>
      <c r="T86" s="47"/>
      <c r="U86" s="47"/>
      <c r="V86" s="47"/>
      <c r="W86" s="47"/>
      <c r="X86" s="47"/>
      <c r="Y86" s="151"/>
    </row>
    <row r="87" spans="1:25" ht="9.9499999999999993" customHeight="1" x14ac:dyDescent="0.15">
      <c r="A87" s="6" t="s">
        <v>178</v>
      </c>
      <c r="B87" s="146">
        <v>56.2</v>
      </c>
      <c r="C87" s="146">
        <v>61.9</v>
      </c>
      <c r="D87" s="146">
        <v>67.900000000000006</v>
      </c>
      <c r="E87" s="146">
        <v>67</v>
      </c>
      <c r="F87" s="146">
        <v>55.4</v>
      </c>
      <c r="G87" s="146">
        <v>60.3</v>
      </c>
      <c r="H87" s="146">
        <v>65.5</v>
      </c>
      <c r="I87" s="146">
        <v>58.5</v>
      </c>
      <c r="J87" s="147">
        <v>63.9</v>
      </c>
      <c r="K87" s="146">
        <v>67.900000000000006</v>
      </c>
      <c r="L87" s="146">
        <v>61.4</v>
      </c>
      <c r="M87" s="147">
        <v>67</v>
      </c>
      <c r="N87" s="211">
        <f>SUM(B87:M87)/12</f>
        <v>62.741666666666667</v>
      </c>
      <c r="O87" s="148">
        <f>SUM(N87/N86)*100</f>
        <v>97.450168263008024</v>
      </c>
      <c r="P87" s="47"/>
      <c r="Q87" s="217"/>
      <c r="R87" s="47"/>
      <c r="S87" s="47"/>
      <c r="T87" s="47"/>
      <c r="U87" s="47"/>
      <c r="V87" s="47"/>
      <c r="W87" s="47"/>
      <c r="X87" s="47"/>
      <c r="Y87" s="47"/>
    </row>
    <row r="88" spans="1:25" ht="10.5" customHeight="1" x14ac:dyDescent="0.15">
      <c r="A88" s="6" t="s">
        <v>181</v>
      </c>
      <c r="B88" s="146">
        <v>57.4</v>
      </c>
      <c r="C88" s="146">
        <v>63.8</v>
      </c>
      <c r="D88" s="146">
        <v>73.5</v>
      </c>
      <c r="E88" s="146">
        <v>79</v>
      </c>
      <c r="F88" s="146">
        <v>70.3</v>
      </c>
      <c r="G88" s="146">
        <v>74.900000000000006</v>
      </c>
      <c r="H88" s="146">
        <v>70</v>
      </c>
      <c r="I88" s="146">
        <v>68</v>
      </c>
      <c r="J88" s="147">
        <v>72.400000000000006</v>
      </c>
      <c r="K88" s="146">
        <v>66</v>
      </c>
      <c r="L88" s="146">
        <v>67.7</v>
      </c>
      <c r="M88" s="147">
        <v>71.7</v>
      </c>
      <c r="N88" s="211">
        <f>SUM(B88:M88)/12</f>
        <v>69.558333333333337</v>
      </c>
      <c r="O88" s="411">
        <f>SUM(N88/N87)*100</f>
        <v>110.86465666091114</v>
      </c>
      <c r="P88" s="47"/>
      <c r="Q88" s="217"/>
      <c r="R88" s="47"/>
      <c r="S88" s="47"/>
      <c r="T88" s="47"/>
      <c r="U88" s="47"/>
      <c r="V88" s="47"/>
      <c r="W88" s="47"/>
      <c r="X88" s="47"/>
      <c r="Y88" s="47"/>
    </row>
    <row r="89" spans="1:25" ht="10.5" customHeight="1" x14ac:dyDescent="0.15">
      <c r="A89" s="6" t="s">
        <v>193</v>
      </c>
      <c r="B89" s="146">
        <v>66.900000000000006</v>
      </c>
      <c r="C89" s="146">
        <v>64.099999999999994</v>
      </c>
      <c r="D89" s="146">
        <v>75.599999999999994</v>
      </c>
      <c r="E89" s="146">
        <v>76.2</v>
      </c>
      <c r="F89" s="146">
        <v>69.599999999999994</v>
      </c>
      <c r="G89" s="146">
        <v>77.2</v>
      </c>
      <c r="H89" s="146">
        <v>78.8</v>
      </c>
      <c r="I89" s="146">
        <v>71.3</v>
      </c>
      <c r="J89" s="147">
        <v>75.8</v>
      </c>
      <c r="K89" s="146">
        <v>74.5</v>
      </c>
      <c r="L89" s="146">
        <v>73.3</v>
      </c>
      <c r="M89" s="147">
        <v>73.400000000000006</v>
      </c>
      <c r="N89" s="211">
        <f>SUM(B89:M89)/12</f>
        <v>73.058333333333323</v>
      </c>
      <c r="O89" s="411">
        <f>SUM(N89/N88)*100</f>
        <v>105.03174793338923</v>
      </c>
      <c r="P89" s="47"/>
      <c r="Q89" s="217"/>
      <c r="R89" s="47"/>
      <c r="S89" s="47"/>
      <c r="T89" s="47"/>
      <c r="U89" s="47"/>
      <c r="V89" s="47"/>
      <c r="W89" s="47"/>
      <c r="X89" s="47"/>
      <c r="Y89" s="47"/>
    </row>
    <row r="90" spans="1:25" ht="10.5" customHeight="1" x14ac:dyDescent="0.15">
      <c r="A90" s="6" t="s">
        <v>204</v>
      </c>
      <c r="B90" s="146">
        <v>64.8</v>
      </c>
      <c r="C90" s="146"/>
      <c r="D90" s="146"/>
      <c r="E90" s="146"/>
      <c r="F90" s="146"/>
      <c r="G90" s="146"/>
      <c r="H90" s="146"/>
      <c r="I90" s="146"/>
      <c r="J90" s="147"/>
      <c r="K90" s="146"/>
      <c r="L90" s="146"/>
      <c r="M90" s="147"/>
      <c r="N90" s="211">
        <f>SUM(B90:M90)/12</f>
        <v>5.3999999999999995</v>
      </c>
      <c r="O90" s="411">
        <f>SUM(N90/N89)*100</f>
        <v>7.3913539409147937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 x14ac:dyDescent="0.1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P43" sqref="P43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 x14ac:dyDescent="0.15">
      <c r="A1" s="463" t="s">
        <v>207</v>
      </c>
      <c r="B1" s="464"/>
      <c r="C1" s="464"/>
      <c r="D1" s="464"/>
      <c r="E1" s="464"/>
      <c r="F1" s="464"/>
      <c r="G1" s="464"/>
      <c r="M1" s="16"/>
      <c r="N1" t="s">
        <v>204</v>
      </c>
      <c r="O1" s="111"/>
      <c r="Q1" s="282" t="s">
        <v>193</v>
      </c>
    </row>
    <row r="2" spans="1:18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 x14ac:dyDescent="0.15">
      <c r="H3" s="3">
        <v>17</v>
      </c>
      <c r="I3" s="161" t="s">
        <v>21</v>
      </c>
      <c r="J3" s="13">
        <v>290803</v>
      </c>
      <c r="K3" s="198">
        <v>1</v>
      </c>
      <c r="L3" s="3">
        <f>SUM(H3)</f>
        <v>17</v>
      </c>
      <c r="M3" s="161" t="s">
        <v>21</v>
      </c>
      <c r="N3" s="13">
        <f>SUM(J3)</f>
        <v>290803</v>
      </c>
      <c r="O3" s="3">
        <f>SUM(H3)</f>
        <v>17</v>
      </c>
      <c r="P3" s="161" t="s">
        <v>21</v>
      </c>
      <c r="Q3" s="199">
        <v>279317</v>
      </c>
    </row>
    <row r="4" spans="1:18" ht="13.5" customHeight="1" x14ac:dyDescent="0.15">
      <c r="H4" s="3">
        <v>26</v>
      </c>
      <c r="I4" s="161" t="s">
        <v>30</v>
      </c>
      <c r="J4" s="13">
        <v>88747</v>
      </c>
      <c r="K4" s="198">
        <v>2</v>
      </c>
      <c r="L4" s="3">
        <f t="shared" ref="L4:L12" si="0">SUM(H4)</f>
        <v>26</v>
      </c>
      <c r="M4" s="161" t="s">
        <v>30</v>
      </c>
      <c r="N4" s="13">
        <f t="shared" ref="N4:N12" si="1">SUM(J4)</f>
        <v>88747</v>
      </c>
      <c r="O4" s="3">
        <f t="shared" ref="O4:O12" si="2">SUM(H4)</f>
        <v>26</v>
      </c>
      <c r="P4" s="161" t="s">
        <v>30</v>
      </c>
      <c r="Q4" s="86">
        <v>99799</v>
      </c>
    </row>
    <row r="5" spans="1:18" ht="13.5" customHeight="1" x14ac:dyDescent="0.15">
      <c r="G5" s="17"/>
      <c r="H5" s="3">
        <v>36</v>
      </c>
      <c r="I5" s="161" t="s">
        <v>5</v>
      </c>
      <c r="J5" s="13">
        <v>88714</v>
      </c>
      <c r="K5" s="198">
        <v>3</v>
      </c>
      <c r="L5" s="3">
        <f t="shared" si="0"/>
        <v>36</v>
      </c>
      <c r="M5" s="161" t="s">
        <v>5</v>
      </c>
      <c r="N5" s="13">
        <f t="shared" si="1"/>
        <v>88714</v>
      </c>
      <c r="O5" s="3">
        <f t="shared" si="2"/>
        <v>36</v>
      </c>
      <c r="P5" s="161" t="s">
        <v>5</v>
      </c>
      <c r="Q5" s="86">
        <v>83440</v>
      </c>
    </row>
    <row r="6" spans="1:18" ht="13.5" customHeight="1" x14ac:dyDescent="0.15">
      <c r="H6" s="3">
        <v>33</v>
      </c>
      <c r="I6" s="161" t="s">
        <v>0</v>
      </c>
      <c r="J6" s="13">
        <v>80699</v>
      </c>
      <c r="K6" s="198">
        <v>4</v>
      </c>
      <c r="L6" s="3">
        <f t="shared" si="0"/>
        <v>33</v>
      </c>
      <c r="M6" s="161" t="s">
        <v>0</v>
      </c>
      <c r="N6" s="13">
        <f t="shared" si="1"/>
        <v>80699</v>
      </c>
      <c r="O6" s="3">
        <f t="shared" si="2"/>
        <v>33</v>
      </c>
      <c r="P6" s="161" t="s">
        <v>0</v>
      </c>
      <c r="Q6" s="86">
        <v>73494</v>
      </c>
    </row>
    <row r="7" spans="1:18" ht="13.5" customHeight="1" x14ac:dyDescent="0.15">
      <c r="H7" s="3">
        <v>16</v>
      </c>
      <c r="I7" s="161" t="s">
        <v>3</v>
      </c>
      <c r="J7" s="87">
        <v>61582</v>
      </c>
      <c r="K7" s="198">
        <v>5</v>
      </c>
      <c r="L7" s="3">
        <f t="shared" si="0"/>
        <v>16</v>
      </c>
      <c r="M7" s="161" t="s">
        <v>3</v>
      </c>
      <c r="N7" s="13">
        <f t="shared" si="1"/>
        <v>61582</v>
      </c>
      <c r="O7" s="3">
        <f t="shared" si="2"/>
        <v>16</v>
      </c>
      <c r="P7" s="161" t="s">
        <v>3</v>
      </c>
      <c r="Q7" s="86">
        <v>56263</v>
      </c>
    </row>
    <row r="8" spans="1:18" ht="13.5" customHeight="1" x14ac:dyDescent="0.15">
      <c r="H8" s="3">
        <v>25</v>
      </c>
      <c r="I8" s="161" t="s">
        <v>29</v>
      </c>
      <c r="J8" s="13">
        <v>40125</v>
      </c>
      <c r="K8" s="198">
        <v>6</v>
      </c>
      <c r="L8" s="3">
        <f t="shared" si="0"/>
        <v>25</v>
      </c>
      <c r="M8" s="161" t="s">
        <v>29</v>
      </c>
      <c r="N8" s="13">
        <f t="shared" si="1"/>
        <v>40125</v>
      </c>
      <c r="O8" s="3">
        <f t="shared" si="2"/>
        <v>25</v>
      </c>
      <c r="P8" s="161" t="s">
        <v>29</v>
      </c>
      <c r="Q8" s="86">
        <v>27066</v>
      </c>
    </row>
    <row r="9" spans="1:18" ht="13.5" customHeight="1" x14ac:dyDescent="0.15">
      <c r="H9" s="14">
        <v>34</v>
      </c>
      <c r="I9" s="163" t="s">
        <v>1</v>
      </c>
      <c r="J9" s="220">
        <v>39647</v>
      </c>
      <c r="K9" s="198">
        <v>7</v>
      </c>
      <c r="L9" s="3">
        <f t="shared" si="0"/>
        <v>34</v>
      </c>
      <c r="M9" s="163" t="s">
        <v>1</v>
      </c>
      <c r="N9" s="13">
        <f t="shared" si="1"/>
        <v>39647</v>
      </c>
      <c r="O9" s="3">
        <f t="shared" si="2"/>
        <v>34</v>
      </c>
      <c r="P9" s="163" t="s">
        <v>1</v>
      </c>
      <c r="Q9" s="86">
        <v>34242</v>
      </c>
    </row>
    <row r="10" spans="1:18" ht="13.5" customHeight="1" x14ac:dyDescent="0.15">
      <c r="H10" s="33">
        <v>40</v>
      </c>
      <c r="I10" s="161" t="s">
        <v>2</v>
      </c>
      <c r="J10" s="13">
        <v>34223</v>
      </c>
      <c r="K10" s="198">
        <v>8</v>
      </c>
      <c r="L10" s="3">
        <f t="shared" si="0"/>
        <v>40</v>
      </c>
      <c r="M10" s="161" t="s">
        <v>2</v>
      </c>
      <c r="N10" s="13">
        <f t="shared" si="1"/>
        <v>34223</v>
      </c>
      <c r="O10" s="3">
        <f t="shared" si="2"/>
        <v>40</v>
      </c>
      <c r="P10" s="161" t="s">
        <v>2</v>
      </c>
      <c r="Q10" s="86">
        <v>38297</v>
      </c>
    </row>
    <row r="11" spans="1:18" ht="13.5" customHeight="1" x14ac:dyDescent="0.15">
      <c r="H11" s="14">
        <v>13</v>
      </c>
      <c r="I11" s="163" t="s">
        <v>7</v>
      </c>
      <c r="J11" s="137">
        <v>31856</v>
      </c>
      <c r="K11" s="198">
        <v>9</v>
      </c>
      <c r="L11" s="3">
        <f t="shared" si="0"/>
        <v>13</v>
      </c>
      <c r="M11" s="163" t="s">
        <v>7</v>
      </c>
      <c r="N11" s="13">
        <f t="shared" si="1"/>
        <v>31856</v>
      </c>
      <c r="O11" s="3">
        <f t="shared" si="2"/>
        <v>13</v>
      </c>
      <c r="P11" s="163" t="s">
        <v>7</v>
      </c>
      <c r="Q11" s="86">
        <v>34366</v>
      </c>
    </row>
    <row r="12" spans="1:18" ht="13.5" customHeight="1" thickBot="1" x14ac:dyDescent="0.2">
      <c r="H12" s="274">
        <v>38</v>
      </c>
      <c r="I12" s="380" t="s">
        <v>38</v>
      </c>
      <c r="J12" s="427">
        <v>28811</v>
      </c>
      <c r="K12" s="197">
        <v>10</v>
      </c>
      <c r="L12" s="3">
        <f t="shared" si="0"/>
        <v>38</v>
      </c>
      <c r="M12" s="380" t="s">
        <v>38</v>
      </c>
      <c r="N12" s="13">
        <f t="shared" si="1"/>
        <v>28811</v>
      </c>
      <c r="O12" s="14">
        <f t="shared" si="2"/>
        <v>38</v>
      </c>
      <c r="P12" s="380" t="s">
        <v>38</v>
      </c>
      <c r="Q12" s="200">
        <v>29398</v>
      </c>
    </row>
    <row r="13" spans="1:18" ht="13.5" customHeight="1" thickTop="1" thickBot="1" x14ac:dyDescent="0.2">
      <c r="H13" s="122">
        <v>24</v>
      </c>
      <c r="I13" s="175" t="s">
        <v>28</v>
      </c>
      <c r="J13" s="431">
        <v>25067</v>
      </c>
      <c r="K13" s="104"/>
      <c r="L13" s="78"/>
      <c r="M13" s="164"/>
      <c r="N13" s="339">
        <f>SUM(J43)</f>
        <v>916458</v>
      </c>
      <c r="O13" s="3"/>
      <c r="P13" s="273" t="s">
        <v>156</v>
      </c>
      <c r="Q13" s="201">
        <v>932778</v>
      </c>
    </row>
    <row r="14" spans="1:18" ht="13.5" customHeight="1" x14ac:dyDescent="0.15">
      <c r="B14" s="19"/>
      <c r="H14" s="3">
        <v>31</v>
      </c>
      <c r="I14" s="161" t="s">
        <v>106</v>
      </c>
      <c r="J14" s="13">
        <v>17707</v>
      </c>
      <c r="K14" s="104"/>
      <c r="L14" s="26"/>
      <c r="N14" t="s">
        <v>59</v>
      </c>
      <c r="O14"/>
    </row>
    <row r="15" spans="1:18" ht="13.5" customHeight="1" x14ac:dyDescent="0.15">
      <c r="H15" s="3">
        <v>2</v>
      </c>
      <c r="I15" s="161" t="s">
        <v>6</v>
      </c>
      <c r="J15" s="13">
        <v>14209</v>
      </c>
      <c r="K15" s="104"/>
      <c r="L15" s="26"/>
      <c r="M15" t="s">
        <v>205</v>
      </c>
      <c r="N15" s="15"/>
      <c r="O15"/>
      <c r="P15" t="s">
        <v>206</v>
      </c>
      <c r="Q15" s="85" t="s">
        <v>63</v>
      </c>
    </row>
    <row r="16" spans="1:18" ht="13.5" customHeight="1" x14ac:dyDescent="0.15">
      <c r="C16" s="15"/>
      <c r="E16" s="17"/>
      <c r="H16" s="3">
        <v>9</v>
      </c>
      <c r="I16" s="3" t="s">
        <v>171</v>
      </c>
      <c r="J16" s="220">
        <v>12017</v>
      </c>
      <c r="K16" s="104"/>
      <c r="L16" s="3">
        <f>SUM(L3)</f>
        <v>17</v>
      </c>
      <c r="M16" s="13">
        <f>SUM(N3)</f>
        <v>290803</v>
      </c>
      <c r="N16" s="161" t="s">
        <v>21</v>
      </c>
      <c r="O16" s="3">
        <f>SUM(O3)</f>
        <v>17</v>
      </c>
      <c r="P16" s="13">
        <f>SUM(M16)</f>
        <v>290803</v>
      </c>
      <c r="Q16" s="278">
        <v>319949</v>
      </c>
      <c r="R16" s="79"/>
    </row>
    <row r="17" spans="2:20" ht="13.5" customHeight="1" x14ac:dyDescent="0.15">
      <c r="C17" s="15"/>
      <c r="E17" s="17"/>
      <c r="H17" s="3">
        <v>37</v>
      </c>
      <c r="I17" s="161" t="s">
        <v>37</v>
      </c>
      <c r="J17" s="13">
        <v>10003</v>
      </c>
      <c r="K17" s="104"/>
      <c r="L17" s="3">
        <f t="shared" ref="L17:L25" si="3">SUM(L4)</f>
        <v>26</v>
      </c>
      <c r="M17" s="13">
        <f t="shared" ref="M17:M25" si="4">SUM(N4)</f>
        <v>88747</v>
      </c>
      <c r="N17" s="161" t="s">
        <v>30</v>
      </c>
      <c r="O17" s="3">
        <f t="shared" ref="O17:O25" si="5">SUM(O4)</f>
        <v>26</v>
      </c>
      <c r="P17" s="13">
        <f t="shared" ref="P17:P25" si="6">SUM(M17)</f>
        <v>88747</v>
      </c>
      <c r="Q17" s="279">
        <v>101785</v>
      </c>
      <c r="R17" s="79"/>
      <c r="S17" s="42"/>
    </row>
    <row r="18" spans="2:20" ht="13.5" customHeight="1" x14ac:dyDescent="0.15">
      <c r="C18" s="15"/>
      <c r="E18" s="17"/>
      <c r="H18" s="3">
        <v>14</v>
      </c>
      <c r="I18" s="161" t="s">
        <v>19</v>
      </c>
      <c r="J18" s="13">
        <v>9605</v>
      </c>
      <c r="K18" s="104"/>
      <c r="L18" s="3">
        <f t="shared" si="3"/>
        <v>36</v>
      </c>
      <c r="M18" s="13">
        <f t="shared" si="4"/>
        <v>88714</v>
      </c>
      <c r="N18" s="161" t="s">
        <v>5</v>
      </c>
      <c r="O18" s="3">
        <f t="shared" si="5"/>
        <v>36</v>
      </c>
      <c r="P18" s="13">
        <f t="shared" si="6"/>
        <v>88714</v>
      </c>
      <c r="Q18" s="279">
        <v>110151</v>
      </c>
      <c r="R18" s="79"/>
      <c r="S18" s="112"/>
    </row>
    <row r="19" spans="2:20" ht="13.5" customHeight="1" x14ac:dyDescent="0.15">
      <c r="C19" s="15"/>
      <c r="E19" s="17"/>
      <c r="H19" s="3">
        <v>21</v>
      </c>
      <c r="I19" s="3" t="s">
        <v>165</v>
      </c>
      <c r="J19" s="13">
        <v>5917</v>
      </c>
      <c r="L19" s="3">
        <f t="shared" si="3"/>
        <v>33</v>
      </c>
      <c r="M19" s="13">
        <f t="shared" si="4"/>
        <v>80699</v>
      </c>
      <c r="N19" s="161" t="s">
        <v>0</v>
      </c>
      <c r="O19" s="3">
        <f t="shared" si="5"/>
        <v>33</v>
      </c>
      <c r="P19" s="13">
        <f t="shared" si="6"/>
        <v>80699</v>
      </c>
      <c r="Q19" s="279">
        <v>93222</v>
      </c>
      <c r="R19" s="79"/>
      <c r="S19" s="125"/>
    </row>
    <row r="20" spans="2:20" ht="13.5" customHeight="1" x14ac:dyDescent="0.15">
      <c r="B20" s="18"/>
      <c r="C20" s="15"/>
      <c r="E20" s="17"/>
      <c r="H20" s="3">
        <v>15</v>
      </c>
      <c r="I20" s="161" t="s">
        <v>20</v>
      </c>
      <c r="J20" s="13">
        <v>4920</v>
      </c>
      <c r="L20" s="3">
        <f t="shared" si="3"/>
        <v>16</v>
      </c>
      <c r="M20" s="13">
        <f t="shared" si="4"/>
        <v>61582</v>
      </c>
      <c r="N20" s="161" t="s">
        <v>3</v>
      </c>
      <c r="O20" s="3">
        <f t="shared" si="5"/>
        <v>16</v>
      </c>
      <c r="P20" s="13">
        <f t="shared" si="6"/>
        <v>61582</v>
      </c>
      <c r="Q20" s="279">
        <v>68926</v>
      </c>
      <c r="R20" s="79"/>
      <c r="S20" s="125"/>
    </row>
    <row r="21" spans="2:20" ht="13.5" customHeight="1" x14ac:dyDescent="0.15">
      <c r="B21" s="18"/>
      <c r="C21" s="15"/>
      <c r="E21" s="17"/>
      <c r="H21" s="3">
        <v>22</v>
      </c>
      <c r="I21" s="161" t="s">
        <v>26</v>
      </c>
      <c r="J21" s="220">
        <v>3689</v>
      </c>
      <c r="L21" s="3">
        <f t="shared" si="3"/>
        <v>25</v>
      </c>
      <c r="M21" s="13">
        <f t="shared" si="4"/>
        <v>40125</v>
      </c>
      <c r="N21" s="161" t="s">
        <v>29</v>
      </c>
      <c r="O21" s="3">
        <f t="shared" si="5"/>
        <v>25</v>
      </c>
      <c r="P21" s="13">
        <f t="shared" si="6"/>
        <v>40125</v>
      </c>
      <c r="Q21" s="279">
        <v>34853</v>
      </c>
      <c r="R21" s="79"/>
      <c r="S21" s="28"/>
    </row>
    <row r="22" spans="2:20" ht="13.5" customHeight="1" x14ac:dyDescent="0.15">
      <c r="C22" s="15"/>
      <c r="E22" s="17"/>
      <c r="H22" s="3">
        <v>11</v>
      </c>
      <c r="I22" s="161" t="s">
        <v>17</v>
      </c>
      <c r="J22" s="220">
        <v>3623</v>
      </c>
      <c r="K22" s="15"/>
      <c r="L22" s="3">
        <f t="shared" si="3"/>
        <v>34</v>
      </c>
      <c r="M22" s="13">
        <f t="shared" si="4"/>
        <v>39647</v>
      </c>
      <c r="N22" s="163" t="s">
        <v>1</v>
      </c>
      <c r="O22" s="3">
        <f t="shared" si="5"/>
        <v>34</v>
      </c>
      <c r="P22" s="13">
        <f t="shared" si="6"/>
        <v>39647</v>
      </c>
      <c r="Q22" s="279">
        <v>49399</v>
      </c>
      <c r="R22" s="79"/>
    </row>
    <row r="23" spans="2:20" ht="13.5" customHeight="1" x14ac:dyDescent="0.15">
      <c r="B23" s="18"/>
      <c r="C23" s="15"/>
      <c r="E23" s="17"/>
      <c r="H23" s="3">
        <v>3</v>
      </c>
      <c r="I23" s="161" t="s">
        <v>10</v>
      </c>
      <c r="J23" s="13">
        <v>3601</v>
      </c>
      <c r="K23" s="15"/>
      <c r="L23" s="3">
        <f t="shared" si="3"/>
        <v>40</v>
      </c>
      <c r="M23" s="13">
        <f t="shared" si="4"/>
        <v>34223</v>
      </c>
      <c r="N23" s="161" t="s">
        <v>2</v>
      </c>
      <c r="O23" s="3">
        <f t="shared" si="5"/>
        <v>40</v>
      </c>
      <c r="P23" s="13">
        <f t="shared" si="6"/>
        <v>34223</v>
      </c>
      <c r="Q23" s="279">
        <v>41214</v>
      </c>
      <c r="R23" s="79"/>
      <c r="S23" s="42"/>
    </row>
    <row r="24" spans="2:20" ht="13.5" customHeight="1" x14ac:dyDescent="0.15">
      <c r="C24" s="15"/>
      <c r="E24" s="17"/>
      <c r="H24" s="3">
        <v>29</v>
      </c>
      <c r="I24" s="161" t="s">
        <v>96</v>
      </c>
      <c r="J24" s="13">
        <v>3140</v>
      </c>
      <c r="K24" s="15"/>
      <c r="L24" s="3">
        <f t="shared" si="3"/>
        <v>13</v>
      </c>
      <c r="M24" s="13">
        <f t="shared" si="4"/>
        <v>31856</v>
      </c>
      <c r="N24" s="163" t="s">
        <v>7</v>
      </c>
      <c r="O24" s="3">
        <f t="shared" si="5"/>
        <v>13</v>
      </c>
      <c r="P24" s="13">
        <f t="shared" si="6"/>
        <v>31856</v>
      </c>
      <c r="Q24" s="279">
        <v>37192</v>
      </c>
      <c r="R24" s="79"/>
      <c r="S24" s="112"/>
    </row>
    <row r="25" spans="2:20" ht="13.5" customHeight="1" thickBot="1" x14ac:dyDescent="0.2">
      <c r="C25" s="15"/>
      <c r="E25" s="17"/>
      <c r="H25" s="3">
        <v>1</v>
      </c>
      <c r="I25" s="161" t="s">
        <v>4</v>
      </c>
      <c r="J25" s="13">
        <v>2851</v>
      </c>
      <c r="K25" s="15"/>
      <c r="L25" s="14">
        <f t="shared" si="3"/>
        <v>38</v>
      </c>
      <c r="M25" s="114">
        <f t="shared" si="4"/>
        <v>28811</v>
      </c>
      <c r="N25" s="380" t="s">
        <v>38</v>
      </c>
      <c r="O25" s="14">
        <f t="shared" si="5"/>
        <v>38</v>
      </c>
      <c r="P25" s="114">
        <f t="shared" si="6"/>
        <v>28811</v>
      </c>
      <c r="Q25" s="280">
        <v>27951</v>
      </c>
      <c r="R25" s="127" t="s">
        <v>73</v>
      </c>
      <c r="S25" s="28"/>
      <c r="T25" s="28"/>
    </row>
    <row r="26" spans="2:20" ht="13.5" customHeight="1" thickTop="1" x14ac:dyDescent="0.15">
      <c r="H26" s="3">
        <v>12</v>
      </c>
      <c r="I26" s="161" t="s">
        <v>18</v>
      </c>
      <c r="J26" s="13">
        <v>2795</v>
      </c>
      <c r="K26" s="15"/>
      <c r="L26" s="115"/>
      <c r="M26" s="162">
        <f>SUM(J43-(M16+M17+M18+M19+M20+M21+M22+M23+M24+M25))</f>
        <v>131251</v>
      </c>
      <c r="N26" s="221" t="s">
        <v>45</v>
      </c>
      <c r="O26" s="116"/>
      <c r="P26" s="162">
        <f>SUM(M26)</f>
        <v>131251</v>
      </c>
      <c r="Q26" s="162"/>
      <c r="R26" s="176">
        <v>1035890</v>
      </c>
      <c r="T26" s="28"/>
    </row>
    <row r="27" spans="2:20" ht="13.5" customHeight="1" x14ac:dyDescent="0.15">
      <c r="H27" s="3">
        <v>27</v>
      </c>
      <c r="I27" s="161" t="s">
        <v>31</v>
      </c>
      <c r="J27" s="137">
        <v>2585</v>
      </c>
      <c r="K27" s="15"/>
      <c r="M27" t="s">
        <v>194</v>
      </c>
      <c r="O27" s="111"/>
      <c r="P27" s="28" t="s">
        <v>195</v>
      </c>
    </row>
    <row r="28" spans="2:20" ht="13.5" customHeight="1" x14ac:dyDescent="0.15">
      <c r="H28" s="3">
        <v>39</v>
      </c>
      <c r="I28" s="161" t="s">
        <v>39</v>
      </c>
      <c r="J28" s="13">
        <v>1893</v>
      </c>
      <c r="K28" s="15"/>
      <c r="M28" s="86">
        <f t="shared" ref="M28:M37" si="7">SUM(Q3)</f>
        <v>279317</v>
      </c>
      <c r="N28" s="161" t="s">
        <v>21</v>
      </c>
      <c r="O28" s="3">
        <f>SUM(L3)</f>
        <v>17</v>
      </c>
      <c r="P28" s="86">
        <f t="shared" ref="P28:P37" si="8">SUM(Q3)</f>
        <v>279317</v>
      </c>
    </row>
    <row r="29" spans="2:20" ht="13.5" customHeight="1" x14ac:dyDescent="0.15">
      <c r="H29" s="3">
        <v>30</v>
      </c>
      <c r="I29" s="161" t="s">
        <v>33</v>
      </c>
      <c r="J29" s="13">
        <v>1634</v>
      </c>
      <c r="K29" s="15"/>
      <c r="M29" s="86">
        <f t="shared" si="7"/>
        <v>99799</v>
      </c>
      <c r="N29" s="161" t="s">
        <v>30</v>
      </c>
      <c r="O29" s="3">
        <f t="shared" ref="O29:O37" si="9">SUM(L4)</f>
        <v>26</v>
      </c>
      <c r="P29" s="86">
        <f t="shared" si="8"/>
        <v>99799</v>
      </c>
    </row>
    <row r="30" spans="2:20" ht="13.5" customHeight="1" x14ac:dyDescent="0.15">
      <c r="H30" s="3">
        <v>20</v>
      </c>
      <c r="I30" s="161" t="s">
        <v>24</v>
      </c>
      <c r="J30" s="87">
        <v>1472</v>
      </c>
      <c r="K30" s="15"/>
      <c r="M30" s="86">
        <f t="shared" si="7"/>
        <v>83440</v>
      </c>
      <c r="N30" s="161" t="s">
        <v>5</v>
      </c>
      <c r="O30" s="3">
        <f t="shared" si="9"/>
        <v>36</v>
      </c>
      <c r="P30" s="86">
        <f t="shared" si="8"/>
        <v>83440</v>
      </c>
    </row>
    <row r="31" spans="2:20" ht="13.5" customHeight="1" x14ac:dyDescent="0.15">
      <c r="H31" s="3">
        <v>5</v>
      </c>
      <c r="I31" s="161" t="s">
        <v>12</v>
      </c>
      <c r="J31" s="220">
        <v>885</v>
      </c>
      <c r="K31" s="15"/>
      <c r="M31" s="86">
        <f t="shared" si="7"/>
        <v>73494</v>
      </c>
      <c r="N31" s="161" t="s">
        <v>0</v>
      </c>
      <c r="O31" s="3">
        <f t="shared" si="9"/>
        <v>33</v>
      </c>
      <c r="P31" s="86">
        <f t="shared" si="8"/>
        <v>73494</v>
      </c>
    </row>
    <row r="32" spans="2:20" ht="13.5" customHeight="1" x14ac:dyDescent="0.15">
      <c r="H32" s="3">
        <v>35</v>
      </c>
      <c r="I32" s="161" t="s">
        <v>36</v>
      </c>
      <c r="J32" s="137">
        <v>693</v>
      </c>
      <c r="K32" s="15"/>
      <c r="M32" s="86">
        <f t="shared" si="7"/>
        <v>56263</v>
      </c>
      <c r="N32" s="161" t="s">
        <v>3</v>
      </c>
      <c r="O32" s="3">
        <f t="shared" si="9"/>
        <v>16</v>
      </c>
      <c r="P32" s="86">
        <f t="shared" si="8"/>
        <v>56263</v>
      </c>
      <c r="S32" s="10"/>
    </row>
    <row r="33" spans="8:21" ht="13.5" customHeight="1" x14ac:dyDescent="0.15">
      <c r="H33" s="3">
        <v>4</v>
      </c>
      <c r="I33" s="161" t="s">
        <v>11</v>
      </c>
      <c r="J33" s="220">
        <v>637</v>
      </c>
      <c r="K33" s="15"/>
      <c r="M33" s="86">
        <f t="shared" si="7"/>
        <v>27066</v>
      </c>
      <c r="N33" s="161" t="s">
        <v>29</v>
      </c>
      <c r="O33" s="3">
        <f t="shared" si="9"/>
        <v>25</v>
      </c>
      <c r="P33" s="86">
        <f t="shared" si="8"/>
        <v>27066</v>
      </c>
      <c r="S33" s="28"/>
      <c r="T33" s="28"/>
    </row>
    <row r="34" spans="8:21" ht="13.5" customHeight="1" x14ac:dyDescent="0.15">
      <c r="H34" s="3">
        <v>23</v>
      </c>
      <c r="I34" s="161" t="s">
        <v>27</v>
      </c>
      <c r="J34" s="13">
        <v>611</v>
      </c>
      <c r="K34" s="15"/>
      <c r="M34" s="86">
        <f t="shared" si="7"/>
        <v>34242</v>
      </c>
      <c r="N34" s="163" t="s">
        <v>1</v>
      </c>
      <c r="O34" s="3">
        <f t="shared" si="9"/>
        <v>34</v>
      </c>
      <c r="P34" s="86">
        <f t="shared" si="8"/>
        <v>34242</v>
      </c>
      <c r="S34" s="28"/>
      <c r="T34" s="28"/>
    </row>
    <row r="35" spans="8:21" ht="13.5" customHeight="1" x14ac:dyDescent="0.15">
      <c r="H35" s="3">
        <v>6</v>
      </c>
      <c r="I35" s="161" t="s">
        <v>13</v>
      </c>
      <c r="J35" s="220">
        <v>493</v>
      </c>
      <c r="K35" s="15"/>
      <c r="M35" s="86">
        <f t="shared" si="7"/>
        <v>38297</v>
      </c>
      <c r="N35" s="161" t="s">
        <v>2</v>
      </c>
      <c r="O35" s="3">
        <f t="shared" si="9"/>
        <v>40</v>
      </c>
      <c r="P35" s="86">
        <f t="shared" si="8"/>
        <v>38297</v>
      </c>
      <c r="S35" s="28"/>
    </row>
    <row r="36" spans="8:21" ht="13.5" customHeight="1" x14ac:dyDescent="0.15">
      <c r="H36" s="3">
        <v>18</v>
      </c>
      <c r="I36" s="161" t="s">
        <v>22</v>
      </c>
      <c r="J36" s="13">
        <v>440</v>
      </c>
      <c r="K36" s="15"/>
      <c r="M36" s="86">
        <f t="shared" si="7"/>
        <v>34366</v>
      </c>
      <c r="N36" s="163" t="s">
        <v>7</v>
      </c>
      <c r="O36" s="3">
        <f t="shared" si="9"/>
        <v>13</v>
      </c>
      <c r="P36" s="86">
        <f t="shared" si="8"/>
        <v>34366</v>
      </c>
      <c r="S36" s="28"/>
    </row>
    <row r="37" spans="8:21" ht="13.5" customHeight="1" thickBot="1" x14ac:dyDescent="0.2">
      <c r="H37" s="3">
        <v>7</v>
      </c>
      <c r="I37" s="161" t="s">
        <v>14</v>
      </c>
      <c r="J37" s="220">
        <v>299</v>
      </c>
      <c r="K37" s="15"/>
      <c r="M37" s="113">
        <f t="shared" si="7"/>
        <v>29398</v>
      </c>
      <c r="N37" s="380" t="s">
        <v>38</v>
      </c>
      <c r="O37" s="14">
        <f t="shared" si="9"/>
        <v>38</v>
      </c>
      <c r="P37" s="113">
        <f t="shared" si="8"/>
        <v>29398</v>
      </c>
      <c r="S37" s="28"/>
    </row>
    <row r="38" spans="8:21" ht="13.5" customHeight="1" thickTop="1" x14ac:dyDescent="0.15">
      <c r="H38" s="3">
        <v>32</v>
      </c>
      <c r="I38" s="161" t="s">
        <v>35</v>
      </c>
      <c r="J38" s="137">
        <v>170</v>
      </c>
      <c r="K38" s="15"/>
      <c r="M38" s="345">
        <f>SUM(Q13-(Q3+Q4+Q5+Q6+Q7+Q8+Q9+Q10+Q11+Q12))</f>
        <v>177096</v>
      </c>
      <c r="N38" s="346" t="s">
        <v>167</v>
      </c>
      <c r="O38" s="347"/>
      <c r="P38" s="348">
        <f>SUM(M38)</f>
        <v>177096</v>
      </c>
      <c r="U38" s="28"/>
    </row>
    <row r="39" spans="8:21" ht="13.5" customHeight="1" x14ac:dyDescent="0.15">
      <c r="H39" s="3">
        <v>19</v>
      </c>
      <c r="I39" s="161" t="s">
        <v>23</v>
      </c>
      <c r="J39" s="13">
        <v>126</v>
      </c>
      <c r="K39" s="15"/>
      <c r="P39" s="28"/>
    </row>
    <row r="40" spans="8:21" ht="13.5" customHeight="1" x14ac:dyDescent="0.15">
      <c r="H40" s="3">
        <v>28</v>
      </c>
      <c r="I40" s="161" t="s">
        <v>32</v>
      </c>
      <c r="J40" s="13">
        <v>97</v>
      </c>
      <c r="K40" s="15"/>
    </row>
    <row r="41" spans="8:21" ht="13.5" customHeight="1" x14ac:dyDescent="0.15">
      <c r="H41" s="3">
        <v>10</v>
      </c>
      <c r="I41" s="161" t="s">
        <v>16</v>
      </c>
      <c r="J41" s="13">
        <v>72</v>
      </c>
      <c r="K41" s="15"/>
    </row>
    <row r="42" spans="8:21" ht="13.5" customHeight="1" thickBot="1" x14ac:dyDescent="0.2">
      <c r="H42" s="14">
        <v>8</v>
      </c>
      <c r="I42" s="163" t="s">
        <v>15</v>
      </c>
      <c r="J42" s="114">
        <v>0</v>
      </c>
      <c r="K42" s="15"/>
    </row>
    <row r="43" spans="8:21" ht="13.5" customHeight="1" thickTop="1" x14ac:dyDescent="0.15">
      <c r="H43" s="115"/>
      <c r="I43" s="294" t="s">
        <v>94</v>
      </c>
      <c r="J43" s="295">
        <f>SUM(J3:J42)</f>
        <v>916458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3" t="s">
        <v>46</v>
      </c>
      <c r="B52" s="22" t="s">
        <v>9</v>
      </c>
      <c r="C52" s="8" t="s">
        <v>204</v>
      </c>
      <c r="D52" s="8" t="s">
        <v>193</v>
      </c>
      <c r="E52" s="24" t="s">
        <v>43</v>
      </c>
      <c r="F52" s="23" t="s">
        <v>42</v>
      </c>
      <c r="G52" s="23" t="s">
        <v>40</v>
      </c>
      <c r="I52" s="160"/>
    </row>
    <row r="53" spans="1:16" ht="13.5" customHeight="1" x14ac:dyDescent="0.15">
      <c r="A53" s="9">
        <v>1</v>
      </c>
      <c r="B53" s="161" t="s">
        <v>21</v>
      </c>
      <c r="C53" s="13">
        <f t="shared" ref="C53:C62" si="10">SUM(J3)</f>
        <v>290803</v>
      </c>
      <c r="D53" s="87">
        <f t="shared" ref="D53:D63" si="11">SUM(Q3)</f>
        <v>279317</v>
      </c>
      <c r="E53" s="80">
        <f t="shared" ref="E53:E62" si="12">SUM(P16/Q16*100)</f>
        <v>90.890423161191308</v>
      </c>
      <c r="F53" s="20">
        <f t="shared" ref="F53:F63" si="13">SUM(C53/D53*100)</f>
        <v>104.11217362351736</v>
      </c>
      <c r="G53" s="21"/>
      <c r="I53" s="160"/>
    </row>
    <row r="54" spans="1:16" ht="13.5" customHeight="1" x14ac:dyDescent="0.15">
      <c r="A54" s="9">
        <v>2</v>
      </c>
      <c r="B54" s="161" t="s">
        <v>30</v>
      </c>
      <c r="C54" s="13">
        <f t="shared" si="10"/>
        <v>88747</v>
      </c>
      <c r="D54" s="87">
        <f t="shared" si="11"/>
        <v>99799</v>
      </c>
      <c r="E54" s="80">
        <f t="shared" si="12"/>
        <v>87.190646951908434</v>
      </c>
      <c r="F54" s="20">
        <f t="shared" si="13"/>
        <v>88.925740738885168</v>
      </c>
      <c r="G54" s="21"/>
      <c r="I54" s="160"/>
    </row>
    <row r="55" spans="1:16" ht="13.5" customHeight="1" x14ac:dyDescent="0.15">
      <c r="A55" s="9">
        <v>3</v>
      </c>
      <c r="B55" s="161" t="s">
        <v>5</v>
      </c>
      <c r="C55" s="13">
        <f t="shared" si="10"/>
        <v>88714</v>
      </c>
      <c r="D55" s="87">
        <f t="shared" si="11"/>
        <v>83440</v>
      </c>
      <c r="E55" s="80">
        <f t="shared" si="12"/>
        <v>80.53853346769435</v>
      </c>
      <c r="F55" s="20">
        <f t="shared" si="13"/>
        <v>106.32070949185044</v>
      </c>
      <c r="G55" s="21"/>
      <c r="I55" s="160"/>
    </row>
    <row r="56" spans="1:16" ht="13.5" customHeight="1" x14ac:dyDescent="0.15">
      <c r="A56" s="9">
        <v>4</v>
      </c>
      <c r="B56" s="161" t="s">
        <v>0</v>
      </c>
      <c r="C56" s="13">
        <f t="shared" si="10"/>
        <v>80699</v>
      </c>
      <c r="D56" s="87">
        <f t="shared" si="11"/>
        <v>73494</v>
      </c>
      <c r="E56" s="80">
        <f t="shared" si="12"/>
        <v>86.566475724614364</v>
      </c>
      <c r="F56" s="20">
        <f t="shared" si="13"/>
        <v>109.80352137589465</v>
      </c>
      <c r="G56" s="21"/>
      <c r="I56" s="160"/>
    </row>
    <row r="57" spans="1:16" ht="13.5" customHeight="1" x14ac:dyDescent="0.15">
      <c r="A57" s="9">
        <v>5</v>
      </c>
      <c r="B57" s="161" t="s">
        <v>3</v>
      </c>
      <c r="C57" s="13">
        <f t="shared" si="10"/>
        <v>61582</v>
      </c>
      <c r="D57" s="87">
        <f t="shared" si="11"/>
        <v>56263</v>
      </c>
      <c r="E57" s="80">
        <f t="shared" si="12"/>
        <v>89.345094739285614</v>
      </c>
      <c r="F57" s="20">
        <f t="shared" si="13"/>
        <v>109.45381511828379</v>
      </c>
      <c r="G57" s="21"/>
      <c r="I57" s="160"/>
      <c r="P57" s="28"/>
    </row>
    <row r="58" spans="1:16" ht="13.5" customHeight="1" x14ac:dyDescent="0.15">
      <c r="A58" s="9">
        <v>6</v>
      </c>
      <c r="B58" s="161" t="s">
        <v>29</v>
      </c>
      <c r="C58" s="13">
        <f t="shared" si="10"/>
        <v>40125</v>
      </c>
      <c r="D58" s="87">
        <f t="shared" si="11"/>
        <v>27066</v>
      </c>
      <c r="E58" s="80">
        <f t="shared" si="12"/>
        <v>115.12638797234098</v>
      </c>
      <c r="F58" s="20">
        <f t="shared" si="13"/>
        <v>148.24872533806251</v>
      </c>
      <c r="G58" s="21"/>
    </row>
    <row r="59" spans="1:16" ht="13.5" customHeight="1" x14ac:dyDescent="0.15">
      <c r="A59" s="9">
        <v>7</v>
      </c>
      <c r="B59" s="163" t="s">
        <v>1</v>
      </c>
      <c r="C59" s="13">
        <f t="shared" si="10"/>
        <v>39647</v>
      </c>
      <c r="D59" s="87">
        <f t="shared" si="11"/>
        <v>34242</v>
      </c>
      <c r="E59" s="80">
        <f t="shared" si="12"/>
        <v>80.258709690479563</v>
      </c>
      <c r="F59" s="20">
        <f t="shared" si="13"/>
        <v>115.78470883710064</v>
      </c>
      <c r="G59" s="21"/>
    </row>
    <row r="60" spans="1:16" ht="13.5" customHeight="1" x14ac:dyDescent="0.15">
      <c r="A60" s="9">
        <v>8</v>
      </c>
      <c r="B60" s="161" t="s">
        <v>2</v>
      </c>
      <c r="C60" s="13">
        <f t="shared" si="10"/>
        <v>34223</v>
      </c>
      <c r="D60" s="87">
        <f t="shared" si="11"/>
        <v>38297</v>
      </c>
      <c r="E60" s="80">
        <f t="shared" si="12"/>
        <v>83.037317416411909</v>
      </c>
      <c r="F60" s="20">
        <f t="shared" si="13"/>
        <v>89.362091025406684</v>
      </c>
      <c r="G60" s="21"/>
    </row>
    <row r="61" spans="1:16" ht="13.5" customHeight="1" x14ac:dyDescent="0.15">
      <c r="A61" s="9">
        <v>9</v>
      </c>
      <c r="B61" s="163" t="s">
        <v>7</v>
      </c>
      <c r="C61" s="13">
        <f t="shared" si="10"/>
        <v>31856</v>
      </c>
      <c r="D61" s="87">
        <f t="shared" si="11"/>
        <v>34366</v>
      </c>
      <c r="E61" s="80">
        <f t="shared" si="12"/>
        <v>85.65282856528286</v>
      </c>
      <c r="F61" s="20">
        <f t="shared" si="13"/>
        <v>92.696269568759831</v>
      </c>
      <c r="G61" s="21"/>
    </row>
    <row r="62" spans="1:16" ht="13.5" customHeight="1" thickBot="1" x14ac:dyDescent="0.2">
      <c r="A62" s="128">
        <v>10</v>
      </c>
      <c r="B62" s="380" t="s">
        <v>38</v>
      </c>
      <c r="C62" s="114">
        <f t="shared" si="10"/>
        <v>28811</v>
      </c>
      <c r="D62" s="129">
        <f t="shared" si="11"/>
        <v>29398</v>
      </c>
      <c r="E62" s="130">
        <f t="shared" si="12"/>
        <v>103.07681299416838</v>
      </c>
      <c r="F62" s="131">
        <f t="shared" si="13"/>
        <v>98.003265528267221</v>
      </c>
      <c r="G62" s="132"/>
    </row>
    <row r="63" spans="1:16" ht="13.5" customHeight="1" thickTop="1" x14ac:dyDescent="0.15">
      <c r="A63" s="115"/>
      <c r="B63" s="133" t="s">
        <v>74</v>
      </c>
      <c r="C63" s="134">
        <f>SUM(J43)</f>
        <v>916458</v>
      </c>
      <c r="D63" s="134">
        <f t="shared" si="11"/>
        <v>932778</v>
      </c>
      <c r="E63" s="135">
        <f>SUM(C63/R26*100)</f>
        <v>88.470590506714032</v>
      </c>
      <c r="F63" s="136">
        <f t="shared" si="13"/>
        <v>98.250387552022019</v>
      </c>
      <c r="G63" s="115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N52" sqref="N52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66</v>
      </c>
      <c r="R1" s="105"/>
    </row>
    <row r="2" spans="8:30" x14ac:dyDescent="0.15">
      <c r="H2" s="184" t="s">
        <v>204</v>
      </c>
      <c r="I2" s="3"/>
      <c r="J2" s="186" t="s">
        <v>103</v>
      </c>
      <c r="K2" s="3"/>
      <c r="L2" s="296" t="s">
        <v>208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100</v>
      </c>
      <c r="I3" s="3"/>
      <c r="J3" s="145" t="s">
        <v>101</v>
      </c>
      <c r="K3" s="3"/>
      <c r="L3" s="296" t="s">
        <v>100</v>
      </c>
      <c r="S3" s="26"/>
      <c r="T3" s="26"/>
      <c r="U3" s="26"/>
    </row>
    <row r="4" spans="8:30" x14ac:dyDescent="0.15">
      <c r="H4" s="89">
        <v>16247</v>
      </c>
      <c r="I4" s="3">
        <v>26</v>
      </c>
      <c r="J4" s="161" t="s">
        <v>30</v>
      </c>
      <c r="K4" s="117">
        <f>SUM(I4)</f>
        <v>26</v>
      </c>
      <c r="L4" s="312">
        <v>17114</v>
      </c>
      <c r="M4" s="45"/>
      <c r="N4" s="90"/>
      <c r="O4" s="90"/>
      <c r="S4" s="26"/>
      <c r="T4" s="26"/>
      <c r="U4" s="26"/>
    </row>
    <row r="5" spans="8:30" x14ac:dyDescent="0.15">
      <c r="H5" s="88">
        <v>9416</v>
      </c>
      <c r="I5" s="3">
        <v>33</v>
      </c>
      <c r="J5" s="161" t="s">
        <v>0</v>
      </c>
      <c r="K5" s="117">
        <f t="shared" ref="K5:K13" si="0">SUM(I5)</f>
        <v>33</v>
      </c>
      <c r="L5" s="313">
        <v>20307</v>
      </c>
      <c r="M5" s="45"/>
      <c r="N5" s="90"/>
      <c r="O5" s="90"/>
      <c r="S5" s="26"/>
      <c r="T5" s="26"/>
      <c r="U5" s="26"/>
    </row>
    <row r="6" spans="8:30" x14ac:dyDescent="0.15">
      <c r="H6" s="44">
        <v>5656</v>
      </c>
      <c r="I6" s="3">
        <v>14</v>
      </c>
      <c r="J6" s="161" t="s">
        <v>19</v>
      </c>
      <c r="K6" s="117">
        <f t="shared" si="0"/>
        <v>14</v>
      </c>
      <c r="L6" s="313">
        <v>8112</v>
      </c>
      <c r="M6" s="45"/>
      <c r="N6" s="185"/>
      <c r="O6" s="90"/>
      <c r="S6" s="26"/>
      <c r="T6" s="26"/>
      <c r="U6" s="26"/>
    </row>
    <row r="7" spans="8:30" x14ac:dyDescent="0.15">
      <c r="H7" s="195">
        <v>3998</v>
      </c>
      <c r="I7" s="3">
        <v>24</v>
      </c>
      <c r="J7" s="161" t="s">
        <v>28</v>
      </c>
      <c r="K7" s="117">
        <f t="shared" si="0"/>
        <v>24</v>
      </c>
      <c r="L7" s="313">
        <v>4102</v>
      </c>
      <c r="M7" s="45"/>
      <c r="N7" s="90"/>
      <c r="O7" s="90"/>
      <c r="S7" s="26"/>
      <c r="T7" s="26"/>
      <c r="U7" s="26"/>
    </row>
    <row r="8" spans="8:30" x14ac:dyDescent="0.15">
      <c r="H8" s="88">
        <v>3463</v>
      </c>
      <c r="I8" s="3">
        <v>38</v>
      </c>
      <c r="J8" s="161" t="s">
        <v>38</v>
      </c>
      <c r="K8" s="117">
        <f t="shared" si="0"/>
        <v>38</v>
      </c>
      <c r="L8" s="313">
        <v>4559</v>
      </c>
      <c r="M8" s="45"/>
      <c r="N8" s="90"/>
      <c r="O8" s="90"/>
      <c r="S8" s="26"/>
      <c r="T8" s="26"/>
      <c r="U8" s="26"/>
    </row>
    <row r="9" spans="8:30" x14ac:dyDescent="0.15">
      <c r="H9" s="44">
        <v>2882</v>
      </c>
      <c r="I9" s="3">
        <v>37</v>
      </c>
      <c r="J9" s="161" t="s">
        <v>37</v>
      </c>
      <c r="K9" s="117">
        <f t="shared" si="0"/>
        <v>37</v>
      </c>
      <c r="L9" s="313">
        <v>2785</v>
      </c>
      <c r="M9" s="45"/>
      <c r="N9" s="90"/>
      <c r="O9" s="90"/>
      <c r="S9" s="26"/>
      <c r="T9" s="26"/>
      <c r="U9" s="26"/>
    </row>
    <row r="10" spans="8:30" x14ac:dyDescent="0.15">
      <c r="H10" s="195">
        <v>2859</v>
      </c>
      <c r="I10" s="14">
        <v>15</v>
      </c>
      <c r="J10" s="163" t="s">
        <v>20</v>
      </c>
      <c r="K10" s="117">
        <f t="shared" si="0"/>
        <v>15</v>
      </c>
      <c r="L10" s="313">
        <v>2976</v>
      </c>
      <c r="S10" s="26"/>
      <c r="T10" s="26"/>
      <c r="U10" s="26"/>
    </row>
    <row r="11" spans="8:30" x14ac:dyDescent="0.15">
      <c r="H11" s="98">
        <v>2416</v>
      </c>
      <c r="I11" s="3">
        <v>34</v>
      </c>
      <c r="J11" s="161" t="s">
        <v>1</v>
      </c>
      <c r="K11" s="117">
        <f t="shared" si="0"/>
        <v>34</v>
      </c>
      <c r="L11" s="313">
        <v>5283</v>
      </c>
      <c r="M11" s="45"/>
      <c r="N11" s="90"/>
      <c r="O11" s="90"/>
      <c r="S11" s="26"/>
      <c r="T11" s="26"/>
      <c r="U11" s="26"/>
    </row>
    <row r="12" spans="8:30" x14ac:dyDescent="0.15">
      <c r="H12" s="167">
        <v>1971</v>
      </c>
      <c r="I12" s="14">
        <v>36</v>
      </c>
      <c r="J12" s="163" t="s">
        <v>5</v>
      </c>
      <c r="K12" s="117">
        <f t="shared" si="0"/>
        <v>36</v>
      </c>
      <c r="L12" s="313">
        <v>2637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3">
        <v>1815</v>
      </c>
      <c r="I13" s="383">
        <v>27</v>
      </c>
      <c r="J13" s="384" t="s">
        <v>31</v>
      </c>
      <c r="K13" s="117">
        <f t="shared" si="0"/>
        <v>27</v>
      </c>
      <c r="L13" s="313">
        <v>779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88">
        <v>1222</v>
      </c>
      <c r="I14" s="122">
        <v>25</v>
      </c>
      <c r="J14" s="175" t="s">
        <v>29</v>
      </c>
      <c r="K14" s="108" t="s">
        <v>8</v>
      </c>
      <c r="L14" s="314">
        <v>72950</v>
      </c>
      <c r="S14" s="26"/>
      <c r="T14" s="26"/>
      <c r="U14" s="26"/>
    </row>
    <row r="15" spans="8:30" x14ac:dyDescent="0.15">
      <c r="H15" s="88">
        <v>951</v>
      </c>
      <c r="I15" s="3">
        <v>17</v>
      </c>
      <c r="J15" s="161" t="s">
        <v>21</v>
      </c>
      <c r="K15" s="50"/>
      <c r="L15" t="s">
        <v>60</v>
      </c>
      <c r="M15" s="42" t="s">
        <v>95</v>
      </c>
      <c r="N15" s="42" t="s">
        <v>75</v>
      </c>
      <c r="S15" s="26"/>
      <c r="T15" s="26"/>
      <c r="U15" s="26"/>
    </row>
    <row r="16" spans="8:30" x14ac:dyDescent="0.15">
      <c r="H16" s="195">
        <v>514</v>
      </c>
      <c r="I16" s="3">
        <v>16</v>
      </c>
      <c r="J16" s="161" t="s">
        <v>3</v>
      </c>
      <c r="K16" s="117">
        <f>SUM(I4)</f>
        <v>26</v>
      </c>
      <c r="L16" s="161" t="s">
        <v>30</v>
      </c>
      <c r="M16" s="315">
        <v>19256</v>
      </c>
      <c r="N16" s="89">
        <f>SUM(H4)</f>
        <v>16247</v>
      </c>
      <c r="O16" s="45"/>
      <c r="P16" s="17"/>
      <c r="S16" s="26"/>
      <c r="T16" s="26"/>
      <c r="U16" s="26"/>
    </row>
    <row r="17" spans="1:21" x14ac:dyDescent="0.15">
      <c r="H17" s="88">
        <v>497</v>
      </c>
      <c r="I17" s="33">
        <v>40</v>
      </c>
      <c r="J17" s="161" t="s">
        <v>2</v>
      </c>
      <c r="K17" s="117">
        <f t="shared" ref="K17:K25" si="1">SUM(I5)</f>
        <v>33</v>
      </c>
      <c r="L17" s="161" t="s">
        <v>0</v>
      </c>
      <c r="M17" s="316">
        <v>13488</v>
      </c>
      <c r="N17" s="89">
        <f t="shared" ref="N17:N25" si="2">SUM(H5)</f>
        <v>9416</v>
      </c>
      <c r="O17" s="45"/>
      <c r="P17" s="17"/>
      <c r="S17" s="26"/>
      <c r="T17" s="26"/>
      <c r="U17" s="26"/>
    </row>
    <row r="18" spans="1:21" x14ac:dyDescent="0.15">
      <c r="H18" s="350">
        <v>158</v>
      </c>
      <c r="I18" s="3">
        <v>21</v>
      </c>
      <c r="J18" s="161" t="s">
        <v>25</v>
      </c>
      <c r="K18" s="117">
        <f t="shared" si="1"/>
        <v>14</v>
      </c>
      <c r="L18" s="161" t="s">
        <v>19</v>
      </c>
      <c r="M18" s="316">
        <v>5217</v>
      </c>
      <c r="N18" s="89">
        <f t="shared" si="2"/>
        <v>5656</v>
      </c>
      <c r="O18" s="45"/>
      <c r="P18" s="17"/>
      <c r="S18" s="26"/>
      <c r="T18" s="26"/>
      <c r="U18" s="26"/>
    </row>
    <row r="19" spans="1:21" x14ac:dyDescent="0.15">
      <c r="H19" s="98">
        <v>150</v>
      </c>
      <c r="I19" s="3">
        <v>23</v>
      </c>
      <c r="J19" s="161" t="s">
        <v>27</v>
      </c>
      <c r="K19" s="117">
        <f t="shared" si="1"/>
        <v>24</v>
      </c>
      <c r="L19" s="161" t="s">
        <v>28</v>
      </c>
      <c r="M19" s="316">
        <v>4406</v>
      </c>
      <c r="N19" s="89">
        <f t="shared" si="2"/>
        <v>3998</v>
      </c>
      <c r="O19" s="45"/>
      <c r="P19" s="17"/>
      <c r="S19" s="26"/>
      <c r="T19" s="26"/>
      <c r="U19" s="26"/>
    </row>
    <row r="20" spans="1:21" ht="14.25" thickBot="1" x14ac:dyDescent="0.2">
      <c r="H20" s="44">
        <v>147</v>
      </c>
      <c r="I20" s="3">
        <v>22</v>
      </c>
      <c r="J20" s="161" t="s">
        <v>26</v>
      </c>
      <c r="K20" s="117">
        <f t="shared" si="1"/>
        <v>38</v>
      </c>
      <c r="L20" s="161" t="s">
        <v>38</v>
      </c>
      <c r="M20" s="316">
        <v>4513</v>
      </c>
      <c r="N20" s="89">
        <f t="shared" si="2"/>
        <v>3463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53</v>
      </c>
      <c r="C21" s="59" t="s">
        <v>204</v>
      </c>
      <c r="D21" s="59" t="s">
        <v>193</v>
      </c>
      <c r="E21" s="59" t="s">
        <v>51</v>
      </c>
      <c r="F21" s="59" t="s">
        <v>50</v>
      </c>
      <c r="G21" s="59" t="s">
        <v>52</v>
      </c>
      <c r="H21" s="44">
        <v>110</v>
      </c>
      <c r="I21" s="3">
        <v>19</v>
      </c>
      <c r="J21" s="161" t="s">
        <v>23</v>
      </c>
      <c r="K21" s="117">
        <f t="shared" si="1"/>
        <v>37</v>
      </c>
      <c r="L21" s="161" t="s">
        <v>37</v>
      </c>
      <c r="M21" s="316">
        <v>2912</v>
      </c>
      <c r="N21" s="89">
        <f t="shared" si="2"/>
        <v>2882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16247</v>
      </c>
      <c r="D22" s="89">
        <f>SUM(L4)</f>
        <v>17114</v>
      </c>
      <c r="E22" s="52">
        <f t="shared" ref="E22:E32" si="4">SUM(N16/M16*100)</f>
        <v>84.373701703365185</v>
      </c>
      <c r="F22" s="55">
        <f>SUM(C22/D22*100)</f>
        <v>94.933972186513955</v>
      </c>
      <c r="G22" s="3"/>
      <c r="H22" s="126">
        <v>93</v>
      </c>
      <c r="I22" s="3">
        <v>32</v>
      </c>
      <c r="J22" s="161" t="s">
        <v>35</v>
      </c>
      <c r="K22" s="117">
        <f t="shared" si="1"/>
        <v>15</v>
      </c>
      <c r="L22" s="163" t="s">
        <v>20</v>
      </c>
      <c r="M22" s="316">
        <v>3919</v>
      </c>
      <c r="N22" s="89">
        <f t="shared" si="2"/>
        <v>2859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0</v>
      </c>
      <c r="C23" s="43">
        <f t="shared" si="3"/>
        <v>9416</v>
      </c>
      <c r="D23" s="89">
        <f>SUM(L5)</f>
        <v>20307</v>
      </c>
      <c r="E23" s="52">
        <f t="shared" si="4"/>
        <v>69.810201660735473</v>
      </c>
      <c r="F23" s="55">
        <f t="shared" ref="F23:F32" si="5">SUM(C23/D23*100)</f>
        <v>46.368247402373562</v>
      </c>
      <c r="G23" s="3"/>
      <c r="H23" s="377">
        <v>90</v>
      </c>
      <c r="I23" s="3">
        <v>1</v>
      </c>
      <c r="J23" s="161" t="s">
        <v>4</v>
      </c>
      <c r="K23" s="117">
        <f t="shared" si="1"/>
        <v>34</v>
      </c>
      <c r="L23" s="161" t="s">
        <v>1</v>
      </c>
      <c r="M23" s="316">
        <v>5710</v>
      </c>
      <c r="N23" s="89">
        <f t="shared" si="2"/>
        <v>2416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19</v>
      </c>
      <c r="C24" s="43">
        <f t="shared" si="3"/>
        <v>5656</v>
      </c>
      <c r="D24" s="89">
        <f t="shared" ref="D24:D31" si="6">SUM(L6)</f>
        <v>8112</v>
      </c>
      <c r="E24" s="52">
        <f t="shared" si="4"/>
        <v>108.4147977764999</v>
      </c>
      <c r="F24" s="55">
        <f t="shared" si="5"/>
        <v>69.723865877712029</v>
      </c>
      <c r="G24" s="3"/>
      <c r="H24" s="429">
        <v>74</v>
      </c>
      <c r="I24" s="3">
        <v>2</v>
      </c>
      <c r="J24" s="161" t="s">
        <v>6</v>
      </c>
      <c r="K24" s="117">
        <f t="shared" si="1"/>
        <v>36</v>
      </c>
      <c r="L24" s="163" t="s">
        <v>5</v>
      </c>
      <c r="M24" s="316">
        <v>1801</v>
      </c>
      <c r="N24" s="89">
        <f t="shared" si="2"/>
        <v>1971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28</v>
      </c>
      <c r="C25" s="43">
        <f t="shared" si="3"/>
        <v>3998</v>
      </c>
      <c r="D25" s="89">
        <f t="shared" si="6"/>
        <v>4102</v>
      </c>
      <c r="E25" s="52">
        <f t="shared" si="4"/>
        <v>90.739900136177937</v>
      </c>
      <c r="F25" s="55">
        <f t="shared" si="5"/>
        <v>97.464651389566072</v>
      </c>
      <c r="G25" s="3"/>
      <c r="H25" s="126">
        <v>50</v>
      </c>
      <c r="I25" s="3">
        <v>9</v>
      </c>
      <c r="J25" s="3" t="s">
        <v>172</v>
      </c>
      <c r="K25" s="181">
        <f t="shared" si="1"/>
        <v>27</v>
      </c>
      <c r="L25" s="384" t="s">
        <v>31</v>
      </c>
      <c r="M25" s="317">
        <v>1580</v>
      </c>
      <c r="N25" s="167">
        <f t="shared" si="2"/>
        <v>1815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38</v>
      </c>
      <c r="C26" s="89">
        <f t="shared" si="3"/>
        <v>3463</v>
      </c>
      <c r="D26" s="89">
        <f t="shared" si="6"/>
        <v>4559</v>
      </c>
      <c r="E26" s="52">
        <f t="shared" si="4"/>
        <v>76.733879902503872</v>
      </c>
      <c r="F26" s="55">
        <f t="shared" si="5"/>
        <v>75.959640271989471</v>
      </c>
      <c r="G26" s="12"/>
      <c r="H26" s="126">
        <v>21</v>
      </c>
      <c r="I26" s="3">
        <v>31</v>
      </c>
      <c r="J26" s="161" t="s">
        <v>106</v>
      </c>
      <c r="K26" s="3"/>
      <c r="L26" s="366" t="s">
        <v>164</v>
      </c>
      <c r="M26" s="318">
        <v>67411</v>
      </c>
      <c r="N26" s="193">
        <f>SUM(H44)</f>
        <v>54811</v>
      </c>
      <c r="S26" s="26"/>
      <c r="T26" s="26"/>
      <c r="U26" s="26"/>
    </row>
    <row r="27" spans="1:21" x14ac:dyDescent="0.15">
      <c r="A27" s="61">
        <v>6</v>
      </c>
      <c r="B27" s="161" t="s">
        <v>37</v>
      </c>
      <c r="C27" s="43">
        <f t="shared" si="3"/>
        <v>2882</v>
      </c>
      <c r="D27" s="89">
        <f t="shared" si="6"/>
        <v>2785</v>
      </c>
      <c r="E27" s="52">
        <f t="shared" si="4"/>
        <v>98.969780219780219</v>
      </c>
      <c r="F27" s="55">
        <f t="shared" si="5"/>
        <v>103.48294434470378</v>
      </c>
      <c r="G27" s="3"/>
      <c r="H27" s="91">
        <v>11</v>
      </c>
      <c r="I27" s="3">
        <v>4</v>
      </c>
      <c r="J27" s="161" t="s">
        <v>11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20</v>
      </c>
      <c r="C28" s="43">
        <f t="shared" si="3"/>
        <v>2859</v>
      </c>
      <c r="D28" s="89">
        <f t="shared" si="6"/>
        <v>2976</v>
      </c>
      <c r="E28" s="52">
        <f t="shared" si="4"/>
        <v>72.952283745853535</v>
      </c>
      <c r="F28" s="55">
        <f t="shared" si="5"/>
        <v>96.068548387096769</v>
      </c>
      <c r="G28" s="3"/>
      <c r="H28" s="91">
        <v>0</v>
      </c>
      <c r="I28" s="3">
        <v>3</v>
      </c>
      <c r="J28" s="161" t="s">
        <v>10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1</v>
      </c>
      <c r="C29" s="43">
        <f t="shared" si="3"/>
        <v>2416</v>
      </c>
      <c r="D29" s="89">
        <f t="shared" si="6"/>
        <v>5283</v>
      </c>
      <c r="E29" s="52">
        <f t="shared" si="4"/>
        <v>42.311733800350268</v>
      </c>
      <c r="F29" s="55">
        <f t="shared" si="5"/>
        <v>45.731591898542497</v>
      </c>
      <c r="G29" s="11"/>
      <c r="H29" s="377">
        <v>0</v>
      </c>
      <c r="I29" s="3">
        <v>5</v>
      </c>
      <c r="J29" s="161" t="s">
        <v>12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5</v>
      </c>
      <c r="C30" s="43">
        <f t="shared" si="3"/>
        <v>1971</v>
      </c>
      <c r="D30" s="89">
        <f t="shared" si="6"/>
        <v>2637</v>
      </c>
      <c r="E30" s="52">
        <f t="shared" si="4"/>
        <v>109.43920044419767</v>
      </c>
      <c r="F30" s="55">
        <f t="shared" si="5"/>
        <v>74.744027303754265</v>
      </c>
      <c r="G30" s="12"/>
      <c r="H30" s="126">
        <v>0</v>
      </c>
      <c r="I30" s="3">
        <v>6</v>
      </c>
      <c r="J30" s="161" t="s">
        <v>13</v>
      </c>
      <c r="L30" s="29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31</v>
      </c>
      <c r="C31" s="43">
        <f t="shared" si="3"/>
        <v>1815</v>
      </c>
      <c r="D31" s="89">
        <f t="shared" si="6"/>
        <v>779</v>
      </c>
      <c r="E31" s="52">
        <f t="shared" si="4"/>
        <v>114.87341772151898</v>
      </c>
      <c r="F31" s="55">
        <f t="shared" si="5"/>
        <v>232.99101412066753</v>
      </c>
      <c r="G31" s="92"/>
      <c r="H31" s="91">
        <v>0</v>
      </c>
      <c r="I31" s="3">
        <v>7</v>
      </c>
      <c r="J31" s="161" t="s">
        <v>14</v>
      </c>
      <c r="L31" s="29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54811</v>
      </c>
      <c r="D32" s="67">
        <f>SUM(L14)</f>
        <v>72950</v>
      </c>
      <c r="E32" s="70">
        <f t="shared" si="4"/>
        <v>81.308688492975918</v>
      </c>
      <c r="F32" s="68">
        <f t="shared" si="5"/>
        <v>75.135023989033584</v>
      </c>
      <c r="G32" s="69"/>
      <c r="H32" s="419">
        <v>0</v>
      </c>
      <c r="I32" s="3">
        <v>8</v>
      </c>
      <c r="J32" s="161" t="s">
        <v>15</v>
      </c>
      <c r="L32" s="29"/>
      <c r="M32" s="26"/>
      <c r="S32" s="26"/>
      <c r="T32" s="26"/>
      <c r="U32" s="26"/>
    </row>
    <row r="33" spans="2:30" x14ac:dyDescent="0.15">
      <c r="H33" s="432">
        <v>0</v>
      </c>
      <c r="I33" s="3">
        <v>10</v>
      </c>
      <c r="J33" s="161" t="s">
        <v>16</v>
      </c>
      <c r="L33" s="29"/>
      <c r="M33" s="26"/>
      <c r="S33" s="26"/>
      <c r="T33" s="26"/>
      <c r="U33" s="26"/>
    </row>
    <row r="34" spans="2:30" x14ac:dyDescent="0.15">
      <c r="H34" s="432">
        <v>0</v>
      </c>
      <c r="I34" s="3">
        <v>11</v>
      </c>
      <c r="J34" s="161" t="s">
        <v>17</v>
      </c>
      <c r="L34" s="29"/>
      <c r="M34" s="26"/>
      <c r="S34" s="26"/>
      <c r="T34" s="26"/>
      <c r="U34" s="26"/>
    </row>
    <row r="35" spans="2:30" x14ac:dyDescent="0.15">
      <c r="H35" s="350">
        <v>0</v>
      </c>
      <c r="I35" s="3">
        <v>12</v>
      </c>
      <c r="J35" s="161" t="s">
        <v>18</v>
      </c>
      <c r="L35" s="29"/>
      <c r="M35" s="26"/>
      <c r="S35" s="26"/>
      <c r="T35" s="26"/>
      <c r="U35" s="26"/>
    </row>
    <row r="36" spans="2:30" x14ac:dyDescent="0.15">
      <c r="B36" s="48"/>
      <c r="C36" s="26"/>
      <c r="E36" s="17"/>
      <c r="H36" s="98">
        <v>0</v>
      </c>
      <c r="I36" s="3">
        <v>13</v>
      </c>
      <c r="J36" s="161" t="s">
        <v>7</v>
      </c>
      <c r="L36" s="48"/>
      <c r="M36" s="26"/>
      <c r="S36" s="26"/>
      <c r="T36" s="26"/>
      <c r="U36" s="26"/>
    </row>
    <row r="37" spans="2:30" x14ac:dyDescent="0.15">
      <c r="B37" s="18"/>
      <c r="C37" s="26"/>
      <c r="F37" s="26"/>
      <c r="G37" s="48"/>
      <c r="H37" s="44">
        <v>0</v>
      </c>
      <c r="I37" s="3">
        <v>18</v>
      </c>
      <c r="J37" s="161" t="s">
        <v>22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88">
        <v>0</v>
      </c>
      <c r="I38" s="3">
        <v>20</v>
      </c>
      <c r="J38" s="161" t="s">
        <v>24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195">
        <v>0</v>
      </c>
      <c r="I39" s="3">
        <v>28</v>
      </c>
      <c r="J39" s="161" t="s">
        <v>32</v>
      </c>
      <c r="L39" s="48"/>
      <c r="M39" s="26"/>
      <c r="S39" s="26"/>
      <c r="T39" s="26"/>
      <c r="U39" s="26"/>
    </row>
    <row r="40" spans="2:30" x14ac:dyDescent="0.15">
      <c r="C40" s="26"/>
      <c r="H40" s="44">
        <v>0</v>
      </c>
      <c r="I40" s="3">
        <v>29</v>
      </c>
      <c r="J40" s="161" t="s">
        <v>96</v>
      </c>
      <c r="L40" s="48"/>
      <c r="M40" s="26"/>
      <c r="S40" s="26"/>
      <c r="T40" s="26"/>
      <c r="U40" s="26"/>
    </row>
    <row r="41" spans="2:30" x14ac:dyDescent="0.15">
      <c r="H41" s="44">
        <v>0</v>
      </c>
      <c r="I41" s="3">
        <v>30</v>
      </c>
      <c r="J41" s="161" t="s">
        <v>33</v>
      </c>
      <c r="L41" s="48"/>
      <c r="M41" s="26"/>
      <c r="S41" s="26"/>
      <c r="T41" s="26"/>
      <c r="U41" s="26"/>
    </row>
    <row r="42" spans="2:30" x14ac:dyDescent="0.15">
      <c r="H42" s="44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44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54811</v>
      </c>
      <c r="I44" s="3"/>
      <c r="J44" s="166" t="s">
        <v>98</v>
      </c>
      <c r="L44" s="48"/>
      <c r="M44" s="26"/>
    </row>
    <row r="45" spans="2:30" x14ac:dyDescent="0.15">
      <c r="R45" s="105"/>
    </row>
    <row r="46" spans="2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204</v>
      </c>
      <c r="I47" s="3"/>
      <c r="J47" s="179" t="s">
        <v>71</v>
      </c>
      <c r="K47" s="3"/>
      <c r="L47" s="301" t="s">
        <v>193</v>
      </c>
      <c r="S47" s="26"/>
      <c r="T47" s="26"/>
      <c r="U47" s="26"/>
      <c r="V47" s="26"/>
    </row>
    <row r="48" spans="2:30" x14ac:dyDescent="0.15">
      <c r="H48" s="178" t="s">
        <v>100</v>
      </c>
      <c r="I48" s="122"/>
      <c r="J48" s="178" t="s">
        <v>53</v>
      </c>
      <c r="K48" s="122"/>
      <c r="L48" s="305" t="s">
        <v>100</v>
      </c>
      <c r="S48" s="26"/>
      <c r="T48" s="26"/>
      <c r="U48" s="26"/>
      <c r="V48" s="26"/>
    </row>
    <row r="49" spans="1:22" x14ac:dyDescent="0.15">
      <c r="H49" s="89">
        <v>44148</v>
      </c>
      <c r="I49" s="3">
        <v>26</v>
      </c>
      <c r="J49" s="161" t="s">
        <v>30</v>
      </c>
      <c r="K49" s="3">
        <f>SUM(I49)</f>
        <v>26</v>
      </c>
      <c r="L49" s="306">
        <v>47046</v>
      </c>
      <c r="S49" s="26"/>
      <c r="T49" s="26"/>
      <c r="U49" s="26"/>
      <c r="V49" s="26"/>
    </row>
    <row r="50" spans="1:22" x14ac:dyDescent="0.15">
      <c r="H50" s="43">
        <v>16634</v>
      </c>
      <c r="I50" s="3">
        <v>25</v>
      </c>
      <c r="J50" s="161" t="s">
        <v>29</v>
      </c>
      <c r="K50" s="3">
        <f t="shared" ref="K50:K58" si="7">SUM(I50)</f>
        <v>25</v>
      </c>
      <c r="L50" s="306">
        <v>7972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44">
        <v>13696</v>
      </c>
      <c r="I51" s="3">
        <v>13</v>
      </c>
      <c r="J51" s="161" t="s">
        <v>7</v>
      </c>
      <c r="K51" s="3">
        <f t="shared" si="7"/>
        <v>13</v>
      </c>
      <c r="L51" s="306">
        <v>15299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44">
        <v>10273</v>
      </c>
      <c r="I52" s="3">
        <v>33</v>
      </c>
      <c r="J52" s="161" t="s">
        <v>0</v>
      </c>
      <c r="K52" s="3">
        <f t="shared" si="7"/>
        <v>33</v>
      </c>
      <c r="L52" s="306">
        <v>7670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204</v>
      </c>
      <c r="D53" s="59" t="s">
        <v>193</v>
      </c>
      <c r="E53" s="59" t="s">
        <v>51</v>
      </c>
      <c r="F53" s="59" t="s">
        <v>50</v>
      </c>
      <c r="G53" s="59" t="s">
        <v>52</v>
      </c>
      <c r="H53" s="88">
        <v>7970</v>
      </c>
      <c r="I53" s="3">
        <v>40</v>
      </c>
      <c r="J53" s="161" t="s">
        <v>2</v>
      </c>
      <c r="K53" s="3">
        <f t="shared" si="7"/>
        <v>40</v>
      </c>
      <c r="L53" s="306">
        <v>5350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44148</v>
      </c>
      <c r="D54" s="98">
        <f>SUM(L49)</f>
        <v>47046</v>
      </c>
      <c r="E54" s="52">
        <f t="shared" ref="E54:E64" si="9">SUM(N63/M63*100)</f>
        <v>89.995107632093934</v>
      </c>
      <c r="F54" s="52">
        <f>SUM(C54/D54*100)</f>
        <v>93.840071419461808</v>
      </c>
      <c r="G54" s="3"/>
      <c r="H54" s="88">
        <v>6667</v>
      </c>
      <c r="I54" s="3">
        <v>34</v>
      </c>
      <c r="J54" s="161" t="s">
        <v>1</v>
      </c>
      <c r="K54" s="3">
        <f t="shared" si="7"/>
        <v>34</v>
      </c>
      <c r="L54" s="306">
        <v>3475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29</v>
      </c>
      <c r="C55" s="43">
        <f t="shared" si="8"/>
        <v>16634</v>
      </c>
      <c r="D55" s="98">
        <f t="shared" ref="D55:D64" si="10">SUM(L50)</f>
        <v>7972</v>
      </c>
      <c r="E55" s="52">
        <f t="shared" si="9"/>
        <v>230.51552106430157</v>
      </c>
      <c r="F55" s="52">
        <f t="shared" ref="F55:F64" si="11">SUM(C55/D55*100)</f>
        <v>208.65529352734572</v>
      </c>
      <c r="G55" s="3"/>
      <c r="H55" s="88">
        <v>3237</v>
      </c>
      <c r="I55" s="3">
        <v>22</v>
      </c>
      <c r="J55" s="161" t="s">
        <v>26</v>
      </c>
      <c r="K55" s="3">
        <f t="shared" si="7"/>
        <v>22</v>
      </c>
      <c r="L55" s="306">
        <v>8851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7</v>
      </c>
      <c r="C56" s="43">
        <f t="shared" si="8"/>
        <v>13696</v>
      </c>
      <c r="D56" s="98">
        <f t="shared" si="10"/>
        <v>15299</v>
      </c>
      <c r="E56" s="52">
        <f t="shared" si="9"/>
        <v>101.97304742759287</v>
      </c>
      <c r="F56" s="52">
        <f t="shared" si="11"/>
        <v>89.522190992875352</v>
      </c>
      <c r="G56" s="3"/>
      <c r="H56" s="44">
        <v>3214</v>
      </c>
      <c r="I56" s="3">
        <v>36</v>
      </c>
      <c r="J56" s="161" t="s">
        <v>5</v>
      </c>
      <c r="K56" s="3">
        <f t="shared" si="7"/>
        <v>36</v>
      </c>
      <c r="L56" s="306">
        <v>5141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0</v>
      </c>
      <c r="C57" s="43">
        <f t="shared" si="8"/>
        <v>10273</v>
      </c>
      <c r="D57" s="98">
        <f t="shared" si="10"/>
        <v>7670</v>
      </c>
      <c r="E57" s="52">
        <f t="shared" si="9"/>
        <v>71.335323935837792</v>
      </c>
      <c r="F57" s="52">
        <f t="shared" si="11"/>
        <v>133.93741851368969</v>
      </c>
      <c r="G57" s="3"/>
      <c r="H57" s="126">
        <v>3070</v>
      </c>
      <c r="I57" s="3">
        <v>24</v>
      </c>
      <c r="J57" s="161" t="s">
        <v>28</v>
      </c>
      <c r="K57" s="3">
        <f t="shared" si="7"/>
        <v>24</v>
      </c>
      <c r="L57" s="306">
        <v>3793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2</v>
      </c>
      <c r="C58" s="43">
        <f t="shared" si="8"/>
        <v>7970</v>
      </c>
      <c r="D58" s="98">
        <f t="shared" si="10"/>
        <v>5350</v>
      </c>
      <c r="E58" s="52">
        <f t="shared" si="9"/>
        <v>79.422022919780773</v>
      </c>
      <c r="F58" s="52">
        <f t="shared" si="11"/>
        <v>148.97196261682245</v>
      </c>
      <c r="G58" s="12"/>
      <c r="H58" s="434">
        <v>1996</v>
      </c>
      <c r="I58" s="14">
        <v>16</v>
      </c>
      <c r="J58" s="163" t="s">
        <v>3</v>
      </c>
      <c r="K58" s="14">
        <f t="shared" si="7"/>
        <v>16</v>
      </c>
      <c r="L58" s="307">
        <v>1934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1</v>
      </c>
      <c r="C59" s="43">
        <f t="shared" si="8"/>
        <v>6667</v>
      </c>
      <c r="D59" s="98">
        <f t="shared" si="10"/>
        <v>3475</v>
      </c>
      <c r="E59" s="52">
        <f t="shared" si="9"/>
        <v>112.40937447310739</v>
      </c>
      <c r="F59" s="52">
        <f t="shared" si="11"/>
        <v>191.85611510791367</v>
      </c>
      <c r="G59" s="3"/>
      <c r="H59" s="430">
        <v>1327</v>
      </c>
      <c r="I59" s="338">
        <v>17</v>
      </c>
      <c r="J59" s="223" t="s">
        <v>21</v>
      </c>
      <c r="K59" s="8" t="s">
        <v>67</v>
      </c>
      <c r="L59" s="308">
        <v>110909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26</v>
      </c>
      <c r="C60" s="43">
        <f t="shared" si="8"/>
        <v>3237</v>
      </c>
      <c r="D60" s="98">
        <f t="shared" si="10"/>
        <v>8851</v>
      </c>
      <c r="E60" s="52">
        <f t="shared" si="9"/>
        <v>104.11707944676745</v>
      </c>
      <c r="F60" s="52">
        <f t="shared" si="11"/>
        <v>36.572138741385153</v>
      </c>
      <c r="G60" s="3"/>
      <c r="H60" s="91">
        <v>993</v>
      </c>
      <c r="I60" s="140">
        <v>38</v>
      </c>
      <c r="J60" s="161" t="s">
        <v>38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5</v>
      </c>
      <c r="C61" s="43">
        <f t="shared" si="8"/>
        <v>3214</v>
      </c>
      <c r="D61" s="98">
        <f t="shared" si="10"/>
        <v>5141</v>
      </c>
      <c r="E61" s="52">
        <f t="shared" si="9"/>
        <v>85.071466384330336</v>
      </c>
      <c r="F61" s="52">
        <f t="shared" si="11"/>
        <v>62.517020035012635</v>
      </c>
      <c r="G61" s="11"/>
      <c r="H61" s="422">
        <v>832</v>
      </c>
      <c r="I61" s="140">
        <v>12</v>
      </c>
      <c r="J61" s="161" t="s">
        <v>18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28</v>
      </c>
      <c r="C62" s="43">
        <f t="shared" si="8"/>
        <v>3070</v>
      </c>
      <c r="D62" s="98">
        <f t="shared" si="10"/>
        <v>3793</v>
      </c>
      <c r="E62" s="52">
        <f t="shared" si="9"/>
        <v>90.882178804026054</v>
      </c>
      <c r="F62" s="52">
        <f t="shared" si="11"/>
        <v>80.938571051937785</v>
      </c>
      <c r="G62" s="12"/>
      <c r="H62" s="91">
        <v>431</v>
      </c>
      <c r="I62" s="174">
        <v>21</v>
      </c>
      <c r="J62" s="3" t="s">
        <v>161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3</v>
      </c>
      <c r="C63" s="333">
        <f t="shared" si="8"/>
        <v>1996</v>
      </c>
      <c r="D63" s="138">
        <f t="shared" si="10"/>
        <v>1934</v>
      </c>
      <c r="E63" s="57">
        <f t="shared" si="9"/>
        <v>104.4479330193616</v>
      </c>
      <c r="F63" s="57">
        <f t="shared" si="11"/>
        <v>103.20579110651499</v>
      </c>
      <c r="G63" s="92"/>
      <c r="H63" s="91">
        <v>417</v>
      </c>
      <c r="I63" s="3">
        <v>23</v>
      </c>
      <c r="J63" s="161" t="s">
        <v>27</v>
      </c>
      <c r="K63" s="3">
        <f>SUM(K49)</f>
        <v>26</v>
      </c>
      <c r="L63" s="161" t="s">
        <v>30</v>
      </c>
      <c r="M63" s="170">
        <v>49056</v>
      </c>
      <c r="N63" s="89">
        <f>SUM(H49)</f>
        <v>44148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/>
      <c r="C64" s="101">
        <f>SUM(H89)</f>
        <v>115306</v>
      </c>
      <c r="D64" s="139">
        <f t="shared" si="10"/>
        <v>110909</v>
      </c>
      <c r="E64" s="70">
        <f t="shared" si="9"/>
        <v>98.172034771355356</v>
      </c>
      <c r="F64" s="70">
        <f t="shared" si="11"/>
        <v>103.96451144632086</v>
      </c>
      <c r="G64" s="69"/>
      <c r="H64" s="91">
        <v>249</v>
      </c>
      <c r="I64" s="3">
        <v>9</v>
      </c>
      <c r="J64" s="3" t="s">
        <v>169</v>
      </c>
      <c r="K64" s="3">
        <f t="shared" ref="K64:K72" si="12">SUM(K50)</f>
        <v>25</v>
      </c>
      <c r="L64" s="161" t="s">
        <v>29</v>
      </c>
      <c r="M64" s="170">
        <v>7216</v>
      </c>
      <c r="N64" s="89">
        <f t="shared" ref="N64:N72" si="13">SUM(H50)</f>
        <v>16634</v>
      </c>
      <c r="O64" s="45"/>
      <c r="S64" s="26"/>
      <c r="T64" s="26"/>
      <c r="U64" s="26"/>
      <c r="V64" s="26"/>
    </row>
    <row r="65" spans="2:22" x14ac:dyDescent="0.15">
      <c r="H65" s="410">
        <v>91</v>
      </c>
      <c r="I65" s="3">
        <v>4</v>
      </c>
      <c r="J65" s="161" t="s">
        <v>11</v>
      </c>
      <c r="K65" s="3">
        <f t="shared" si="12"/>
        <v>13</v>
      </c>
      <c r="L65" s="161" t="s">
        <v>7</v>
      </c>
      <c r="M65" s="170">
        <v>13431</v>
      </c>
      <c r="N65" s="89">
        <f t="shared" si="13"/>
        <v>13696</v>
      </c>
      <c r="O65" s="45"/>
      <c r="S65" s="26"/>
      <c r="T65" s="26"/>
      <c r="U65" s="26"/>
      <c r="V65" s="26"/>
    </row>
    <row r="66" spans="2:22" x14ac:dyDescent="0.15">
      <c r="H66" s="432">
        <v>40</v>
      </c>
      <c r="I66" s="3">
        <v>11</v>
      </c>
      <c r="J66" s="161" t="s">
        <v>17</v>
      </c>
      <c r="K66" s="3">
        <f t="shared" si="12"/>
        <v>33</v>
      </c>
      <c r="L66" s="161" t="s">
        <v>0</v>
      </c>
      <c r="M66" s="170">
        <v>14401</v>
      </c>
      <c r="N66" s="89">
        <f t="shared" si="13"/>
        <v>10273</v>
      </c>
      <c r="O66" s="45"/>
      <c r="S66" s="26"/>
      <c r="T66" s="26"/>
      <c r="U66" s="26"/>
      <c r="V66" s="26"/>
    </row>
    <row r="67" spans="2:22" x14ac:dyDescent="0.15">
      <c r="H67" s="89">
        <v>18</v>
      </c>
      <c r="I67" s="3">
        <v>29</v>
      </c>
      <c r="J67" s="161" t="s">
        <v>96</v>
      </c>
      <c r="K67" s="3">
        <f t="shared" si="12"/>
        <v>40</v>
      </c>
      <c r="L67" s="161" t="s">
        <v>2</v>
      </c>
      <c r="M67" s="170">
        <v>10035</v>
      </c>
      <c r="N67" s="89">
        <f t="shared" si="13"/>
        <v>7970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88">
        <v>2</v>
      </c>
      <c r="I68" s="3">
        <v>27</v>
      </c>
      <c r="J68" s="161" t="s">
        <v>31</v>
      </c>
      <c r="K68" s="3">
        <f t="shared" si="12"/>
        <v>34</v>
      </c>
      <c r="L68" s="161" t="s">
        <v>1</v>
      </c>
      <c r="M68" s="170">
        <v>5931</v>
      </c>
      <c r="N68" s="89">
        <f t="shared" si="13"/>
        <v>6667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44">
        <v>1</v>
      </c>
      <c r="I69" s="3">
        <v>15</v>
      </c>
      <c r="J69" s="161" t="s">
        <v>20</v>
      </c>
      <c r="K69" s="3">
        <f t="shared" si="12"/>
        <v>22</v>
      </c>
      <c r="L69" s="161" t="s">
        <v>26</v>
      </c>
      <c r="M69" s="170">
        <v>3109</v>
      </c>
      <c r="N69" s="89">
        <f t="shared" si="13"/>
        <v>3237</v>
      </c>
      <c r="O69" s="45"/>
      <c r="S69" s="26"/>
      <c r="T69" s="26"/>
      <c r="U69" s="26"/>
      <c r="V69" s="26"/>
    </row>
    <row r="70" spans="2:22" x14ac:dyDescent="0.15">
      <c r="B70" s="50"/>
      <c r="H70" s="88">
        <v>0</v>
      </c>
      <c r="I70" s="3">
        <v>1</v>
      </c>
      <c r="J70" s="161" t="s">
        <v>4</v>
      </c>
      <c r="K70" s="3">
        <f t="shared" si="12"/>
        <v>36</v>
      </c>
      <c r="L70" s="161" t="s">
        <v>5</v>
      </c>
      <c r="M70" s="170">
        <v>3778</v>
      </c>
      <c r="N70" s="89">
        <f t="shared" si="13"/>
        <v>3214</v>
      </c>
      <c r="O70" s="45"/>
      <c r="S70" s="26"/>
      <c r="T70" s="26"/>
      <c r="U70" s="26"/>
      <c r="V70" s="26"/>
    </row>
    <row r="71" spans="2:22" x14ac:dyDescent="0.15">
      <c r="B71" s="50"/>
      <c r="H71" s="88">
        <v>0</v>
      </c>
      <c r="I71" s="3">
        <v>2</v>
      </c>
      <c r="J71" s="161" t="s">
        <v>6</v>
      </c>
      <c r="K71" s="3">
        <f t="shared" si="12"/>
        <v>24</v>
      </c>
      <c r="L71" s="161" t="s">
        <v>28</v>
      </c>
      <c r="M71" s="170">
        <v>3378</v>
      </c>
      <c r="N71" s="89">
        <f t="shared" si="13"/>
        <v>3070</v>
      </c>
      <c r="O71" s="45"/>
      <c r="S71" s="26"/>
      <c r="T71" s="26"/>
      <c r="U71" s="26"/>
      <c r="V71" s="26"/>
    </row>
    <row r="72" spans="2:22" ht="14.25" thickBot="1" x14ac:dyDescent="0.2">
      <c r="B72" s="50"/>
      <c r="H72" s="44">
        <v>0</v>
      </c>
      <c r="I72" s="3">
        <v>3</v>
      </c>
      <c r="J72" s="161" t="s">
        <v>10</v>
      </c>
      <c r="K72" s="3">
        <f t="shared" si="12"/>
        <v>16</v>
      </c>
      <c r="L72" s="163" t="s">
        <v>3</v>
      </c>
      <c r="M72" s="171">
        <v>1911</v>
      </c>
      <c r="N72" s="89">
        <f t="shared" si="13"/>
        <v>1996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292">
        <v>0</v>
      </c>
      <c r="I73" s="3">
        <v>5</v>
      </c>
      <c r="J73" s="161" t="s">
        <v>12</v>
      </c>
      <c r="K73" s="43"/>
      <c r="L73" s="3" t="s">
        <v>188</v>
      </c>
      <c r="M73" s="169">
        <v>117453</v>
      </c>
      <c r="N73" s="168">
        <f>SUM(H89)</f>
        <v>115306</v>
      </c>
      <c r="O73" s="45"/>
      <c r="S73" s="26"/>
      <c r="T73" s="26"/>
      <c r="U73" s="26"/>
      <c r="V73" s="26"/>
    </row>
    <row r="74" spans="2:22" x14ac:dyDescent="0.15">
      <c r="B74" s="50"/>
      <c r="H74" s="88">
        <v>0</v>
      </c>
      <c r="I74" s="3">
        <v>6</v>
      </c>
      <c r="J74" s="161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44">
        <v>0</v>
      </c>
      <c r="I75" s="3">
        <v>7</v>
      </c>
      <c r="J75" s="161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88">
        <v>0</v>
      </c>
      <c r="I76" s="3">
        <v>8</v>
      </c>
      <c r="J76" s="161" t="s">
        <v>15</v>
      </c>
      <c r="L76" s="48"/>
      <c r="M76" s="26"/>
      <c r="S76" s="26"/>
      <c r="T76" s="26"/>
      <c r="U76" s="26"/>
      <c r="V76" s="26"/>
    </row>
    <row r="77" spans="2:22" x14ac:dyDescent="0.15">
      <c r="B77" s="50"/>
      <c r="H77" s="44">
        <v>0</v>
      </c>
      <c r="I77" s="3">
        <v>10</v>
      </c>
      <c r="J77" s="161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 x14ac:dyDescent="0.15">
      <c r="H78" s="336">
        <v>0</v>
      </c>
      <c r="I78" s="3">
        <v>14</v>
      </c>
      <c r="J78" s="161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 x14ac:dyDescent="0.15">
      <c r="H79" s="43">
        <v>0</v>
      </c>
      <c r="I79" s="3">
        <v>18</v>
      </c>
      <c r="J79" s="161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 x14ac:dyDescent="0.15">
      <c r="H80" s="88">
        <v>0</v>
      </c>
      <c r="I80" s="3">
        <v>19</v>
      </c>
      <c r="J80" s="161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 x14ac:dyDescent="0.15">
      <c r="H81" s="350">
        <v>0</v>
      </c>
      <c r="I81" s="3">
        <v>20</v>
      </c>
      <c r="J81" s="161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 x14ac:dyDescent="0.15">
      <c r="H82" s="43">
        <v>0</v>
      </c>
      <c r="I82" s="3">
        <v>28</v>
      </c>
      <c r="J82" s="161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 x14ac:dyDescent="0.15">
      <c r="H83" s="88">
        <v>0</v>
      </c>
      <c r="I83" s="3">
        <v>30</v>
      </c>
      <c r="J83" s="161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44">
        <v>0</v>
      </c>
      <c r="I84" s="3">
        <v>31</v>
      </c>
      <c r="J84" s="161" t="s">
        <v>97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88">
        <v>0</v>
      </c>
      <c r="I85" s="3">
        <v>32</v>
      </c>
      <c r="J85" s="161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88">
        <v>0</v>
      </c>
      <c r="I86" s="3">
        <v>35</v>
      </c>
      <c r="J86" s="161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44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44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115306</v>
      </c>
      <c r="I89" s="3"/>
      <c r="J89" s="3" t="s">
        <v>94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O47" sqref="O47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16" t="s">
        <v>65</v>
      </c>
      <c r="J1" s="102"/>
      <c r="Q1" s="26"/>
      <c r="R1" s="109"/>
    </row>
    <row r="2" spans="5:30" x14ac:dyDescent="0.15">
      <c r="H2" s="283" t="s">
        <v>209</v>
      </c>
      <c r="I2" s="3"/>
      <c r="J2" s="187" t="s">
        <v>104</v>
      </c>
      <c r="K2" s="3"/>
      <c r="L2" s="180" t="s">
        <v>208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100</v>
      </c>
      <c r="I3" s="3"/>
      <c r="J3" s="145" t="s">
        <v>101</v>
      </c>
      <c r="K3" s="3"/>
      <c r="L3" s="42" t="s">
        <v>100</v>
      </c>
      <c r="M3" s="82"/>
      <c r="R3" s="48"/>
      <c r="S3" s="26"/>
      <c r="T3" s="26"/>
      <c r="U3" s="26"/>
      <c r="V3" s="26"/>
    </row>
    <row r="4" spans="5:30" x14ac:dyDescent="0.15">
      <c r="H4" s="89">
        <v>31319</v>
      </c>
      <c r="I4" s="3">
        <v>17</v>
      </c>
      <c r="J4" s="33" t="s">
        <v>21</v>
      </c>
      <c r="K4" s="203">
        <f>SUM(I4)</f>
        <v>17</v>
      </c>
      <c r="L4" s="275">
        <v>31841</v>
      </c>
      <c r="M4" s="45"/>
      <c r="R4" s="48"/>
      <c r="S4" s="26"/>
      <c r="T4" s="26"/>
      <c r="U4" s="26"/>
      <c r="V4" s="26"/>
    </row>
    <row r="5" spans="5:30" x14ac:dyDescent="0.15">
      <c r="H5" s="88">
        <v>17089</v>
      </c>
      <c r="I5" s="3">
        <v>33</v>
      </c>
      <c r="J5" s="33" t="s">
        <v>0</v>
      </c>
      <c r="K5" s="203">
        <f t="shared" ref="K5:K13" si="0">SUM(I5)</f>
        <v>33</v>
      </c>
      <c r="L5" s="275">
        <v>10940</v>
      </c>
      <c r="M5" s="45"/>
      <c r="R5" s="48"/>
      <c r="S5" s="26"/>
      <c r="T5" s="26"/>
      <c r="U5" s="26"/>
      <c r="V5" s="26"/>
    </row>
    <row r="6" spans="5:30" x14ac:dyDescent="0.15">
      <c r="H6" s="44">
        <v>16435</v>
      </c>
      <c r="I6" s="3">
        <v>31</v>
      </c>
      <c r="J6" s="33" t="s">
        <v>64</v>
      </c>
      <c r="K6" s="203">
        <f t="shared" si="0"/>
        <v>31</v>
      </c>
      <c r="L6" s="275">
        <v>47702</v>
      </c>
      <c r="M6" s="45"/>
      <c r="R6" s="48"/>
      <c r="S6" s="26"/>
      <c r="T6" s="26"/>
      <c r="U6" s="26"/>
      <c r="V6" s="26"/>
    </row>
    <row r="7" spans="5:30" x14ac:dyDescent="0.15">
      <c r="H7" s="88">
        <v>14249</v>
      </c>
      <c r="I7" s="3">
        <v>16</v>
      </c>
      <c r="J7" s="33" t="s">
        <v>3</v>
      </c>
      <c r="K7" s="203">
        <f t="shared" si="0"/>
        <v>16</v>
      </c>
      <c r="L7" s="275">
        <v>11030</v>
      </c>
      <c r="M7" s="45"/>
      <c r="R7" s="48"/>
      <c r="S7" s="26"/>
      <c r="T7" s="26"/>
      <c r="U7" s="26"/>
      <c r="V7" s="26"/>
    </row>
    <row r="8" spans="5:30" x14ac:dyDescent="0.15">
      <c r="H8" s="88">
        <v>14208</v>
      </c>
      <c r="I8" s="3">
        <v>34</v>
      </c>
      <c r="J8" s="33" t="s">
        <v>1</v>
      </c>
      <c r="K8" s="203">
        <f t="shared" si="0"/>
        <v>34</v>
      </c>
      <c r="L8" s="275">
        <v>12324</v>
      </c>
      <c r="M8" s="45"/>
      <c r="R8" s="48"/>
      <c r="S8" s="26"/>
      <c r="T8" s="26"/>
      <c r="U8" s="26"/>
      <c r="V8" s="26"/>
    </row>
    <row r="9" spans="5:30" x14ac:dyDescent="0.15">
      <c r="H9" s="88">
        <v>14125</v>
      </c>
      <c r="I9" s="3">
        <v>2</v>
      </c>
      <c r="J9" s="33" t="s">
        <v>6</v>
      </c>
      <c r="K9" s="203">
        <f t="shared" si="0"/>
        <v>2</v>
      </c>
      <c r="L9" s="275">
        <v>10736</v>
      </c>
      <c r="M9" s="45"/>
      <c r="R9" s="48"/>
      <c r="S9" s="26"/>
      <c r="T9" s="26"/>
      <c r="U9" s="26"/>
      <c r="V9" s="26"/>
    </row>
    <row r="10" spans="5:30" x14ac:dyDescent="0.15">
      <c r="H10" s="88">
        <v>13380</v>
      </c>
      <c r="I10" s="3">
        <v>40</v>
      </c>
      <c r="J10" s="33" t="s">
        <v>2</v>
      </c>
      <c r="K10" s="203">
        <f t="shared" si="0"/>
        <v>40</v>
      </c>
      <c r="L10" s="275">
        <v>9168</v>
      </c>
      <c r="M10" s="45"/>
      <c r="R10" s="48"/>
      <c r="S10" s="26"/>
      <c r="T10" s="26"/>
      <c r="U10" s="26"/>
      <c r="V10" s="26"/>
    </row>
    <row r="11" spans="5:30" x14ac:dyDescent="0.15">
      <c r="H11" s="336">
        <v>10169</v>
      </c>
      <c r="I11" s="3">
        <v>25</v>
      </c>
      <c r="J11" s="33" t="s">
        <v>29</v>
      </c>
      <c r="K11" s="203">
        <f t="shared" si="0"/>
        <v>25</v>
      </c>
      <c r="L11" s="276">
        <v>5874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18">
        <v>8512</v>
      </c>
      <c r="I12" s="3">
        <v>13</v>
      </c>
      <c r="J12" s="33" t="s">
        <v>7</v>
      </c>
      <c r="K12" s="203">
        <f t="shared" si="0"/>
        <v>13</v>
      </c>
      <c r="L12" s="276">
        <v>9034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20">
        <v>5027</v>
      </c>
      <c r="I13" s="14">
        <v>26</v>
      </c>
      <c r="J13" s="77" t="s">
        <v>30</v>
      </c>
      <c r="K13" s="203">
        <f t="shared" si="0"/>
        <v>26</v>
      </c>
      <c r="L13" s="276">
        <v>5767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4093</v>
      </c>
      <c r="I14" s="222">
        <v>21</v>
      </c>
      <c r="J14" s="222" t="s">
        <v>165</v>
      </c>
      <c r="K14" s="108" t="s">
        <v>8</v>
      </c>
      <c r="L14" s="277">
        <v>194416</v>
      </c>
      <c r="N14" s="32"/>
      <c r="R14" s="48"/>
      <c r="S14" s="26"/>
      <c r="T14" s="26"/>
      <c r="U14" s="26"/>
      <c r="V14" s="26"/>
    </row>
    <row r="15" spans="5:30" x14ac:dyDescent="0.15">
      <c r="H15" s="88">
        <v>3695</v>
      </c>
      <c r="I15" s="3">
        <v>38</v>
      </c>
      <c r="J15" s="33" t="s">
        <v>38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3585</v>
      </c>
      <c r="I16" s="3">
        <v>3</v>
      </c>
      <c r="J16" s="33" t="s">
        <v>10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3424</v>
      </c>
      <c r="I17" s="3">
        <v>11</v>
      </c>
      <c r="J17" s="33" t="s">
        <v>17</v>
      </c>
      <c r="L17" s="32"/>
      <c r="R17" s="48"/>
      <c r="S17" s="26"/>
      <c r="T17" s="26"/>
      <c r="U17" s="26"/>
      <c r="V17" s="26"/>
    </row>
    <row r="18" spans="1:22" x14ac:dyDescent="0.15">
      <c r="H18" s="350">
        <v>1842</v>
      </c>
      <c r="I18" s="3">
        <v>1</v>
      </c>
      <c r="J18" s="33" t="s">
        <v>4</v>
      </c>
      <c r="L18" s="188" t="s">
        <v>104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89">
        <v>1706</v>
      </c>
      <c r="I19" s="3">
        <v>9</v>
      </c>
      <c r="J19" s="3" t="s">
        <v>171</v>
      </c>
      <c r="K19" s="117">
        <f>SUM(I4)</f>
        <v>17</v>
      </c>
      <c r="L19" s="33" t="s">
        <v>21</v>
      </c>
      <c r="M19" s="370">
        <v>33014</v>
      </c>
      <c r="N19" s="89">
        <f>SUM(H4)</f>
        <v>31319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53</v>
      </c>
      <c r="C20" s="59" t="s">
        <v>210</v>
      </c>
      <c r="D20" s="59" t="s">
        <v>211</v>
      </c>
      <c r="E20" s="59" t="s">
        <v>51</v>
      </c>
      <c r="F20" s="59" t="s">
        <v>50</v>
      </c>
      <c r="G20" s="60" t="s">
        <v>52</v>
      </c>
      <c r="H20" s="88">
        <v>1665</v>
      </c>
      <c r="I20" s="3">
        <v>14</v>
      </c>
      <c r="J20" s="33" t="s">
        <v>19</v>
      </c>
      <c r="K20" s="117">
        <f t="shared" ref="K20:K28" si="1">SUM(I5)</f>
        <v>33</v>
      </c>
      <c r="L20" s="33" t="s">
        <v>0</v>
      </c>
      <c r="M20" s="371">
        <v>17313</v>
      </c>
      <c r="N20" s="89">
        <f t="shared" ref="N20:N28" si="2">SUM(H5)</f>
        <v>17089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21</v>
      </c>
      <c r="C21" s="202">
        <f>SUM(H4)</f>
        <v>31319</v>
      </c>
      <c r="D21" s="89">
        <f>SUM(L4)</f>
        <v>31841</v>
      </c>
      <c r="E21" s="52">
        <f t="shared" ref="E21:E30" si="3">SUM(N19/M19*100)</f>
        <v>94.86581450293815</v>
      </c>
      <c r="F21" s="52">
        <f t="shared" ref="F21:F31" si="4">SUM(C21/D21*100)</f>
        <v>98.360604252379019</v>
      </c>
      <c r="G21" s="62"/>
      <c r="H21" s="88">
        <v>1454</v>
      </c>
      <c r="I21" s="3">
        <v>36</v>
      </c>
      <c r="J21" s="33" t="s">
        <v>5</v>
      </c>
      <c r="K21" s="117">
        <f t="shared" si="1"/>
        <v>31</v>
      </c>
      <c r="L21" s="33" t="s">
        <v>64</v>
      </c>
      <c r="M21" s="371">
        <v>14410</v>
      </c>
      <c r="N21" s="89">
        <f t="shared" si="2"/>
        <v>16435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0</v>
      </c>
      <c r="C22" s="202">
        <f t="shared" ref="C22:C30" si="5">SUM(H5)</f>
        <v>17089</v>
      </c>
      <c r="D22" s="89">
        <f t="shared" ref="D22:D29" si="6">SUM(L5)</f>
        <v>10940</v>
      </c>
      <c r="E22" s="52">
        <f t="shared" si="3"/>
        <v>98.706174550915492</v>
      </c>
      <c r="F22" s="52">
        <f t="shared" si="4"/>
        <v>156.20658135283364</v>
      </c>
      <c r="G22" s="62"/>
      <c r="H22" s="88">
        <v>1103</v>
      </c>
      <c r="I22" s="3">
        <v>24</v>
      </c>
      <c r="J22" s="33" t="s">
        <v>28</v>
      </c>
      <c r="K22" s="117">
        <f t="shared" si="1"/>
        <v>16</v>
      </c>
      <c r="L22" s="33" t="s">
        <v>3</v>
      </c>
      <c r="M22" s="371">
        <v>16261</v>
      </c>
      <c r="N22" s="89">
        <f t="shared" si="2"/>
        <v>14249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64</v>
      </c>
      <c r="C23" s="202">
        <f t="shared" si="5"/>
        <v>16435</v>
      </c>
      <c r="D23" s="89">
        <f t="shared" si="6"/>
        <v>47702</v>
      </c>
      <c r="E23" s="52">
        <f t="shared" si="3"/>
        <v>114.05274115197778</v>
      </c>
      <c r="F23" s="52">
        <f t="shared" si="4"/>
        <v>34.453482034296258</v>
      </c>
      <c r="G23" s="62"/>
      <c r="H23" s="88">
        <v>808</v>
      </c>
      <c r="I23" s="3">
        <v>5</v>
      </c>
      <c r="J23" s="33" t="s">
        <v>12</v>
      </c>
      <c r="K23" s="117">
        <f t="shared" si="1"/>
        <v>34</v>
      </c>
      <c r="L23" s="33" t="s">
        <v>1</v>
      </c>
      <c r="M23" s="371">
        <v>17307</v>
      </c>
      <c r="N23" s="89">
        <f t="shared" si="2"/>
        <v>14208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3</v>
      </c>
      <c r="C24" s="202">
        <f t="shared" si="5"/>
        <v>14249</v>
      </c>
      <c r="D24" s="89">
        <f t="shared" si="6"/>
        <v>11030</v>
      </c>
      <c r="E24" s="52">
        <f t="shared" si="3"/>
        <v>87.626837217883278</v>
      </c>
      <c r="F24" s="52">
        <f t="shared" si="4"/>
        <v>129.18404351767904</v>
      </c>
      <c r="G24" s="62"/>
      <c r="H24" s="88">
        <v>593</v>
      </c>
      <c r="I24" s="3">
        <v>27</v>
      </c>
      <c r="J24" s="33" t="s">
        <v>31</v>
      </c>
      <c r="K24" s="117">
        <f t="shared" si="1"/>
        <v>2</v>
      </c>
      <c r="L24" s="33" t="s">
        <v>6</v>
      </c>
      <c r="M24" s="371">
        <v>19147</v>
      </c>
      <c r="N24" s="89">
        <f t="shared" si="2"/>
        <v>14125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1</v>
      </c>
      <c r="C25" s="202">
        <f t="shared" si="5"/>
        <v>14208</v>
      </c>
      <c r="D25" s="89">
        <f t="shared" si="6"/>
        <v>12324</v>
      </c>
      <c r="E25" s="52">
        <f t="shared" si="3"/>
        <v>82.093950424683655</v>
      </c>
      <c r="F25" s="52">
        <f t="shared" si="4"/>
        <v>115.28724440116844</v>
      </c>
      <c r="G25" s="72"/>
      <c r="H25" s="292">
        <v>545</v>
      </c>
      <c r="I25" s="3">
        <v>12</v>
      </c>
      <c r="J25" s="33" t="s">
        <v>18</v>
      </c>
      <c r="K25" s="117">
        <f t="shared" si="1"/>
        <v>40</v>
      </c>
      <c r="L25" s="33" t="s">
        <v>2</v>
      </c>
      <c r="M25" s="371">
        <v>8199</v>
      </c>
      <c r="N25" s="89">
        <f t="shared" si="2"/>
        <v>13380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6</v>
      </c>
      <c r="C26" s="202">
        <f t="shared" si="5"/>
        <v>14125</v>
      </c>
      <c r="D26" s="89">
        <f t="shared" si="6"/>
        <v>10736</v>
      </c>
      <c r="E26" s="52">
        <f t="shared" si="3"/>
        <v>73.771347991852508</v>
      </c>
      <c r="F26" s="52">
        <f t="shared" si="4"/>
        <v>131.56669150521608</v>
      </c>
      <c r="G26" s="62"/>
      <c r="H26" s="88">
        <v>464</v>
      </c>
      <c r="I26" s="3">
        <v>4</v>
      </c>
      <c r="J26" s="33" t="s">
        <v>11</v>
      </c>
      <c r="K26" s="117">
        <f t="shared" si="1"/>
        <v>25</v>
      </c>
      <c r="L26" s="33" t="s">
        <v>29</v>
      </c>
      <c r="M26" s="372">
        <v>10663</v>
      </c>
      <c r="N26" s="89">
        <f t="shared" si="2"/>
        <v>10169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2</v>
      </c>
      <c r="C27" s="202">
        <f t="shared" si="5"/>
        <v>13380</v>
      </c>
      <c r="D27" s="89">
        <f t="shared" si="6"/>
        <v>9168</v>
      </c>
      <c r="E27" s="52">
        <f t="shared" si="3"/>
        <v>163.19063300402487</v>
      </c>
      <c r="F27" s="52">
        <f t="shared" si="4"/>
        <v>145.94240837696336</v>
      </c>
      <c r="G27" s="62"/>
      <c r="H27" s="292">
        <v>359</v>
      </c>
      <c r="I27" s="3">
        <v>39</v>
      </c>
      <c r="J27" s="33" t="s">
        <v>39</v>
      </c>
      <c r="K27" s="117">
        <f t="shared" si="1"/>
        <v>13</v>
      </c>
      <c r="L27" s="33" t="s">
        <v>7</v>
      </c>
      <c r="M27" s="373">
        <v>10458</v>
      </c>
      <c r="N27" s="89">
        <f t="shared" si="2"/>
        <v>8512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29</v>
      </c>
      <c r="C28" s="202">
        <f t="shared" si="5"/>
        <v>10169</v>
      </c>
      <c r="D28" s="89">
        <f t="shared" si="6"/>
        <v>5874</v>
      </c>
      <c r="E28" s="52">
        <f t="shared" si="3"/>
        <v>95.367157460377001</v>
      </c>
      <c r="F28" s="52">
        <f t="shared" si="4"/>
        <v>173.11882873680625</v>
      </c>
      <c r="G28" s="73"/>
      <c r="H28" s="88">
        <v>299</v>
      </c>
      <c r="I28" s="3">
        <v>7</v>
      </c>
      <c r="J28" s="33" t="s">
        <v>14</v>
      </c>
      <c r="K28" s="181">
        <f t="shared" si="1"/>
        <v>26</v>
      </c>
      <c r="L28" s="77" t="s">
        <v>30</v>
      </c>
      <c r="M28" s="373">
        <v>6437</v>
      </c>
      <c r="N28" s="167">
        <f t="shared" si="2"/>
        <v>5027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7</v>
      </c>
      <c r="C29" s="202">
        <f t="shared" si="5"/>
        <v>8512</v>
      </c>
      <c r="D29" s="89">
        <f t="shared" si="6"/>
        <v>9034</v>
      </c>
      <c r="E29" s="52">
        <f t="shared" si="3"/>
        <v>81.392235609103082</v>
      </c>
      <c r="F29" s="52">
        <f t="shared" si="4"/>
        <v>94.221828647332302</v>
      </c>
      <c r="G29" s="72"/>
      <c r="H29" s="88">
        <v>270</v>
      </c>
      <c r="I29" s="3">
        <v>20</v>
      </c>
      <c r="J29" s="33" t="s">
        <v>24</v>
      </c>
      <c r="K29" s="115"/>
      <c r="L29" s="115" t="s">
        <v>175</v>
      </c>
      <c r="M29" s="374">
        <v>182354</v>
      </c>
      <c r="N29" s="172">
        <f>SUM(H44)</f>
        <v>170778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30</v>
      </c>
      <c r="C30" s="202">
        <f t="shared" si="5"/>
        <v>5027</v>
      </c>
      <c r="D30" s="89">
        <f>SUM(L13)</f>
        <v>5767</v>
      </c>
      <c r="E30" s="57">
        <f t="shared" si="3"/>
        <v>78.095386049401895</v>
      </c>
      <c r="F30" s="63">
        <f t="shared" si="4"/>
        <v>87.168371770417892</v>
      </c>
      <c r="G30" s="75"/>
      <c r="H30" s="292">
        <v>132</v>
      </c>
      <c r="I30" s="3">
        <v>15</v>
      </c>
      <c r="J30" s="33" t="s">
        <v>20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170778</v>
      </c>
      <c r="D31" s="67">
        <f>SUM(L14)</f>
        <v>194416</v>
      </c>
      <c r="E31" s="70">
        <f>SUM(N29/M29*100)</f>
        <v>93.651907827631959</v>
      </c>
      <c r="F31" s="63">
        <f t="shared" si="4"/>
        <v>87.841535676076049</v>
      </c>
      <c r="G31" s="71"/>
      <c r="H31" s="88">
        <v>72</v>
      </c>
      <c r="I31" s="3">
        <v>10</v>
      </c>
      <c r="J31" s="33" t="s">
        <v>16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72</v>
      </c>
      <c r="I32" s="3">
        <v>32</v>
      </c>
      <c r="J32" s="33" t="s">
        <v>35</v>
      </c>
      <c r="L32" s="3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27</v>
      </c>
      <c r="I33" s="3">
        <v>29</v>
      </c>
      <c r="J33" s="33" t="s">
        <v>54</v>
      </c>
      <c r="L33" s="3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24</v>
      </c>
      <c r="I34" s="3">
        <v>23</v>
      </c>
      <c r="J34" s="33" t="s">
        <v>27</v>
      </c>
      <c r="L34" s="3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20</v>
      </c>
      <c r="I35" s="3">
        <v>18</v>
      </c>
      <c r="J35" s="33" t="s">
        <v>22</v>
      </c>
      <c r="L35" s="32"/>
      <c r="M35" s="26"/>
      <c r="N35" s="26"/>
      <c r="R35" s="48"/>
      <c r="S35" s="26"/>
      <c r="T35" s="26"/>
      <c r="U35" s="26"/>
      <c r="V35" s="26"/>
    </row>
    <row r="36" spans="3:30" x14ac:dyDescent="0.15">
      <c r="H36" s="43">
        <v>13</v>
      </c>
      <c r="I36" s="3">
        <v>37</v>
      </c>
      <c r="J36" s="33" t="s">
        <v>37</v>
      </c>
      <c r="L36" s="32"/>
      <c r="M36" s="26"/>
      <c r="N36" s="26"/>
      <c r="R36" s="48"/>
      <c r="S36" s="26"/>
      <c r="T36" s="26"/>
      <c r="U36" s="26"/>
      <c r="V36" s="26"/>
    </row>
    <row r="37" spans="3:30" x14ac:dyDescent="0.15">
      <c r="H37" s="88">
        <v>0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 x14ac:dyDescent="0.15">
      <c r="H38" s="88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 x14ac:dyDescent="0.15">
      <c r="H39" s="88">
        <v>0</v>
      </c>
      <c r="I39" s="3">
        <v>19</v>
      </c>
      <c r="J39" s="33" t="s">
        <v>23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170778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209</v>
      </c>
      <c r="I48" s="3"/>
      <c r="J48" s="190" t="s">
        <v>92</v>
      </c>
      <c r="K48" s="3"/>
      <c r="L48" s="329" t="s">
        <v>208</v>
      </c>
      <c r="M48" s="48"/>
      <c r="N48" s="26"/>
      <c r="R48" s="48"/>
      <c r="S48" s="26"/>
      <c r="T48" s="26"/>
      <c r="U48" s="26"/>
      <c r="V48" s="26"/>
    </row>
    <row r="49" spans="1:22" x14ac:dyDescent="0.15">
      <c r="H49" s="95" t="s">
        <v>100</v>
      </c>
      <c r="I49" s="3"/>
      <c r="J49" s="145" t="s">
        <v>9</v>
      </c>
      <c r="K49" s="3"/>
      <c r="L49" s="329" t="s">
        <v>180</v>
      </c>
      <c r="M49" s="82"/>
      <c r="R49" s="48"/>
      <c r="S49" s="26"/>
      <c r="T49" s="26"/>
      <c r="U49" s="26"/>
      <c r="V49" s="26"/>
    </row>
    <row r="50" spans="1:22" x14ac:dyDescent="0.15">
      <c r="H50" s="43">
        <v>24157</v>
      </c>
      <c r="I50" s="3">
        <v>16</v>
      </c>
      <c r="J50" s="33" t="s">
        <v>3</v>
      </c>
      <c r="K50" s="327">
        <f>SUM(I50)</f>
        <v>16</v>
      </c>
      <c r="L50" s="330">
        <v>19650</v>
      </c>
      <c r="M50" s="45"/>
      <c r="R50" s="48"/>
      <c r="S50" s="26"/>
      <c r="T50" s="26"/>
      <c r="U50" s="26"/>
      <c r="V50" s="26"/>
    </row>
    <row r="51" spans="1:22" x14ac:dyDescent="0.15">
      <c r="H51" s="88">
        <v>6268</v>
      </c>
      <c r="I51" s="3">
        <v>33</v>
      </c>
      <c r="J51" s="33" t="s">
        <v>0</v>
      </c>
      <c r="K51" s="327">
        <f t="shared" ref="K51:K59" si="7">SUM(I51)</f>
        <v>33</v>
      </c>
      <c r="L51" s="331">
        <v>6676</v>
      </c>
      <c r="M51" s="45"/>
      <c r="R51" s="48"/>
      <c r="S51" s="26"/>
      <c r="T51" s="26"/>
      <c r="U51" s="26"/>
      <c r="V51" s="26"/>
    </row>
    <row r="52" spans="1:22" ht="14.25" thickBot="1" x14ac:dyDescent="0.2">
      <c r="H52" s="88">
        <v>6094</v>
      </c>
      <c r="I52" s="3">
        <v>26</v>
      </c>
      <c r="J52" s="33" t="s">
        <v>30</v>
      </c>
      <c r="K52" s="327">
        <f t="shared" si="7"/>
        <v>26</v>
      </c>
      <c r="L52" s="331">
        <v>13896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204</v>
      </c>
      <c r="D53" s="59" t="s">
        <v>193</v>
      </c>
      <c r="E53" s="59" t="s">
        <v>51</v>
      </c>
      <c r="F53" s="59" t="s">
        <v>50</v>
      </c>
      <c r="G53" s="60" t="s">
        <v>52</v>
      </c>
      <c r="H53" s="88">
        <v>5713</v>
      </c>
      <c r="I53" s="3">
        <v>38</v>
      </c>
      <c r="J53" s="33" t="s">
        <v>38</v>
      </c>
      <c r="K53" s="327">
        <f t="shared" si="7"/>
        <v>38</v>
      </c>
      <c r="L53" s="331">
        <v>4430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24157</v>
      </c>
      <c r="D54" s="98">
        <f>SUM(L50)</f>
        <v>19650</v>
      </c>
      <c r="E54" s="52">
        <f t="shared" ref="E54:E63" si="8">SUM(N67/M67*100)</f>
        <v>89.672964846505067</v>
      </c>
      <c r="F54" s="52">
        <f t="shared" ref="F54:F61" si="9">SUM(C54/D54*100)</f>
        <v>122.93638676844785</v>
      </c>
      <c r="G54" s="62"/>
      <c r="H54" s="44">
        <v>3418</v>
      </c>
      <c r="I54" s="3">
        <v>34</v>
      </c>
      <c r="J54" s="33" t="s">
        <v>1</v>
      </c>
      <c r="K54" s="327">
        <f t="shared" si="7"/>
        <v>34</v>
      </c>
      <c r="L54" s="331">
        <v>2874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6268</v>
      </c>
      <c r="D55" s="98">
        <f t="shared" ref="D55:D63" si="11">SUM(L51)</f>
        <v>6676</v>
      </c>
      <c r="E55" s="52">
        <f t="shared" si="8"/>
        <v>100.80411707944677</v>
      </c>
      <c r="F55" s="52">
        <f t="shared" si="9"/>
        <v>93.888556021569798</v>
      </c>
      <c r="G55" s="62"/>
      <c r="H55" s="88">
        <v>1368</v>
      </c>
      <c r="I55" s="3">
        <v>36</v>
      </c>
      <c r="J55" s="33" t="s">
        <v>5</v>
      </c>
      <c r="K55" s="327">
        <f t="shared" si="7"/>
        <v>36</v>
      </c>
      <c r="L55" s="331">
        <v>1682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6094</v>
      </c>
      <c r="D56" s="98">
        <f t="shared" si="11"/>
        <v>13896</v>
      </c>
      <c r="E56" s="52">
        <f t="shared" si="8"/>
        <v>86.599403154753446</v>
      </c>
      <c r="F56" s="52">
        <f t="shared" si="9"/>
        <v>43.85434657455383</v>
      </c>
      <c r="G56" s="62"/>
      <c r="H56" s="44">
        <v>1138</v>
      </c>
      <c r="I56" s="3">
        <v>40</v>
      </c>
      <c r="J56" s="33" t="s">
        <v>2</v>
      </c>
      <c r="K56" s="327">
        <f t="shared" si="7"/>
        <v>40</v>
      </c>
      <c r="L56" s="331">
        <v>2076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38</v>
      </c>
      <c r="C57" s="43">
        <f t="shared" si="10"/>
        <v>5713</v>
      </c>
      <c r="D57" s="98">
        <f t="shared" si="11"/>
        <v>4430</v>
      </c>
      <c r="E57" s="52">
        <f t="shared" si="8"/>
        <v>113.33068835548504</v>
      </c>
      <c r="F57" s="52">
        <f t="shared" si="9"/>
        <v>128.96162528216703</v>
      </c>
      <c r="G57" s="62"/>
      <c r="H57" s="44">
        <v>883</v>
      </c>
      <c r="I57" s="3">
        <v>14</v>
      </c>
      <c r="J57" s="33" t="s">
        <v>19</v>
      </c>
      <c r="K57" s="327">
        <f t="shared" si="7"/>
        <v>14</v>
      </c>
      <c r="L57" s="331">
        <v>465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1</v>
      </c>
      <c r="C58" s="43">
        <f t="shared" si="10"/>
        <v>3418</v>
      </c>
      <c r="D58" s="98">
        <f t="shared" si="11"/>
        <v>2874</v>
      </c>
      <c r="E58" s="52">
        <f t="shared" si="8"/>
        <v>83.041788143828967</v>
      </c>
      <c r="F58" s="52">
        <f t="shared" si="9"/>
        <v>118.92832289491997</v>
      </c>
      <c r="G58" s="72"/>
      <c r="H58" s="292">
        <v>825</v>
      </c>
      <c r="I58" s="3">
        <v>25</v>
      </c>
      <c r="J58" s="33" t="s">
        <v>29</v>
      </c>
      <c r="K58" s="327">
        <f t="shared" si="7"/>
        <v>25</v>
      </c>
      <c r="L58" s="331">
        <v>2201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5</v>
      </c>
      <c r="C59" s="43">
        <f t="shared" si="10"/>
        <v>1368</v>
      </c>
      <c r="D59" s="98">
        <f t="shared" si="11"/>
        <v>1682</v>
      </c>
      <c r="E59" s="52">
        <f t="shared" si="8"/>
        <v>76.211699164345404</v>
      </c>
      <c r="F59" s="52">
        <f t="shared" si="9"/>
        <v>81.331747919143865</v>
      </c>
      <c r="G59" s="62"/>
      <c r="H59" s="423">
        <v>725</v>
      </c>
      <c r="I59" s="14">
        <v>31</v>
      </c>
      <c r="J59" s="77" t="s">
        <v>108</v>
      </c>
      <c r="K59" s="328">
        <f t="shared" si="7"/>
        <v>31</v>
      </c>
      <c r="L59" s="332">
        <v>839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</v>
      </c>
      <c r="C60" s="89">
        <f t="shared" si="10"/>
        <v>1138</v>
      </c>
      <c r="D60" s="98">
        <f t="shared" si="11"/>
        <v>2076</v>
      </c>
      <c r="E60" s="52">
        <f t="shared" si="8"/>
        <v>77.257298031228785</v>
      </c>
      <c r="F60" s="52">
        <f t="shared" si="9"/>
        <v>54.816955684007709</v>
      </c>
      <c r="G60" s="62"/>
      <c r="H60" s="421">
        <v>542</v>
      </c>
      <c r="I60" s="222">
        <v>24</v>
      </c>
      <c r="J60" s="382" t="s">
        <v>28</v>
      </c>
      <c r="K60" s="367" t="s">
        <v>8</v>
      </c>
      <c r="L60" s="376">
        <v>55887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19</v>
      </c>
      <c r="C61" s="43">
        <f t="shared" si="10"/>
        <v>883</v>
      </c>
      <c r="D61" s="98">
        <f t="shared" si="11"/>
        <v>465</v>
      </c>
      <c r="E61" s="52">
        <f t="shared" si="8"/>
        <v>89.282103134479271</v>
      </c>
      <c r="F61" s="52">
        <f t="shared" si="9"/>
        <v>189.89247311827958</v>
      </c>
      <c r="G61" s="73"/>
      <c r="H61" s="44">
        <v>125</v>
      </c>
      <c r="I61" s="3">
        <v>37</v>
      </c>
      <c r="J61" s="33" t="s">
        <v>37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29</v>
      </c>
      <c r="C62" s="43">
        <f t="shared" si="10"/>
        <v>825</v>
      </c>
      <c r="D62" s="98">
        <f t="shared" si="11"/>
        <v>2201</v>
      </c>
      <c r="E62" s="52">
        <f t="shared" si="8"/>
        <v>73.203194321206738</v>
      </c>
      <c r="F62" s="52">
        <f>SUM(C62/D62*100)</f>
        <v>37.48296228986824</v>
      </c>
      <c r="G62" s="72"/>
      <c r="H62" s="44">
        <v>119</v>
      </c>
      <c r="I62" s="3">
        <v>15</v>
      </c>
      <c r="J62" s="33" t="s">
        <v>20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64</v>
      </c>
      <c r="C63" s="43">
        <f t="shared" si="10"/>
        <v>725</v>
      </c>
      <c r="D63" s="98">
        <f t="shared" si="11"/>
        <v>839</v>
      </c>
      <c r="E63" s="57">
        <f t="shared" si="8"/>
        <v>119.63696369636965</v>
      </c>
      <c r="F63" s="52">
        <f>SUM(C63/D63*100)</f>
        <v>86.412395709177588</v>
      </c>
      <c r="G63" s="75"/>
      <c r="H63" s="44">
        <v>100</v>
      </c>
      <c r="I63" s="3">
        <v>9</v>
      </c>
      <c r="J63" s="3" t="s">
        <v>171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58</v>
      </c>
      <c r="C64" s="67">
        <f>SUM(H90)</f>
        <v>51722</v>
      </c>
      <c r="D64" s="67">
        <f>SUM(L60)</f>
        <v>55887</v>
      </c>
      <c r="E64" s="70">
        <f>SUM(N77/M77*100)</f>
        <v>91.502874834144194</v>
      </c>
      <c r="F64" s="70">
        <f>SUM(C64/D64*100)</f>
        <v>92.547461842646769</v>
      </c>
      <c r="G64" s="71"/>
      <c r="H64" s="350">
        <v>90</v>
      </c>
      <c r="I64" s="3">
        <v>11</v>
      </c>
      <c r="J64" s="33" t="s">
        <v>17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87</v>
      </c>
      <c r="I65" s="3">
        <v>1</v>
      </c>
      <c r="J65" s="33" t="s">
        <v>4</v>
      </c>
      <c r="M65" s="48"/>
      <c r="N65" s="26"/>
      <c r="R65" s="48"/>
      <c r="S65" s="26"/>
      <c r="T65" s="26"/>
      <c r="U65" s="26"/>
      <c r="V65" s="26"/>
    </row>
    <row r="66" spans="3:22" x14ac:dyDescent="0.15">
      <c r="H66" s="88">
        <v>45</v>
      </c>
      <c r="I66" s="3">
        <v>13</v>
      </c>
      <c r="J66" s="33" t="s">
        <v>7</v>
      </c>
      <c r="L66" s="191" t="s">
        <v>92</v>
      </c>
      <c r="M66" s="343" t="s">
        <v>69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292">
        <v>16</v>
      </c>
      <c r="I67" s="3">
        <v>19</v>
      </c>
      <c r="J67" s="33" t="s">
        <v>23</v>
      </c>
      <c r="K67" s="3">
        <f>SUM(I50)</f>
        <v>16</v>
      </c>
      <c r="L67" s="33" t="s">
        <v>3</v>
      </c>
      <c r="M67" s="394">
        <v>26939</v>
      </c>
      <c r="N67" s="89">
        <f>SUM(H50)</f>
        <v>24157</v>
      </c>
      <c r="R67" s="48"/>
      <c r="S67" s="26"/>
      <c r="T67" s="26"/>
      <c r="U67" s="26"/>
      <c r="V67" s="26"/>
    </row>
    <row r="68" spans="3:22" x14ac:dyDescent="0.15">
      <c r="C68" s="26"/>
      <c r="H68" s="88">
        <v>9</v>
      </c>
      <c r="I68" s="3">
        <v>23</v>
      </c>
      <c r="J68" s="33" t="s">
        <v>27</v>
      </c>
      <c r="K68" s="3">
        <f t="shared" ref="K68:K76" si="12">SUM(I51)</f>
        <v>33</v>
      </c>
      <c r="L68" s="33" t="s">
        <v>0</v>
      </c>
      <c r="M68" s="395">
        <v>6218</v>
      </c>
      <c r="N68" s="89">
        <f t="shared" ref="N68:N76" si="13">SUM(H51)</f>
        <v>6268</v>
      </c>
      <c r="R68" s="48"/>
      <c r="S68" s="26"/>
      <c r="T68" s="26"/>
      <c r="U68" s="26"/>
      <c r="V68" s="26"/>
    </row>
    <row r="69" spans="3:22" x14ac:dyDescent="0.15">
      <c r="H69" s="44">
        <v>0</v>
      </c>
      <c r="I69" s="3">
        <v>2</v>
      </c>
      <c r="J69" s="33" t="s">
        <v>6</v>
      </c>
      <c r="K69" s="3">
        <f t="shared" si="12"/>
        <v>26</v>
      </c>
      <c r="L69" s="33" t="s">
        <v>30</v>
      </c>
      <c r="M69" s="395">
        <v>7037</v>
      </c>
      <c r="N69" s="89">
        <f t="shared" si="13"/>
        <v>6094</v>
      </c>
      <c r="R69" s="48"/>
      <c r="S69" s="26"/>
      <c r="T69" s="26"/>
      <c r="U69" s="26"/>
      <c r="V69" s="26"/>
    </row>
    <row r="70" spans="3:22" x14ac:dyDescent="0.15">
      <c r="H70" s="88">
        <v>0</v>
      </c>
      <c r="I70" s="3">
        <v>3</v>
      </c>
      <c r="J70" s="33" t="s">
        <v>10</v>
      </c>
      <c r="K70" s="3">
        <f t="shared" si="12"/>
        <v>38</v>
      </c>
      <c r="L70" s="33" t="s">
        <v>38</v>
      </c>
      <c r="M70" s="395">
        <v>5041</v>
      </c>
      <c r="N70" s="89">
        <f t="shared" si="13"/>
        <v>5713</v>
      </c>
      <c r="R70" s="48"/>
      <c r="S70" s="26"/>
      <c r="T70" s="26"/>
      <c r="U70" s="26"/>
      <c r="V70" s="26"/>
    </row>
    <row r="71" spans="3:22" x14ac:dyDescent="0.15">
      <c r="H71" s="44">
        <v>0</v>
      </c>
      <c r="I71" s="3">
        <v>4</v>
      </c>
      <c r="J71" s="33" t="s">
        <v>11</v>
      </c>
      <c r="K71" s="3">
        <f t="shared" si="12"/>
        <v>34</v>
      </c>
      <c r="L71" s="33" t="s">
        <v>1</v>
      </c>
      <c r="M71" s="395">
        <v>4116</v>
      </c>
      <c r="N71" s="89">
        <f t="shared" si="13"/>
        <v>3418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5</v>
      </c>
      <c r="J72" s="33" t="s">
        <v>12</v>
      </c>
      <c r="K72" s="3">
        <f t="shared" si="12"/>
        <v>36</v>
      </c>
      <c r="L72" s="33" t="s">
        <v>5</v>
      </c>
      <c r="M72" s="395">
        <v>1795</v>
      </c>
      <c r="N72" s="89">
        <f t="shared" si="13"/>
        <v>1368</v>
      </c>
      <c r="R72" s="48"/>
      <c r="S72" s="26"/>
      <c r="T72" s="26"/>
      <c r="U72" s="26"/>
      <c r="V72" s="26"/>
    </row>
    <row r="73" spans="3:22" x14ac:dyDescent="0.15">
      <c r="H73" s="88">
        <v>0</v>
      </c>
      <c r="I73" s="3">
        <v>6</v>
      </c>
      <c r="J73" s="33" t="s">
        <v>13</v>
      </c>
      <c r="K73" s="3">
        <f t="shared" si="12"/>
        <v>40</v>
      </c>
      <c r="L73" s="33" t="s">
        <v>2</v>
      </c>
      <c r="M73" s="395">
        <v>1473</v>
      </c>
      <c r="N73" s="89">
        <f t="shared" si="13"/>
        <v>1138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7</v>
      </c>
      <c r="J74" s="33" t="s">
        <v>14</v>
      </c>
      <c r="K74" s="3">
        <f t="shared" si="12"/>
        <v>14</v>
      </c>
      <c r="L74" s="33" t="s">
        <v>19</v>
      </c>
      <c r="M74" s="395">
        <v>989</v>
      </c>
      <c r="N74" s="89">
        <f t="shared" si="13"/>
        <v>883</v>
      </c>
      <c r="R74" s="48"/>
      <c r="S74" s="26"/>
      <c r="T74" s="26"/>
      <c r="U74" s="26"/>
      <c r="V74" s="26"/>
    </row>
    <row r="75" spans="3:22" x14ac:dyDescent="0.15">
      <c r="H75" s="44">
        <v>0</v>
      </c>
      <c r="I75" s="3">
        <v>8</v>
      </c>
      <c r="J75" s="33" t="s">
        <v>15</v>
      </c>
      <c r="K75" s="3">
        <f t="shared" si="12"/>
        <v>25</v>
      </c>
      <c r="L75" s="33" t="s">
        <v>29</v>
      </c>
      <c r="M75" s="395">
        <v>1127</v>
      </c>
      <c r="N75" s="89">
        <f t="shared" si="13"/>
        <v>825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10</v>
      </c>
      <c r="J76" s="33" t="s">
        <v>16</v>
      </c>
      <c r="K76" s="14">
        <f t="shared" si="12"/>
        <v>31</v>
      </c>
      <c r="L76" s="77" t="s">
        <v>64</v>
      </c>
      <c r="M76" s="396">
        <v>606</v>
      </c>
      <c r="N76" s="167">
        <f t="shared" si="13"/>
        <v>725</v>
      </c>
      <c r="R76" s="48"/>
      <c r="S76" s="26"/>
      <c r="T76" s="26"/>
      <c r="U76" s="26"/>
      <c r="V76" s="26"/>
    </row>
    <row r="77" spans="3:22" ht="14.25" thickTop="1" x14ac:dyDescent="0.15">
      <c r="H77" s="88">
        <v>0</v>
      </c>
      <c r="I77" s="3">
        <v>12</v>
      </c>
      <c r="J77" s="33" t="s">
        <v>18</v>
      </c>
      <c r="K77" s="3"/>
      <c r="L77" s="115" t="s">
        <v>62</v>
      </c>
      <c r="M77" s="297">
        <v>56525</v>
      </c>
      <c r="N77" s="172">
        <f>SUM(H90)</f>
        <v>51722</v>
      </c>
      <c r="R77" s="48"/>
      <c r="S77" s="26"/>
      <c r="T77" s="26"/>
      <c r="U77" s="26"/>
      <c r="V77" s="26"/>
    </row>
    <row r="78" spans="3:22" x14ac:dyDescent="0.15">
      <c r="H78" s="43">
        <v>0</v>
      </c>
      <c r="I78" s="3">
        <v>17</v>
      </c>
      <c r="J78" s="33" t="s">
        <v>21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18</v>
      </c>
      <c r="J79" s="33" t="s">
        <v>22</v>
      </c>
      <c r="R79" s="48"/>
      <c r="S79" s="26"/>
      <c r="T79" s="26"/>
      <c r="U79" s="26"/>
      <c r="V79" s="26"/>
    </row>
    <row r="80" spans="3:22" x14ac:dyDescent="0.15">
      <c r="H80" s="350">
        <v>0</v>
      </c>
      <c r="I80" s="3">
        <v>20</v>
      </c>
      <c r="J80" s="33" t="s">
        <v>24</v>
      </c>
      <c r="R80" s="48"/>
      <c r="S80" s="26"/>
      <c r="T80" s="26"/>
      <c r="U80" s="26"/>
      <c r="V80" s="26"/>
    </row>
    <row r="81" spans="8:22" x14ac:dyDescent="0.15">
      <c r="H81" s="43">
        <v>0</v>
      </c>
      <c r="I81" s="3">
        <v>21</v>
      </c>
      <c r="J81" s="33" t="s">
        <v>72</v>
      </c>
      <c r="R81" s="48"/>
      <c r="S81" s="26"/>
      <c r="T81" s="26"/>
      <c r="U81" s="26"/>
      <c r="V81" s="26"/>
    </row>
    <row r="82" spans="8:22" x14ac:dyDescent="0.15">
      <c r="H82" s="44">
        <v>0</v>
      </c>
      <c r="I82" s="3">
        <v>22</v>
      </c>
      <c r="J82" s="33" t="s">
        <v>26</v>
      </c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27</v>
      </c>
      <c r="J83" s="33" t="s">
        <v>31</v>
      </c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28</v>
      </c>
      <c r="J84" s="33" t="s">
        <v>32</v>
      </c>
      <c r="R84" s="48"/>
      <c r="S84" s="26"/>
      <c r="T84" s="26"/>
      <c r="U84" s="26"/>
      <c r="V84" s="26"/>
    </row>
    <row r="85" spans="8:22" x14ac:dyDescent="0.15">
      <c r="H85" s="44">
        <v>0</v>
      </c>
      <c r="I85" s="3">
        <v>29</v>
      </c>
      <c r="J85" s="33" t="s">
        <v>54</v>
      </c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88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51722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0"/>
  <sheetViews>
    <sheetView zoomScaleNormal="100" workbookViewId="0">
      <selection activeCell="M35" sqref="M35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102</v>
      </c>
      <c r="I1" t="s">
        <v>49</v>
      </c>
      <c r="J1" s="46"/>
      <c r="L1" s="47"/>
      <c r="N1" s="47"/>
      <c r="O1" s="48"/>
      <c r="R1" s="109"/>
    </row>
    <row r="2" spans="8:30" ht="13.5" customHeight="1" x14ac:dyDescent="0.15">
      <c r="H2" s="293" t="s">
        <v>214</v>
      </c>
      <c r="I2" s="3"/>
      <c r="J2" s="183" t="s">
        <v>102</v>
      </c>
      <c r="K2" s="81"/>
      <c r="L2" s="319" t="s">
        <v>213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100</v>
      </c>
      <c r="I3" s="3"/>
      <c r="J3" s="145" t="s">
        <v>9</v>
      </c>
      <c r="K3" s="81"/>
      <c r="L3" s="320" t="s">
        <v>100</v>
      </c>
      <c r="N3" s="48"/>
      <c r="O3" s="1"/>
      <c r="R3" s="48"/>
      <c r="S3" s="26"/>
      <c r="T3" s="26"/>
      <c r="U3" s="26"/>
      <c r="V3" s="26"/>
    </row>
    <row r="4" spans="8:30" ht="13.5" customHeight="1" x14ac:dyDescent="0.15">
      <c r="H4" s="410">
        <v>25036</v>
      </c>
      <c r="I4" s="3">
        <v>33</v>
      </c>
      <c r="J4" s="161" t="s">
        <v>0</v>
      </c>
      <c r="K4" s="121">
        <f>SUM(I4)</f>
        <v>33</v>
      </c>
      <c r="L4" s="312">
        <v>20421</v>
      </c>
      <c r="M4" s="96"/>
      <c r="N4" s="94"/>
      <c r="O4" s="1"/>
      <c r="R4" s="48"/>
      <c r="S4" s="26"/>
      <c r="T4" s="26"/>
      <c r="U4" s="26"/>
      <c r="V4" s="26"/>
    </row>
    <row r="5" spans="8:30" ht="13.5" customHeight="1" x14ac:dyDescent="0.15">
      <c r="H5" s="88">
        <v>9851</v>
      </c>
      <c r="I5" s="3">
        <v>9</v>
      </c>
      <c r="J5" s="3" t="s">
        <v>170</v>
      </c>
      <c r="K5" s="121">
        <f t="shared" ref="K5:K13" si="0">SUM(I5)</f>
        <v>9</v>
      </c>
      <c r="L5" s="313">
        <v>8737</v>
      </c>
      <c r="M5" s="96"/>
      <c r="N5" s="94"/>
      <c r="O5" s="1"/>
      <c r="R5" s="48"/>
      <c r="S5" s="26"/>
      <c r="T5" s="26"/>
      <c r="U5" s="26"/>
      <c r="V5" s="26"/>
    </row>
    <row r="6" spans="8:30" ht="13.5" customHeight="1" x14ac:dyDescent="0.15">
      <c r="H6" s="88">
        <v>9168</v>
      </c>
      <c r="I6" s="3">
        <v>13</v>
      </c>
      <c r="J6" s="161" t="s">
        <v>7</v>
      </c>
      <c r="K6" s="121">
        <f t="shared" si="0"/>
        <v>13</v>
      </c>
      <c r="L6" s="313">
        <v>9651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8526</v>
      </c>
      <c r="I7" s="3">
        <v>34</v>
      </c>
      <c r="J7" s="161" t="s">
        <v>1</v>
      </c>
      <c r="K7" s="121">
        <f t="shared" si="0"/>
        <v>34</v>
      </c>
      <c r="L7" s="313">
        <v>8665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4579</v>
      </c>
      <c r="I8" s="3">
        <v>24</v>
      </c>
      <c r="J8" s="161" t="s">
        <v>28</v>
      </c>
      <c r="K8" s="121">
        <f t="shared" si="0"/>
        <v>24</v>
      </c>
      <c r="L8" s="313">
        <v>4619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292">
        <v>4227</v>
      </c>
      <c r="I9" s="3">
        <v>25</v>
      </c>
      <c r="J9" s="161" t="s">
        <v>29</v>
      </c>
      <c r="K9" s="121">
        <f t="shared" si="0"/>
        <v>25</v>
      </c>
      <c r="L9" s="313">
        <v>3175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1418</v>
      </c>
      <c r="I10" s="3">
        <v>12</v>
      </c>
      <c r="J10" s="161" t="s">
        <v>18</v>
      </c>
      <c r="K10" s="121">
        <f t="shared" si="0"/>
        <v>12</v>
      </c>
      <c r="L10" s="313">
        <v>985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1241</v>
      </c>
      <c r="I11" s="3">
        <v>36</v>
      </c>
      <c r="J11" s="161" t="s">
        <v>5</v>
      </c>
      <c r="K11" s="121">
        <f t="shared" si="0"/>
        <v>36</v>
      </c>
      <c r="L11" s="313">
        <v>1153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1202</v>
      </c>
      <c r="I12" s="3">
        <v>20</v>
      </c>
      <c r="J12" s="161" t="s">
        <v>24</v>
      </c>
      <c r="K12" s="121">
        <f t="shared" si="0"/>
        <v>20</v>
      </c>
      <c r="L12" s="313">
        <v>1254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435">
        <v>1051</v>
      </c>
      <c r="I13" s="14">
        <v>17</v>
      </c>
      <c r="J13" s="163" t="s">
        <v>21</v>
      </c>
      <c r="K13" s="182">
        <f t="shared" si="0"/>
        <v>17</v>
      </c>
      <c r="L13" s="321">
        <v>1009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1020</v>
      </c>
      <c r="I14" s="222">
        <v>26</v>
      </c>
      <c r="J14" s="223" t="s">
        <v>30</v>
      </c>
      <c r="K14" s="81" t="s">
        <v>8</v>
      </c>
      <c r="L14" s="322">
        <v>68868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945</v>
      </c>
      <c r="I15" s="3">
        <v>16</v>
      </c>
      <c r="J15" s="161" t="s">
        <v>3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292">
        <v>771</v>
      </c>
      <c r="I16" s="3">
        <v>40</v>
      </c>
      <c r="J16" s="161" t="s">
        <v>2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575</v>
      </c>
      <c r="I17" s="3">
        <v>21</v>
      </c>
      <c r="J17" s="161" t="s">
        <v>25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526</v>
      </c>
      <c r="I18" s="3">
        <v>31</v>
      </c>
      <c r="J18" s="3" t="s">
        <v>157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505</v>
      </c>
      <c r="I19" s="3">
        <v>38</v>
      </c>
      <c r="J19" s="161" t="s">
        <v>38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493</v>
      </c>
      <c r="I20" s="3">
        <v>6</v>
      </c>
      <c r="J20" s="161" t="s">
        <v>13</v>
      </c>
      <c r="K20" s="121">
        <f>SUM(I4)</f>
        <v>33</v>
      </c>
      <c r="L20" s="161" t="s">
        <v>0</v>
      </c>
      <c r="M20" s="323">
        <v>30570</v>
      </c>
      <c r="N20" s="89">
        <f>SUM(H4)</f>
        <v>25036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53</v>
      </c>
      <c r="C21" s="59" t="s">
        <v>204</v>
      </c>
      <c r="D21" s="59" t="s">
        <v>193</v>
      </c>
      <c r="E21" s="59" t="s">
        <v>51</v>
      </c>
      <c r="F21" s="59" t="s">
        <v>50</v>
      </c>
      <c r="G21" s="60" t="s">
        <v>52</v>
      </c>
      <c r="H21" s="88">
        <v>464</v>
      </c>
      <c r="I21" s="3">
        <v>1</v>
      </c>
      <c r="J21" s="161" t="s">
        <v>4</v>
      </c>
      <c r="K21" s="121">
        <f t="shared" ref="K21:K29" si="1">SUM(I5)</f>
        <v>9</v>
      </c>
      <c r="L21" s="3" t="s">
        <v>169</v>
      </c>
      <c r="M21" s="324">
        <v>10119</v>
      </c>
      <c r="N21" s="89">
        <f t="shared" ref="N21:N29" si="2">SUM(H5)</f>
        <v>9851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25036</v>
      </c>
      <c r="D22" s="98">
        <f>SUM(L4)</f>
        <v>20421</v>
      </c>
      <c r="E22" s="55">
        <f t="shared" ref="E22:E31" si="3">SUM(N20/M20*100)</f>
        <v>81.897284919856077</v>
      </c>
      <c r="F22" s="52">
        <f t="shared" ref="F22:F32" si="4">SUM(C22/D22*100)</f>
        <v>122.59928504970374</v>
      </c>
      <c r="G22" s="62"/>
      <c r="H22" s="88">
        <v>420</v>
      </c>
      <c r="I22" s="3">
        <v>18</v>
      </c>
      <c r="J22" s="161" t="s">
        <v>22</v>
      </c>
      <c r="K22" s="121">
        <f t="shared" si="1"/>
        <v>13</v>
      </c>
      <c r="L22" s="161" t="s">
        <v>7</v>
      </c>
      <c r="M22" s="324">
        <v>12895</v>
      </c>
      <c r="N22" s="89">
        <f t="shared" si="2"/>
        <v>9168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3" t="s">
        <v>169</v>
      </c>
      <c r="C23" s="43">
        <f t="shared" ref="C23:C31" si="5">SUM(H5)</f>
        <v>9851</v>
      </c>
      <c r="D23" s="98">
        <f t="shared" ref="D23:D31" si="6">SUM(L5)</f>
        <v>8737</v>
      </c>
      <c r="E23" s="55">
        <f t="shared" si="3"/>
        <v>97.351516948315052</v>
      </c>
      <c r="F23" s="52">
        <f t="shared" si="4"/>
        <v>112.75037198122926</v>
      </c>
      <c r="G23" s="62"/>
      <c r="H23" s="88">
        <v>259</v>
      </c>
      <c r="I23" s="3">
        <v>22</v>
      </c>
      <c r="J23" s="161" t="s">
        <v>26</v>
      </c>
      <c r="K23" s="121">
        <f t="shared" si="1"/>
        <v>34</v>
      </c>
      <c r="L23" s="161" t="s">
        <v>1</v>
      </c>
      <c r="M23" s="324">
        <v>10116</v>
      </c>
      <c r="N23" s="89">
        <f t="shared" si="2"/>
        <v>8526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161" t="s">
        <v>7</v>
      </c>
      <c r="C24" s="43">
        <f t="shared" si="5"/>
        <v>9168</v>
      </c>
      <c r="D24" s="98">
        <f t="shared" si="6"/>
        <v>9651</v>
      </c>
      <c r="E24" s="55">
        <f t="shared" si="3"/>
        <v>71.097324544397054</v>
      </c>
      <c r="F24" s="52">
        <f t="shared" si="4"/>
        <v>94.995337270749147</v>
      </c>
      <c r="G24" s="62"/>
      <c r="H24" s="88">
        <v>158</v>
      </c>
      <c r="I24" s="3">
        <v>14</v>
      </c>
      <c r="J24" s="161" t="s">
        <v>19</v>
      </c>
      <c r="K24" s="121">
        <f t="shared" si="1"/>
        <v>24</v>
      </c>
      <c r="L24" s="161" t="s">
        <v>28</v>
      </c>
      <c r="M24" s="324">
        <v>5745</v>
      </c>
      <c r="N24" s="89">
        <f t="shared" si="2"/>
        <v>4579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8526</v>
      </c>
      <c r="D25" s="98">
        <f t="shared" si="6"/>
        <v>8665</v>
      </c>
      <c r="E25" s="55">
        <f t="shared" si="3"/>
        <v>84.282325029655993</v>
      </c>
      <c r="F25" s="52">
        <f t="shared" si="4"/>
        <v>98.395845354875931</v>
      </c>
      <c r="G25" s="62"/>
      <c r="H25" s="292">
        <v>77</v>
      </c>
      <c r="I25" s="3">
        <v>5</v>
      </c>
      <c r="J25" s="161" t="s">
        <v>12</v>
      </c>
      <c r="K25" s="121">
        <f t="shared" si="1"/>
        <v>25</v>
      </c>
      <c r="L25" s="161" t="s">
        <v>29</v>
      </c>
      <c r="M25" s="324">
        <v>5057</v>
      </c>
      <c r="N25" s="89">
        <f t="shared" si="2"/>
        <v>4227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4579</v>
      </c>
      <c r="D26" s="98">
        <f t="shared" si="6"/>
        <v>4619</v>
      </c>
      <c r="E26" s="55">
        <f t="shared" si="3"/>
        <v>79.704090513489987</v>
      </c>
      <c r="F26" s="52">
        <f t="shared" si="4"/>
        <v>99.134011690842172</v>
      </c>
      <c r="G26" s="72"/>
      <c r="H26" s="88">
        <v>69</v>
      </c>
      <c r="I26" s="3">
        <v>11</v>
      </c>
      <c r="J26" s="161" t="s">
        <v>17</v>
      </c>
      <c r="K26" s="121">
        <f t="shared" si="1"/>
        <v>12</v>
      </c>
      <c r="L26" s="161" t="s">
        <v>18</v>
      </c>
      <c r="M26" s="324">
        <v>1414</v>
      </c>
      <c r="N26" s="89">
        <f t="shared" si="2"/>
        <v>1418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4227</v>
      </c>
      <c r="D27" s="98">
        <f t="shared" si="6"/>
        <v>3175</v>
      </c>
      <c r="E27" s="55">
        <f t="shared" si="3"/>
        <v>83.587106980423172</v>
      </c>
      <c r="F27" s="52">
        <f t="shared" si="4"/>
        <v>133.13385826771653</v>
      </c>
      <c r="G27" s="76"/>
      <c r="H27" s="88">
        <v>49</v>
      </c>
      <c r="I27" s="3">
        <v>4</v>
      </c>
      <c r="J27" s="161" t="s">
        <v>11</v>
      </c>
      <c r="K27" s="121">
        <f t="shared" si="1"/>
        <v>36</v>
      </c>
      <c r="L27" s="161" t="s">
        <v>5</v>
      </c>
      <c r="M27" s="324">
        <v>1374</v>
      </c>
      <c r="N27" s="89">
        <f t="shared" si="2"/>
        <v>1241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18</v>
      </c>
      <c r="C28" s="43">
        <f t="shared" si="5"/>
        <v>1418</v>
      </c>
      <c r="D28" s="98">
        <f t="shared" si="6"/>
        <v>985</v>
      </c>
      <c r="E28" s="55">
        <f t="shared" si="3"/>
        <v>100.28288543140029</v>
      </c>
      <c r="F28" s="52">
        <f t="shared" si="4"/>
        <v>143.95939086294416</v>
      </c>
      <c r="G28" s="62"/>
      <c r="H28" s="88">
        <v>34</v>
      </c>
      <c r="I28" s="3">
        <v>28</v>
      </c>
      <c r="J28" s="161" t="s">
        <v>32</v>
      </c>
      <c r="K28" s="121">
        <f t="shared" si="1"/>
        <v>20</v>
      </c>
      <c r="L28" s="161" t="s">
        <v>24</v>
      </c>
      <c r="M28" s="324">
        <v>1500</v>
      </c>
      <c r="N28" s="89">
        <f t="shared" si="2"/>
        <v>1202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5</v>
      </c>
      <c r="C29" s="43">
        <f t="shared" si="5"/>
        <v>1241</v>
      </c>
      <c r="D29" s="98">
        <f t="shared" si="6"/>
        <v>1153</v>
      </c>
      <c r="E29" s="55">
        <f t="shared" si="3"/>
        <v>90.320232896652115</v>
      </c>
      <c r="F29" s="52">
        <f t="shared" si="4"/>
        <v>107.63226366001734</v>
      </c>
      <c r="G29" s="73"/>
      <c r="H29" s="88">
        <v>24</v>
      </c>
      <c r="I29" s="3">
        <v>39</v>
      </c>
      <c r="J29" s="161" t="s">
        <v>39</v>
      </c>
      <c r="K29" s="182">
        <f t="shared" si="1"/>
        <v>17</v>
      </c>
      <c r="L29" s="163" t="s">
        <v>21</v>
      </c>
      <c r="M29" s="325">
        <v>1086</v>
      </c>
      <c r="N29" s="89">
        <f t="shared" si="2"/>
        <v>1051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24</v>
      </c>
      <c r="C30" s="43">
        <f t="shared" si="5"/>
        <v>1202</v>
      </c>
      <c r="D30" s="98">
        <f t="shared" si="6"/>
        <v>1254</v>
      </c>
      <c r="E30" s="55">
        <f t="shared" si="3"/>
        <v>80.13333333333334</v>
      </c>
      <c r="F30" s="52">
        <f t="shared" si="4"/>
        <v>95.853269537480074</v>
      </c>
      <c r="G30" s="72"/>
      <c r="H30" s="88">
        <v>21</v>
      </c>
      <c r="I30" s="3">
        <v>27</v>
      </c>
      <c r="J30" s="161" t="s">
        <v>31</v>
      </c>
      <c r="K30" s="115"/>
      <c r="L30" s="335" t="s">
        <v>109</v>
      </c>
      <c r="M30" s="326">
        <v>86972</v>
      </c>
      <c r="N30" s="89">
        <f>SUM(H44)</f>
        <v>72731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21</v>
      </c>
      <c r="C31" s="43">
        <f t="shared" si="5"/>
        <v>1051</v>
      </c>
      <c r="D31" s="98">
        <f t="shared" si="6"/>
        <v>1009</v>
      </c>
      <c r="E31" s="56">
        <f t="shared" si="3"/>
        <v>96.777163904235735</v>
      </c>
      <c r="F31" s="63">
        <f t="shared" si="4"/>
        <v>104.1625371655104</v>
      </c>
      <c r="G31" s="75"/>
      <c r="H31" s="88">
        <v>10</v>
      </c>
      <c r="I31" s="3">
        <v>2</v>
      </c>
      <c r="J31" s="161" t="s">
        <v>6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58</v>
      </c>
      <c r="C32" s="67">
        <f>SUM(H44)</f>
        <v>72731</v>
      </c>
      <c r="D32" s="67">
        <f>SUM(L14)</f>
        <v>68868</v>
      </c>
      <c r="E32" s="68">
        <f>SUM(N30/M30*100)</f>
        <v>83.625764613898724</v>
      </c>
      <c r="F32" s="63">
        <f t="shared" si="4"/>
        <v>105.60928152407504</v>
      </c>
      <c r="G32" s="71"/>
      <c r="H32" s="89">
        <v>7</v>
      </c>
      <c r="I32" s="3">
        <v>29</v>
      </c>
      <c r="J32" s="161" t="s">
        <v>96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5</v>
      </c>
      <c r="I33" s="3">
        <v>32</v>
      </c>
      <c r="J33" s="161" t="s">
        <v>35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0</v>
      </c>
      <c r="I34" s="3">
        <v>3</v>
      </c>
      <c r="J34" s="161" t="s">
        <v>10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7</v>
      </c>
      <c r="J35" s="161" t="s">
        <v>14</v>
      </c>
      <c r="K35" s="45"/>
      <c r="L35" s="29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8</v>
      </c>
      <c r="J36" s="161" t="s">
        <v>15</v>
      </c>
      <c r="K36" s="45"/>
      <c r="L36" s="29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10</v>
      </c>
      <c r="J37" s="161" t="s">
        <v>16</v>
      </c>
      <c r="K37" s="45"/>
      <c r="L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15</v>
      </c>
      <c r="J38" s="161" t="s">
        <v>20</v>
      </c>
      <c r="K38" s="45"/>
      <c r="L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19</v>
      </c>
      <c r="J39" s="161" t="s">
        <v>23</v>
      </c>
      <c r="K39" s="45"/>
      <c r="L39" s="26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23</v>
      </c>
      <c r="J40" s="161" t="s">
        <v>27</v>
      </c>
      <c r="K40" s="45"/>
      <c r="L40" s="26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30</v>
      </c>
      <c r="J41" s="161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35</v>
      </c>
      <c r="J42" s="161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37</v>
      </c>
      <c r="J43" s="161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72731</v>
      </c>
      <c r="I44" s="3"/>
      <c r="J44" s="161" t="s">
        <v>107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209</v>
      </c>
      <c r="I48" s="3"/>
      <c r="J48" s="179" t="s">
        <v>105</v>
      </c>
      <c r="K48" s="81"/>
      <c r="L48" s="299" t="s">
        <v>213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100</v>
      </c>
      <c r="I49" s="3"/>
      <c r="J49" s="145" t="s">
        <v>9</v>
      </c>
      <c r="K49" s="99"/>
      <c r="L49" s="95" t="s">
        <v>100</v>
      </c>
      <c r="N49" s="48"/>
      <c r="R49" s="48"/>
      <c r="S49" s="26"/>
      <c r="T49" s="26"/>
      <c r="U49" s="26"/>
      <c r="V49" s="26"/>
    </row>
    <row r="50" spans="1:22" ht="13.5" customHeight="1" x14ac:dyDescent="0.15">
      <c r="H50" s="89">
        <v>256155</v>
      </c>
      <c r="I50" s="161">
        <v>17</v>
      </c>
      <c r="J50" s="161" t="s">
        <v>21</v>
      </c>
      <c r="K50" s="124">
        <f>SUM(I50)</f>
        <v>17</v>
      </c>
      <c r="L50" s="300">
        <v>244675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79466</v>
      </c>
      <c r="I51" s="161">
        <v>36</v>
      </c>
      <c r="J51" s="161" t="s">
        <v>5</v>
      </c>
      <c r="K51" s="124">
        <f t="shared" ref="K51:K59" si="7">SUM(I51)</f>
        <v>36</v>
      </c>
      <c r="L51" s="300">
        <v>71963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19721</v>
      </c>
      <c r="I52" s="161">
        <v>16</v>
      </c>
      <c r="J52" s="161" t="s">
        <v>3</v>
      </c>
      <c r="K52" s="124">
        <f t="shared" si="7"/>
        <v>16</v>
      </c>
      <c r="L52" s="300">
        <v>20947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16211</v>
      </c>
      <c r="I53" s="161">
        <v>26</v>
      </c>
      <c r="J53" s="161" t="s">
        <v>30</v>
      </c>
      <c r="K53" s="124">
        <f t="shared" si="7"/>
        <v>26</v>
      </c>
      <c r="L53" s="300">
        <v>15198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53</v>
      </c>
      <c r="C54" s="59" t="s">
        <v>204</v>
      </c>
      <c r="D54" s="59" t="s">
        <v>193</v>
      </c>
      <c r="E54" s="59" t="s">
        <v>51</v>
      </c>
      <c r="F54" s="59" t="s">
        <v>50</v>
      </c>
      <c r="G54" s="60" t="s">
        <v>52</v>
      </c>
      <c r="H54" s="195">
        <v>14442</v>
      </c>
      <c r="I54" s="161">
        <v>38</v>
      </c>
      <c r="J54" s="161" t="s">
        <v>38</v>
      </c>
      <c r="K54" s="124">
        <f t="shared" si="7"/>
        <v>38</v>
      </c>
      <c r="L54" s="300">
        <v>9039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256155</v>
      </c>
      <c r="D55" s="5">
        <f t="shared" ref="D55:D64" si="8">SUM(L50)</f>
        <v>244675</v>
      </c>
      <c r="E55" s="52">
        <f>SUM(N66/M66*100)</f>
        <v>90.341432103293712</v>
      </c>
      <c r="F55" s="52">
        <f t="shared" ref="F55:F65" si="9">SUM(C55/D55*100)</f>
        <v>104.69193828548073</v>
      </c>
      <c r="G55" s="62"/>
      <c r="H55" s="88">
        <v>12617</v>
      </c>
      <c r="I55" s="161">
        <v>33</v>
      </c>
      <c r="J55" s="161" t="s">
        <v>0</v>
      </c>
      <c r="K55" s="124">
        <f t="shared" si="7"/>
        <v>33</v>
      </c>
      <c r="L55" s="300">
        <v>7480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79466</v>
      </c>
      <c r="D56" s="5">
        <f t="shared" si="8"/>
        <v>71963</v>
      </c>
      <c r="E56" s="52">
        <f t="shared" ref="E56:E65" si="11">SUM(N67/M67*100)</f>
        <v>79.424699156438649</v>
      </c>
      <c r="F56" s="52">
        <f t="shared" si="9"/>
        <v>110.42619123716355</v>
      </c>
      <c r="G56" s="62"/>
      <c r="H56" s="88">
        <v>11775</v>
      </c>
      <c r="I56" s="161">
        <v>24</v>
      </c>
      <c r="J56" s="161" t="s">
        <v>28</v>
      </c>
      <c r="K56" s="124">
        <f t="shared" si="7"/>
        <v>24</v>
      </c>
      <c r="L56" s="300">
        <v>12857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3</v>
      </c>
      <c r="C57" s="43">
        <f t="shared" si="10"/>
        <v>19721</v>
      </c>
      <c r="D57" s="5">
        <f t="shared" si="8"/>
        <v>20947</v>
      </c>
      <c r="E57" s="52">
        <f t="shared" si="11"/>
        <v>87.261061946902657</v>
      </c>
      <c r="F57" s="52">
        <f t="shared" si="9"/>
        <v>94.147133241036911</v>
      </c>
      <c r="G57" s="62"/>
      <c r="H57" s="88">
        <v>10467</v>
      </c>
      <c r="I57" s="161">
        <v>40</v>
      </c>
      <c r="J57" s="161" t="s">
        <v>2</v>
      </c>
      <c r="K57" s="124">
        <f t="shared" si="7"/>
        <v>40</v>
      </c>
      <c r="L57" s="300">
        <v>20095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30</v>
      </c>
      <c r="C58" s="43">
        <f t="shared" si="10"/>
        <v>16211</v>
      </c>
      <c r="D58" s="5">
        <f t="shared" si="8"/>
        <v>15198</v>
      </c>
      <c r="E58" s="52">
        <f t="shared" si="11"/>
        <v>86.922252010723867</v>
      </c>
      <c r="F58" s="52">
        <f t="shared" si="9"/>
        <v>106.66535070403999</v>
      </c>
      <c r="G58" s="62"/>
      <c r="H58" s="379">
        <v>7048</v>
      </c>
      <c r="I58" s="163">
        <v>25</v>
      </c>
      <c r="J58" s="163" t="s">
        <v>29</v>
      </c>
      <c r="K58" s="124">
        <f t="shared" si="7"/>
        <v>25</v>
      </c>
      <c r="L58" s="298">
        <v>6832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38</v>
      </c>
      <c r="C59" s="43">
        <f t="shared" si="10"/>
        <v>14442</v>
      </c>
      <c r="D59" s="5">
        <f t="shared" si="8"/>
        <v>9039</v>
      </c>
      <c r="E59" s="52">
        <f t="shared" si="11"/>
        <v>109.15274733580229</v>
      </c>
      <c r="F59" s="52">
        <f t="shared" si="9"/>
        <v>159.77431131762364</v>
      </c>
      <c r="G59" s="72"/>
      <c r="H59" s="426">
        <v>6983</v>
      </c>
      <c r="I59" s="163">
        <v>37</v>
      </c>
      <c r="J59" s="163" t="s">
        <v>37</v>
      </c>
      <c r="K59" s="124">
        <f t="shared" si="7"/>
        <v>37</v>
      </c>
      <c r="L59" s="298">
        <v>6793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0</v>
      </c>
      <c r="C60" s="43">
        <f t="shared" si="10"/>
        <v>12617</v>
      </c>
      <c r="D60" s="5">
        <f t="shared" si="8"/>
        <v>7480</v>
      </c>
      <c r="E60" s="52">
        <f t="shared" si="11"/>
        <v>112.33084045584046</v>
      </c>
      <c r="F60" s="52">
        <f t="shared" si="9"/>
        <v>168.6764705882353</v>
      </c>
      <c r="G60" s="62"/>
      <c r="H60" s="436">
        <v>4412</v>
      </c>
      <c r="I60" s="223">
        <v>34</v>
      </c>
      <c r="J60" s="223" t="s">
        <v>1</v>
      </c>
      <c r="K60" s="81" t="s">
        <v>8</v>
      </c>
      <c r="L60" s="413">
        <v>429748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28</v>
      </c>
      <c r="C61" s="43">
        <f t="shared" si="10"/>
        <v>11775</v>
      </c>
      <c r="D61" s="5">
        <f t="shared" si="8"/>
        <v>12857</v>
      </c>
      <c r="E61" s="52">
        <f t="shared" si="11"/>
        <v>74.766651850911174</v>
      </c>
      <c r="F61" s="52">
        <f t="shared" si="9"/>
        <v>91.584350937232642</v>
      </c>
      <c r="G61" s="62"/>
      <c r="H61" s="88">
        <v>3088</v>
      </c>
      <c r="I61" s="161">
        <v>29</v>
      </c>
      <c r="J61" s="161" t="s">
        <v>96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2</v>
      </c>
      <c r="C62" s="43">
        <f t="shared" si="10"/>
        <v>10467</v>
      </c>
      <c r="D62" s="5">
        <f t="shared" si="8"/>
        <v>20095</v>
      </c>
      <c r="E62" s="52">
        <f t="shared" si="11"/>
        <v>51.640436133997738</v>
      </c>
      <c r="F62" s="52">
        <f t="shared" si="9"/>
        <v>52.087583976113464</v>
      </c>
      <c r="G62" s="73"/>
      <c r="H62" s="88">
        <v>1809</v>
      </c>
      <c r="I62" s="161">
        <v>15</v>
      </c>
      <c r="J62" s="161" t="s">
        <v>20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29</v>
      </c>
      <c r="C63" s="43">
        <f t="shared" si="10"/>
        <v>7048</v>
      </c>
      <c r="D63" s="5">
        <f t="shared" si="8"/>
        <v>6832</v>
      </c>
      <c r="E63" s="52">
        <f t="shared" si="11"/>
        <v>72.353967765116522</v>
      </c>
      <c r="F63" s="52">
        <f t="shared" si="9"/>
        <v>103.1615925058548</v>
      </c>
      <c r="G63" s="72"/>
      <c r="H63" s="88">
        <v>1634</v>
      </c>
      <c r="I63" s="161">
        <v>30</v>
      </c>
      <c r="J63" s="161" t="s">
        <v>99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37</v>
      </c>
      <c r="C64" s="43">
        <f t="shared" si="10"/>
        <v>6983</v>
      </c>
      <c r="D64" s="5">
        <f t="shared" si="8"/>
        <v>6793</v>
      </c>
      <c r="E64" s="57">
        <f t="shared" si="11"/>
        <v>72.332711829293558</v>
      </c>
      <c r="F64" s="52">
        <f t="shared" si="9"/>
        <v>102.79699690858237</v>
      </c>
      <c r="G64" s="75"/>
      <c r="H64" s="123">
        <v>1510</v>
      </c>
      <c r="I64" s="161">
        <v>39</v>
      </c>
      <c r="J64" s="161" t="s">
        <v>39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58</v>
      </c>
      <c r="C65" s="67">
        <f>SUM(H90)</f>
        <v>451110</v>
      </c>
      <c r="D65" s="67">
        <f>SUM(L60)</f>
        <v>429748</v>
      </c>
      <c r="E65" s="70">
        <f t="shared" si="11"/>
        <v>85.897081925072598</v>
      </c>
      <c r="F65" s="70">
        <f t="shared" si="9"/>
        <v>104.97082010852871</v>
      </c>
      <c r="G65" s="71"/>
      <c r="H65" s="89">
        <v>1243</v>
      </c>
      <c r="I65" s="161">
        <v>14</v>
      </c>
      <c r="J65" s="161" t="s">
        <v>19</v>
      </c>
      <c r="L65" s="192" t="s">
        <v>105</v>
      </c>
      <c r="M65" s="142" t="s">
        <v>76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88">
        <v>693</v>
      </c>
      <c r="I66" s="161">
        <v>35</v>
      </c>
      <c r="J66" s="161" t="s">
        <v>36</v>
      </c>
      <c r="K66" s="117">
        <f>SUM(I50)</f>
        <v>17</v>
      </c>
      <c r="L66" s="161" t="s">
        <v>21</v>
      </c>
      <c r="M66" s="311">
        <v>283541</v>
      </c>
      <c r="N66" s="89">
        <f>SUM(H50)</f>
        <v>256155</v>
      </c>
      <c r="R66" s="48"/>
      <c r="S66" s="26"/>
      <c r="T66" s="26"/>
      <c r="U66" s="26"/>
      <c r="V66" s="26"/>
    </row>
    <row r="67" spans="1:22" ht="13.5" customHeight="1" x14ac:dyDescent="0.15">
      <c r="H67" s="292">
        <v>660</v>
      </c>
      <c r="I67" s="161">
        <v>21</v>
      </c>
      <c r="J67" s="161" t="s">
        <v>25</v>
      </c>
      <c r="K67" s="117">
        <f t="shared" ref="K67:K75" si="12">SUM(I51)</f>
        <v>36</v>
      </c>
      <c r="L67" s="161" t="s">
        <v>5</v>
      </c>
      <c r="M67" s="309">
        <v>100052</v>
      </c>
      <c r="N67" s="89">
        <f t="shared" ref="N67:N75" si="13">SUM(H51)</f>
        <v>79466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435</v>
      </c>
      <c r="I68" s="161">
        <v>13</v>
      </c>
      <c r="J68" s="161" t="s">
        <v>7</v>
      </c>
      <c r="K68" s="117">
        <f t="shared" si="12"/>
        <v>16</v>
      </c>
      <c r="L68" s="161" t="s">
        <v>3</v>
      </c>
      <c r="M68" s="309">
        <v>22600</v>
      </c>
      <c r="N68" s="89">
        <f t="shared" si="13"/>
        <v>19721</v>
      </c>
      <c r="R68" s="48"/>
      <c r="S68" s="26"/>
      <c r="T68" s="26"/>
      <c r="U68" s="26"/>
      <c r="V68" s="26"/>
    </row>
    <row r="69" spans="1:22" ht="13.5" customHeight="1" x14ac:dyDescent="0.15">
      <c r="H69" s="88">
        <v>368</v>
      </c>
      <c r="I69" s="161">
        <v>1</v>
      </c>
      <c r="J69" s="161" t="s">
        <v>4</v>
      </c>
      <c r="K69" s="117">
        <f t="shared" si="12"/>
        <v>26</v>
      </c>
      <c r="L69" s="161" t="s">
        <v>30</v>
      </c>
      <c r="M69" s="309">
        <v>18650</v>
      </c>
      <c r="N69" s="89">
        <f t="shared" si="13"/>
        <v>16211</v>
      </c>
      <c r="R69" s="48"/>
      <c r="S69" s="26"/>
      <c r="T69" s="26"/>
      <c r="U69" s="26"/>
      <c r="V69" s="26"/>
    </row>
    <row r="70" spans="1:22" ht="13.5" customHeight="1" x14ac:dyDescent="0.15">
      <c r="H70" s="88">
        <v>154</v>
      </c>
      <c r="I70" s="161">
        <v>27</v>
      </c>
      <c r="J70" s="161" t="s">
        <v>31</v>
      </c>
      <c r="K70" s="117">
        <f t="shared" si="12"/>
        <v>38</v>
      </c>
      <c r="L70" s="161" t="s">
        <v>38</v>
      </c>
      <c r="M70" s="309">
        <v>13231</v>
      </c>
      <c r="N70" s="89">
        <f t="shared" si="13"/>
        <v>14442</v>
      </c>
      <c r="R70" s="48"/>
      <c r="S70" s="26"/>
      <c r="T70" s="26"/>
      <c r="U70" s="26"/>
      <c r="V70" s="26"/>
    </row>
    <row r="71" spans="1:22" ht="13.5" customHeight="1" x14ac:dyDescent="0.15">
      <c r="H71" s="88">
        <v>63</v>
      </c>
      <c r="I71" s="161">
        <v>28</v>
      </c>
      <c r="J71" s="161" t="s">
        <v>32</v>
      </c>
      <c r="K71" s="117">
        <f t="shared" si="12"/>
        <v>33</v>
      </c>
      <c r="L71" s="161" t="s">
        <v>0</v>
      </c>
      <c r="M71" s="309">
        <v>11232</v>
      </c>
      <c r="N71" s="89">
        <f t="shared" si="13"/>
        <v>12617</v>
      </c>
      <c r="R71" s="48"/>
      <c r="S71" s="26"/>
      <c r="T71" s="26"/>
      <c r="U71" s="26"/>
      <c r="V71" s="26"/>
    </row>
    <row r="72" spans="1:22" ht="13.5" customHeight="1" x14ac:dyDescent="0.15">
      <c r="H72" s="292">
        <v>61</v>
      </c>
      <c r="I72" s="161">
        <v>9</v>
      </c>
      <c r="J72" s="3" t="s">
        <v>170</v>
      </c>
      <c r="K72" s="117">
        <f t="shared" si="12"/>
        <v>24</v>
      </c>
      <c r="L72" s="161" t="s">
        <v>28</v>
      </c>
      <c r="M72" s="309">
        <v>15749</v>
      </c>
      <c r="N72" s="89">
        <f t="shared" si="13"/>
        <v>11775</v>
      </c>
      <c r="R72" s="48"/>
      <c r="S72" s="26"/>
      <c r="T72" s="26"/>
      <c r="U72" s="26"/>
      <c r="V72" s="26"/>
    </row>
    <row r="73" spans="1:22" ht="13.5" customHeight="1" x14ac:dyDescent="0.15">
      <c r="H73" s="88">
        <v>46</v>
      </c>
      <c r="I73" s="161">
        <v>22</v>
      </c>
      <c r="J73" s="161" t="s">
        <v>26</v>
      </c>
      <c r="K73" s="117">
        <f t="shared" si="12"/>
        <v>40</v>
      </c>
      <c r="L73" s="161" t="s">
        <v>2</v>
      </c>
      <c r="M73" s="309">
        <v>20269</v>
      </c>
      <c r="N73" s="89">
        <f t="shared" si="13"/>
        <v>10467</v>
      </c>
      <c r="R73" s="48"/>
      <c r="S73" s="26"/>
      <c r="T73" s="26"/>
      <c r="U73" s="26"/>
      <c r="V73" s="26"/>
    </row>
    <row r="74" spans="1:22" ht="13.5" customHeight="1" x14ac:dyDescent="0.15">
      <c r="H74" s="88">
        <v>22</v>
      </c>
      <c r="I74" s="161">
        <v>4</v>
      </c>
      <c r="J74" s="161" t="s">
        <v>11</v>
      </c>
      <c r="K74" s="117">
        <f t="shared" si="12"/>
        <v>25</v>
      </c>
      <c r="L74" s="163" t="s">
        <v>29</v>
      </c>
      <c r="M74" s="310">
        <v>9741</v>
      </c>
      <c r="N74" s="89">
        <f t="shared" si="13"/>
        <v>7048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16</v>
      </c>
      <c r="I75" s="161">
        <v>3</v>
      </c>
      <c r="J75" s="161" t="s">
        <v>10</v>
      </c>
      <c r="K75" s="117">
        <f t="shared" si="12"/>
        <v>37</v>
      </c>
      <c r="L75" s="163" t="s">
        <v>37</v>
      </c>
      <c r="M75" s="310">
        <v>9654</v>
      </c>
      <c r="N75" s="167">
        <f t="shared" si="13"/>
        <v>6983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11</v>
      </c>
      <c r="I76" s="161">
        <v>23</v>
      </c>
      <c r="J76" s="161" t="s">
        <v>27</v>
      </c>
      <c r="K76" s="3"/>
      <c r="L76" s="335" t="s">
        <v>109</v>
      </c>
      <c r="M76" s="340">
        <v>525175</v>
      </c>
      <c r="N76" s="172">
        <f>SUM(H90)</f>
        <v>451110</v>
      </c>
      <c r="R76" s="48"/>
      <c r="S76" s="26"/>
      <c r="T76" s="26"/>
      <c r="U76" s="26"/>
      <c r="V76" s="26"/>
    </row>
    <row r="77" spans="1:22" ht="13.5" customHeight="1" x14ac:dyDescent="0.15">
      <c r="H77" s="88">
        <v>0</v>
      </c>
      <c r="I77" s="161">
        <v>2</v>
      </c>
      <c r="J77" s="161" t="s">
        <v>6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0</v>
      </c>
      <c r="I78" s="161">
        <v>5</v>
      </c>
      <c r="J78" s="161" t="s">
        <v>12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0</v>
      </c>
      <c r="I79" s="161">
        <v>6</v>
      </c>
      <c r="J79" s="161" t="s">
        <v>13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7</v>
      </c>
      <c r="J80" s="161" t="s">
        <v>14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8</v>
      </c>
      <c r="J81" s="161" t="s">
        <v>15</v>
      </c>
      <c r="K81" s="45"/>
      <c r="L81" s="29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10</v>
      </c>
      <c r="J82" s="161" t="s">
        <v>16</v>
      </c>
      <c r="K82" s="45"/>
      <c r="L82" s="29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11</v>
      </c>
      <c r="J83" s="161" t="s">
        <v>17</v>
      </c>
      <c r="K83" s="45"/>
      <c r="L83" s="29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12</v>
      </c>
      <c r="J84" s="161" t="s">
        <v>18</v>
      </c>
      <c r="K84" s="45"/>
      <c r="L84" s="29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18</v>
      </c>
      <c r="J85" s="161" t="s">
        <v>22</v>
      </c>
      <c r="K85" s="45"/>
      <c r="L85" s="29"/>
      <c r="R85" s="48"/>
      <c r="S85" s="26"/>
      <c r="T85" s="26"/>
      <c r="U85" s="26"/>
      <c r="V85" s="26"/>
    </row>
    <row r="86" spans="8:22" ht="13.5" customHeight="1" x14ac:dyDescent="0.15">
      <c r="H86" s="292">
        <v>0</v>
      </c>
      <c r="I86" s="161">
        <v>19</v>
      </c>
      <c r="J86" s="161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451110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N64" sqref="N6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463" t="s">
        <v>215</v>
      </c>
      <c r="B1" s="464"/>
      <c r="C1" s="464"/>
      <c r="D1" s="464"/>
      <c r="E1" s="464"/>
      <c r="F1" s="464"/>
      <c r="G1" s="464"/>
      <c r="I1" s="387"/>
      <c r="J1" s="398"/>
      <c r="M1" s="16"/>
      <c r="N1" t="s">
        <v>204</v>
      </c>
      <c r="O1" s="405"/>
      <c r="Q1" s="282" t="s">
        <v>193</v>
      </c>
    </row>
    <row r="2" spans="1:19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406"/>
      <c r="O2" s="89"/>
      <c r="P2" s="3"/>
      <c r="Q2" s="406"/>
      <c r="R2" s="403"/>
      <c r="S2" s="404"/>
    </row>
    <row r="3" spans="1:19" ht="13.5" customHeight="1" x14ac:dyDescent="0.15">
      <c r="H3" s="3">
        <v>17</v>
      </c>
      <c r="I3" s="161" t="s">
        <v>21</v>
      </c>
      <c r="J3" s="220">
        <v>327851</v>
      </c>
      <c r="K3" s="198">
        <v>1</v>
      </c>
      <c r="L3" s="3">
        <f>SUM(H3)</f>
        <v>17</v>
      </c>
      <c r="M3" s="161" t="s">
        <v>21</v>
      </c>
      <c r="N3" s="13">
        <f>SUM(J3)</f>
        <v>327851</v>
      </c>
      <c r="O3" s="3">
        <f>SUM(H3)</f>
        <v>17</v>
      </c>
      <c r="P3" s="161" t="s">
        <v>21</v>
      </c>
      <c r="Q3" s="199">
        <v>303456</v>
      </c>
      <c r="R3" s="403"/>
      <c r="S3" s="404"/>
    </row>
    <row r="4" spans="1:19" ht="13.5" customHeight="1" x14ac:dyDescent="0.15">
      <c r="H4" s="3">
        <v>26</v>
      </c>
      <c r="I4" s="161" t="s">
        <v>30</v>
      </c>
      <c r="J4" s="13">
        <v>145764</v>
      </c>
      <c r="K4" s="198">
        <v>2</v>
      </c>
      <c r="L4" s="3">
        <f t="shared" ref="L4:L12" si="0">SUM(H4)</f>
        <v>26</v>
      </c>
      <c r="M4" s="161" t="s">
        <v>30</v>
      </c>
      <c r="N4" s="13">
        <f t="shared" ref="N4:N12" si="1">SUM(J4)</f>
        <v>145764</v>
      </c>
      <c r="O4" s="3">
        <f t="shared" ref="O4:O12" si="2">SUM(H4)</f>
        <v>26</v>
      </c>
      <c r="P4" s="161" t="s">
        <v>30</v>
      </c>
      <c r="Q4" s="86">
        <v>143507</v>
      </c>
      <c r="R4" s="403"/>
      <c r="S4" s="404"/>
    </row>
    <row r="5" spans="1:19" ht="13.5" customHeight="1" x14ac:dyDescent="0.15">
      <c r="H5" s="3">
        <v>36</v>
      </c>
      <c r="I5" s="161" t="s">
        <v>5</v>
      </c>
      <c r="J5" s="13">
        <v>130081</v>
      </c>
      <c r="K5" s="198">
        <v>3</v>
      </c>
      <c r="L5" s="3">
        <f t="shared" si="0"/>
        <v>36</v>
      </c>
      <c r="M5" s="161" t="s">
        <v>5</v>
      </c>
      <c r="N5" s="13">
        <f t="shared" si="1"/>
        <v>130081</v>
      </c>
      <c r="O5" s="3">
        <f t="shared" si="2"/>
        <v>36</v>
      </c>
      <c r="P5" s="161" t="s">
        <v>5</v>
      </c>
      <c r="Q5" s="86">
        <v>124175</v>
      </c>
    </row>
    <row r="6" spans="1:19" ht="13.5" customHeight="1" x14ac:dyDescent="0.15">
      <c r="H6" s="3">
        <v>31</v>
      </c>
      <c r="I6" s="161" t="s">
        <v>64</v>
      </c>
      <c r="J6" s="220">
        <v>88360</v>
      </c>
      <c r="K6" s="198">
        <v>4</v>
      </c>
      <c r="L6" s="3">
        <f t="shared" si="0"/>
        <v>31</v>
      </c>
      <c r="M6" s="161" t="s">
        <v>64</v>
      </c>
      <c r="N6" s="13">
        <f t="shared" si="1"/>
        <v>88360</v>
      </c>
      <c r="O6" s="3">
        <f t="shared" si="2"/>
        <v>31</v>
      </c>
      <c r="P6" s="161" t="s">
        <v>64</v>
      </c>
      <c r="Q6" s="86">
        <v>97999</v>
      </c>
    </row>
    <row r="7" spans="1:19" ht="13.5" customHeight="1" x14ac:dyDescent="0.15">
      <c r="H7" s="3">
        <v>16</v>
      </c>
      <c r="I7" s="161" t="s">
        <v>3</v>
      </c>
      <c r="J7" s="13">
        <v>73449</v>
      </c>
      <c r="K7" s="198">
        <v>5</v>
      </c>
      <c r="L7" s="3">
        <f t="shared" si="0"/>
        <v>16</v>
      </c>
      <c r="M7" s="161" t="s">
        <v>3</v>
      </c>
      <c r="N7" s="13">
        <f t="shared" si="1"/>
        <v>73449</v>
      </c>
      <c r="O7" s="3">
        <f t="shared" si="2"/>
        <v>16</v>
      </c>
      <c r="P7" s="161" t="s">
        <v>3</v>
      </c>
      <c r="Q7" s="86">
        <v>72395</v>
      </c>
    </row>
    <row r="8" spans="1:19" ht="13.5" customHeight="1" x14ac:dyDescent="0.15">
      <c r="H8" s="3">
        <v>33</v>
      </c>
      <c r="I8" s="161" t="s">
        <v>0</v>
      </c>
      <c r="J8" s="220">
        <v>72355</v>
      </c>
      <c r="K8" s="198">
        <v>6</v>
      </c>
      <c r="L8" s="3">
        <f t="shared" si="0"/>
        <v>33</v>
      </c>
      <c r="M8" s="161" t="s">
        <v>0</v>
      </c>
      <c r="N8" s="13">
        <f t="shared" si="1"/>
        <v>72355</v>
      </c>
      <c r="O8" s="3">
        <f t="shared" si="2"/>
        <v>33</v>
      </c>
      <c r="P8" s="161" t="s">
        <v>0</v>
      </c>
      <c r="Q8" s="86">
        <v>68212</v>
      </c>
    </row>
    <row r="9" spans="1:19" ht="13.5" customHeight="1" x14ac:dyDescent="0.15">
      <c r="H9" s="77">
        <v>40</v>
      </c>
      <c r="I9" s="163" t="s">
        <v>2</v>
      </c>
      <c r="J9" s="13">
        <v>66363</v>
      </c>
      <c r="K9" s="198">
        <v>7</v>
      </c>
      <c r="L9" s="3">
        <f t="shared" si="0"/>
        <v>40</v>
      </c>
      <c r="M9" s="163" t="s">
        <v>2</v>
      </c>
      <c r="N9" s="13">
        <f t="shared" si="1"/>
        <v>66363</v>
      </c>
      <c r="O9" s="3">
        <f t="shared" si="2"/>
        <v>40</v>
      </c>
      <c r="P9" s="163" t="s">
        <v>2</v>
      </c>
      <c r="Q9" s="86">
        <v>67719</v>
      </c>
    </row>
    <row r="10" spans="1:19" ht="13.5" customHeight="1" x14ac:dyDescent="0.15">
      <c r="H10" s="3">
        <v>34</v>
      </c>
      <c r="I10" s="161" t="s">
        <v>1</v>
      </c>
      <c r="J10" s="13">
        <v>61570</v>
      </c>
      <c r="K10" s="198">
        <v>8</v>
      </c>
      <c r="L10" s="3">
        <f t="shared" si="0"/>
        <v>34</v>
      </c>
      <c r="M10" s="161" t="s">
        <v>1</v>
      </c>
      <c r="N10" s="13">
        <f t="shared" si="1"/>
        <v>61570</v>
      </c>
      <c r="O10" s="3">
        <f t="shared" si="2"/>
        <v>34</v>
      </c>
      <c r="P10" s="161" t="s">
        <v>1</v>
      </c>
      <c r="Q10" s="86">
        <v>67827</v>
      </c>
    </row>
    <row r="11" spans="1:19" ht="13.5" customHeight="1" x14ac:dyDescent="0.15">
      <c r="H11" s="14">
        <v>13</v>
      </c>
      <c r="I11" s="163" t="s">
        <v>7</v>
      </c>
      <c r="J11" s="13">
        <v>55075</v>
      </c>
      <c r="K11" s="198">
        <v>9</v>
      </c>
      <c r="L11" s="3">
        <f t="shared" si="0"/>
        <v>13</v>
      </c>
      <c r="M11" s="163" t="s">
        <v>7</v>
      </c>
      <c r="N11" s="13">
        <f t="shared" si="1"/>
        <v>55075</v>
      </c>
      <c r="O11" s="3">
        <f t="shared" si="2"/>
        <v>13</v>
      </c>
      <c r="P11" s="163" t="s">
        <v>7</v>
      </c>
      <c r="Q11" s="86">
        <v>62594</v>
      </c>
    </row>
    <row r="12" spans="1:19" ht="13.5" customHeight="1" thickBot="1" x14ac:dyDescent="0.2">
      <c r="H12" s="274">
        <v>2</v>
      </c>
      <c r="I12" s="380" t="s">
        <v>6</v>
      </c>
      <c r="J12" s="427">
        <v>54354</v>
      </c>
      <c r="K12" s="197">
        <v>10</v>
      </c>
      <c r="L12" s="3">
        <f t="shared" si="0"/>
        <v>2</v>
      </c>
      <c r="M12" s="380" t="s">
        <v>6</v>
      </c>
      <c r="N12" s="114">
        <f t="shared" si="1"/>
        <v>54354</v>
      </c>
      <c r="O12" s="14">
        <f t="shared" si="2"/>
        <v>2</v>
      </c>
      <c r="P12" s="380" t="s">
        <v>6</v>
      </c>
      <c r="Q12" s="200">
        <v>51389</v>
      </c>
    </row>
    <row r="13" spans="1:19" ht="13.5" customHeight="1" thickTop="1" thickBot="1" x14ac:dyDescent="0.2">
      <c r="H13" s="122">
        <v>38</v>
      </c>
      <c r="I13" s="175" t="s">
        <v>38</v>
      </c>
      <c r="J13" s="428">
        <v>47836</v>
      </c>
      <c r="K13" s="104"/>
      <c r="L13" s="78"/>
      <c r="M13" s="164"/>
      <c r="N13" s="339">
        <f>SUM(J43)</f>
        <v>1413974</v>
      </c>
      <c r="O13" s="3"/>
      <c r="P13" s="273" t="s">
        <v>8</v>
      </c>
      <c r="Q13" s="201">
        <v>1412849</v>
      </c>
    </row>
    <row r="14" spans="1:19" ht="13.5" customHeight="1" x14ac:dyDescent="0.15">
      <c r="B14" s="19"/>
      <c r="H14" s="3">
        <v>25</v>
      </c>
      <c r="I14" s="161" t="s">
        <v>29</v>
      </c>
      <c r="J14" s="13">
        <v>46195</v>
      </c>
      <c r="K14" s="104"/>
      <c r="L14" s="26"/>
      <c r="N14" t="s">
        <v>59</v>
      </c>
      <c r="O14"/>
    </row>
    <row r="15" spans="1:19" ht="13.5" customHeight="1" x14ac:dyDescent="0.15">
      <c r="H15" s="3">
        <v>24</v>
      </c>
      <c r="I15" s="161" t="s">
        <v>28</v>
      </c>
      <c r="J15" s="13">
        <v>40715</v>
      </c>
      <c r="K15" s="104"/>
      <c r="L15" s="26"/>
      <c r="M15" t="s">
        <v>205</v>
      </c>
      <c r="N15" s="15"/>
      <c r="O15"/>
      <c r="P15" t="s">
        <v>206</v>
      </c>
      <c r="Q15" s="85" t="s">
        <v>190</v>
      </c>
    </row>
    <row r="16" spans="1:19" ht="13.5" customHeight="1" x14ac:dyDescent="0.15">
      <c r="C16" s="15"/>
      <c r="E16" s="17"/>
      <c r="H16" s="3">
        <v>37</v>
      </c>
      <c r="I16" s="161" t="s">
        <v>37</v>
      </c>
      <c r="J16" s="137">
        <v>28318</v>
      </c>
      <c r="K16" s="104"/>
      <c r="L16" s="3">
        <f>SUM(L3)</f>
        <v>17</v>
      </c>
      <c r="M16" s="13">
        <f>SUM(N3)</f>
        <v>327851</v>
      </c>
      <c r="N16" s="161" t="s">
        <v>21</v>
      </c>
      <c r="O16" s="3">
        <f>SUM(O3)</f>
        <v>17</v>
      </c>
      <c r="P16" s="13">
        <f>SUM(M16)</f>
        <v>327851</v>
      </c>
      <c r="Q16" s="278">
        <v>327617</v>
      </c>
      <c r="R16" s="79"/>
    </row>
    <row r="17" spans="2:20" ht="13.5" customHeight="1" x14ac:dyDescent="0.15">
      <c r="C17" s="15"/>
      <c r="E17" s="17"/>
      <c r="H17" s="3">
        <v>3</v>
      </c>
      <c r="I17" s="161" t="s">
        <v>10</v>
      </c>
      <c r="J17" s="13">
        <v>22843</v>
      </c>
      <c r="K17" s="104"/>
      <c r="L17" s="3">
        <f t="shared" ref="L17:L25" si="3">SUM(L4)</f>
        <v>26</v>
      </c>
      <c r="M17" s="13">
        <f t="shared" ref="M17:M25" si="4">SUM(N4)</f>
        <v>145764</v>
      </c>
      <c r="N17" s="161" t="s">
        <v>30</v>
      </c>
      <c r="O17" s="3">
        <f t="shared" ref="O17:O25" si="5">SUM(O4)</f>
        <v>26</v>
      </c>
      <c r="P17" s="13">
        <f t="shared" ref="P17:P25" si="6">SUM(M17)</f>
        <v>145764</v>
      </c>
      <c r="Q17" s="279">
        <v>140503</v>
      </c>
      <c r="R17" s="79"/>
      <c r="S17" s="42"/>
    </row>
    <row r="18" spans="2:20" ht="13.5" customHeight="1" x14ac:dyDescent="0.15">
      <c r="C18" s="15"/>
      <c r="E18" s="17"/>
      <c r="H18" s="3">
        <v>1</v>
      </c>
      <c r="I18" s="161" t="s">
        <v>4</v>
      </c>
      <c r="J18" s="13">
        <v>21204</v>
      </c>
      <c r="K18" s="104"/>
      <c r="L18" s="3">
        <f t="shared" si="3"/>
        <v>36</v>
      </c>
      <c r="M18" s="13">
        <f t="shared" si="4"/>
        <v>130081</v>
      </c>
      <c r="N18" s="161" t="s">
        <v>5</v>
      </c>
      <c r="O18" s="3">
        <f t="shared" si="5"/>
        <v>36</v>
      </c>
      <c r="P18" s="13">
        <f t="shared" si="6"/>
        <v>130081</v>
      </c>
      <c r="Q18" s="279">
        <v>137574</v>
      </c>
      <c r="R18" s="79"/>
      <c r="S18" s="112"/>
    </row>
    <row r="19" spans="2:20" ht="13.5" customHeight="1" x14ac:dyDescent="0.15">
      <c r="C19" s="15"/>
      <c r="E19" s="17"/>
      <c r="H19" s="3">
        <v>9</v>
      </c>
      <c r="I19" s="3" t="s">
        <v>169</v>
      </c>
      <c r="J19" s="137">
        <v>20671</v>
      </c>
      <c r="L19" s="3">
        <f t="shared" si="3"/>
        <v>31</v>
      </c>
      <c r="M19" s="13">
        <f t="shared" si="4"/>
        <v>88360</v>
      </c>
      <c r="N19" s="161" t="s">
        <v>64</v>
      </c>
      <c r="O19" s="3">
        <f t="shared" si="5"/>
        <v>31</v>
      </c>
      <c r="P19" s="13">
        <f t="shared" si="6"/>
        <v>88360</v>
      </c>
      <c r="Q19" s="279">
        <v>84299</v>
      </c>
      <c r="R19" s="79"/>
      <c r="S19" s="125"/>
    </row>
    <row r="20" spans="2:20" ht="13.5" customHeight="1" x14ac:dyDescent="0.15">
      <c r="B20" s="18"/>
      <c r="C20" s="15"/>
      <c r="E20" s="17"/>
      <c r="H20" s="3">
        <v>22</v>
      </c>
      <c r="I20" s="161" t="s">
        <v>26</v>
      </c>
      <c r="J20" s="13">
        <v>19103</v>
      </c>
      <c r="L20" s="3">
        <f t="shared" si="3"/>
        <v>16</v>
      </c>
      <c r="M20" s="13">
        <f t="shared" si="4"/>
        <v>73449</v>
      </c>
      <c r="N20" s="161" t="s">
        <v>3</v>
      </c>
      <c r="O20" s="3">
        <f t="shared" si="5"/>
        <v>16</v>
      </c>
      <c r="P20" s="13">
        <f t="shared" si="6"/>
        <v>73449</v>
      </c>
      <c r="Q20" s="279">
        <v>69883</v>
      </c>
      <c r="R20" s="79"/>
      <c r="S20" s="125"/>
    </row>
    <row r="21" spans="2:20" ht="13.5" customHeight="1" x14ac:dyDescent="0.15">
      <c r="B21" s="18"/>
      <c r="C21" s="15"/>
      <c r="E21" s="17"/>
      <c r="H21" s="3">
        <v>14</v>
      </c>
      <c r="I21" s="161" t="s">
        <v>19</v>
      </c>
      <c r="J21" s="13">
        <v>14022</v>
      </c>
      <c r="L21" s="3">
        <f t="shared" si="3"/>
        <v>33</v>
      </c>
      <c r="M21" s="13">
        <f t="shared" si="4"/>
        <v>72355</v>
      </c>
      <c r="N21" s="161" t="s">
        <v>0</v>
      </c>
      <c r="O21" s="3">
        <f t="shared" si="5"/>
        <v>33</v>
      </c>
      <c r="P21" s="13">
        <f t="shared" si="6"/>
        <v>72355</v>
      </c>
      <c r="Q21" s="279">
        <v>66097</v>
      </c>
      <c r="R21" s="79"/>
      <c r="S21" s="28"/>
    </row>
    <row r="22" spans="2:20" ht="13.5" customHeight="1" x14ac:dyDescent="0.15">
      <c r="C22" s="15"/>
      <c r="E22" s="17"/>
      <c r="H22" s="3">
        <v>21</v>
      </c>
      <c r="I22" s="3" t="s">
        <v>161</v>
      </c>
      <c r="J22" s="220">
        <v>12618</v>
      </c>
      <c r="K22" s="15"/>
      <c r="L22" s="3">
        <f t="shared" si="3"/>
        <v>40</v>
      </c>
      <c r="M22" s="13">
        <f t="shared" si="4"/>
        <v>66363</v>
      </c>
      <c r="N22" s="163" t="s">
        <v>2</v>
      </c>
      <c r="O22" s="3">
        <f t="shared" si="5"/>
        <v>40</v>
      </c>
      <c r="P22" s="13">
        <f t="shared" si="6"/>
        <v>66363</v>
      </c>
      <c r="Q22" s="279">
        <v>68022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61" t="s">
        <v>17</v>
      </c>
      <c r="J23" s="415">
        <v>11739</v>
      </c>
      <c r="K23" s="15"/>
      <c r="L23" s="3">
        <f t="shared" si="3"/>
        <v>34</v>
      </c>
      <c r="M23" s="13">
        <f t="shared" si="4"/>
        <v>61570</v>
      </c>
      <c r="N23" s="161" t="s">
        <v>1</v>
      </c>
      <c r="O23" s="3">
        <f t="shared" si="5"/>
        <v>34</v>
      </c>
      <c r="P23" s="13">
        <f t="shared" si="6"/>
        <v>61570</v>
      </c>
      <c r="Q23" s="279">
        <v>60254</v>
      </c>
      <c r="R23" s="79"/>
      <c r="S23" s="42"/>
    </row>
    <row r="24" spans="2:20" ht="13.5" customHeight="1" x14ac:dyDescent="0.15">
      <c r="C24" s="15"/>
      <c r="E24" s="17"/>
      <c r="H24" s="3">
        <v>15</v>
      </c>
      <c r="I24" s="161" t="s">
        <v>20</v>
      </c>
      <c r="J24" s="13">
        <v>8942</v>
      </c>
      <c r="K24" s="15"/>
      <c r="L24" s="3">
        <f t="shared" si="3"/>
        <v>13</v>
      </c>
      <c r="M24" s="13">
        <f t="shared" si="4"/>
        <v>55075</v>
      </c>
      <c r="N24" s="163" t="s">
        <v>7</v>
      </c>
      <c r="O24" s="3">
        <f t="shared" si="5"/>
        <v>13</v>
      </c>
      <c r="P24" s="13">
        <f t="shared" si="6"/>
        <v>55075</v>
      </c>
      <c r="Q24" s="279">
        <v>55730</v>
      </c>
      <c r="R24" s="79"/>
      <c r="S24" s="112"/>
    </row>
    <row r="25" spans="2:20" ht="13.5" customHeight="1" thickBot="1" x14ac:dyDescent="0.2">
      <c r="C25" s="15"/>
      <c r="E25" s="17"/>
      <c r="H25" s="3">
        <v>30</v>
      </c>
      <c r="I25" s="161" t="s">
        <v>33</v>
      </c>
      <c r="J25" s="87">
        <v>7252</v>
      </c>
      <c r="K25" s="15"/>
      <c r="L25" s="14">
        <f t="shared" si="3"/>
        <v>2</v>
      </c>
      <c r="M25" s="114">
        <f t="shared" si="4"/>
        <v>54354</v>
      </c>
      <c r="N25" s="380" t="s">
        <v>6</v>
      </c>
      <c r="O25" s="14">
        <f t="shared" si="5"/>
        <v>2</v>
      </c>
      <c r="P25" s="114">
        <f t="shared" si="6"/>
        <v>54354</v>
      </c>
      <c r="Q25" s="280">
        <v>52853</v>
      </c>
      <c r="R25" s="127" t="s">
        <v>73</v>
      </c>
      <c r="S25" s="28"/>
      <c r="T25" s="28"/>
    </row>
    <row r="26" spans="2:20" ht="13.5" customHeight="1" thickTop="1" x14ac:dyDescent="0.15">
      <c r="H26" s="3">
        <v>29</v>
      </c>
      <c r="I26" s="161" t="s">
        <v>54</v>
      </c>
      <c r="J26" s="13">
        <v>6916</v>
      </c>
      <c r="K26" s="15"/>
      <c r="L26" s="115"/>
      <c r="M26" s="162">
        <f>SUM(J43-(M16+M17+M18+M19+M20+M21+M22+M23+M24+M25))</f>
        <v>338752</v>
      </c>
      <c r="N26" s="221" t="s">
        <v>45</v>
      </c>
      <c r="O26" s="116"/>
      <c r="P26" s="162">
        <f>SUM(M26)</f>
        <v>338752</v>
      </c>
      <c r="Q26" s="162"/>
      <c r="R26" s="176">
        <v>1410909</v>
      </c>
      <c r="T26" s="28"/>
    </row>
    <row r="27" spans="2:20" ht="13.5" customHeight="1" x14ac:dyDescent="0.15">
      <c r="H27" s="3">
        <v>35</v>
      </c>
      <c r="I27" s="161" t="s">
        <v>36</v>
      </c>
      <c r="J27" s="13">
        <v>6841</v>
      </c>
      <c r="K27" s="15"/>
      <c r="M27" t="s">
        <v>194</v>
      </c>
      <c r="O27" s="111"/>
      <c r="P27" s="28" t="s">
        <v>195</v>
      </c>
    </row>
    <row r="28" spans="2:20" ht="13.5" customHeight="1" x14ac:dyDescent="0.15">
      <c r="G28" s="17"/>
      <c r="H28" s="3">
        <v>12</v>
      </c>
      <c r="I28" s="161" t="s">
        <v>18</v>
      </c>
      <c r="J28" s="13">
        <v>4668</v>
      </c>
      <c r="K28" s="15"/>
      <c r="M28" s="86">
        <f t="shared" ref="M28:M37" si="7">SUM(Q3)</f>
        <v>303456</v>
      </c>
      <c r="N28" s="161" t="s">
        <v>21</v>
      </c>
      <c r="O28" s="3">
        <f>SUM(L3)</f>
        <v>17</v>
      </c>
      <c r="P28" s="86">
        <f t="shared" ref="P28:P37" si="8">SUM(Q3)</f>
        <v>303456</v>
      </c>
    </row>
    <row r="29" spans="2:20" ht="13.5" customHeight="1" x14ac:dyDescent="0.15">
      <c r="H29" s="3">
        <v>27</v>
      </c>
      <c r="I29" s="161" t="s">
        <v>31</v>
      </c>
      <c r="J29" s="137">
        <v>4122</v>
      </c>
      <c r="K29" s="15"/>
      <c r="M29" s="86">
        <f t="shared" si="7"/>
        <v>143507</v>
      </c>
      <c r="N29" s="161" t="s">
        <v>30</v>
      </c>
      <c r="O29" s="3">
        <f t="shared" ref="O29:O37" si="9">SUM(L4)</f>
        <v>26</v>
      </c>
      <c r="P29" s="86">
        <f t="shared" si="8"/>
        <v>143507</v>
      </c>
    </row>
    <row r="30" spans="2:20" ht="13.5" customHeight="1" x14ac:dyDescent="0.15">
      <c r="H30" s="3">
        <v>10</v>
      </c>
      <c r="I30" s="161" t="s">
        <v>16</v>
      </c>
      <c r="J30" s="13">
        <v>2717</v>
      </c>
      <c r="K30" s="15"/>
      <c r="M30" s="86">
        <f t="shared" si="7"/>
        <v>124175</v>
      </c>
      <c r="N30" s="161" t="s">
        <v>5</v>
      </c>
      <c r="O30" s="3">
        <f t="shared" si="9"/>
        <v>36</v>
      </c>
      <c r="P30" s="86">
        <f t="shared" si="8"/>
        <v>124175</v>
      </c>
    </row>
    <row r="31" spans="2:20" ht="13.5" customHeight="1" x14ac:dyDescent="0.15">
      <c r="H31" s="3">
        <v>20</v>
      </c>
      <c r="I31" s="161" t="s">
        <v>24</v>
      </c>
      <c r="J31" s="13">
        <v>2688</v>
      </c>
      <c r="K31" s="15"/>
      <c r="M31" s="86">
        <f t="shared" si="7"/>
        <v>97999</v>
      </c>
      <c r="N31" s="161" t="s">
        <v>64</v>
      </c>
      <c r="O31" s="3">
        <f t="shared" si="9"/>
        <v>31</v>
      </c>
      <c r="P31" s="86">
        <f t="shared" si="8"/>
        <v>97999</v>
      </c>
    </row>
    <row r="32" spans="2:20" ht="13.5" customHeight="1" x14ac:dyDescent="0.15">
      <c r="H32" s="3">
        <v>23</v>
      </c>
      <c r="I32" s="161" t="s">
        <v>27</v>
      </c>
      <c r="J32" s="137">
        <v>2142</v>
      </c>
      <c r="K32" s="15"/>
      <c r="M32" s="86">
        <f t="shared" si="7"/>
        <v>72395</v>
      </c>
      <c r="N32" s="161" t="s">
        <v>3</v>
      </c>
      <c r="O32" s="3">
        <f t="shared" si="9"/>
        <v>16</v>
      </c>
      <c r="P32" s="86">
        <f t="shared" si="8"/>
        <v>72395</v>
      </c>
      <c r="S32" s="10"/>
    </row>
    <row r="33" spans="8:21" ht="13.5" customHeight="1" x14ac:dyDescent="0.15">
      <c r="H33" s="3">
        <v>39</v>
      </c>
      <c r="I33" s="161" t="s">
        <v>39</v>
      </c>
      <c r="J33" s="13">
        <v>1914</v>
      </c>
      <c r="K33" s="15"/>
      <c r="M33" s="86">
        <f t="shared" si="7"/>
        <v>68212</v>
      </c>
      <c r="N33" s="161" t="s">
        <v>0</v>
      </c>
      <c r="O33" s="3">
        <f t="shared" si="9"/>
        <v>33</v>
      </c>
      <c r="P33" s="86">
        <f t="shared" si="8"/>
        <v>68212</v>
      </c>
      <c r="S33" s="28"/>
      <c r="T33" s="28"/>
    </row>
    <row r="34" spans="8:21" ht="13.5" customHeight="1" x14ac:dyDescent="0.15">
      <c r="H34" s="3">
        <v>6</v>
      </c>
      <c r="I34" s="161" t="s">
        <v>13</v>
      </c>
      <c r="J34" s="13">
        <v>1229</v>
      </c>
      <c r="K34" s="15"/>
      <c r="M34" s="86">
        <f t="shared" si="7"/>
        <v>67719</v>
      </c>
      <c r="N34" s="163" t="s">
        <v>2</v>
      </c>
      <c r="O34" s="3">
        <f t="shared" si="9"/>
        <v>40</v>
      </c>
      <c r="P34" s="86">
        <f t="shared" si="8"/>
        <v>67719</v>
      </c>
      <c r="S34" s="28"/>
      <c r="T34" s="28"/>
    </row>
    <row r="35" spans="8:21" ht="13.5" customHeight="1" x14ac:dyDescent="0.15">
      <c r="H35" s="3">
        <v>4</v>
      </c>
      <c r="I35" s="161" t="s">
        <v>11</v>
      </c>
      <c r="J35" s="13">
        <v>1076</v>
      </c>
      <c r="K35" s="15"/>
      <c r="M35" s="86">
        <f t="shared" si="7"/>
        <v>67827</v>
      </c>
      <c r="N35" s="161" t="s">
        <v>1</v>
      </c>
      <c r="O35" s="3">
        <f t="shared" si="9"/>
        <v>34</v>
      </c>
      <c r="P35" s="86">
        <f t="shared" si="8"/>
        <v>67827</v>
      </c>
      <c r="S35" s="28"/>
    </row>
    <row r="36" spans="8:21" ht="13.5" customHeight="1" x14ac:dyDescent="0.15">
      <c r="H36" s="3">
        <v>18</v>
      </c>
      <c r="I36" s="161" t="s">
        <v>22</v>
      </c>
      <c r="J36" s="220">
        <v>696</v>
      </c>
      <c r="K36" s="15"/>
      <c r="M36" s="86">
        <f t="shared" si="7"/>
        <v>62594</v>
      </c>
      <c r="N36" s="163" t="s">
        <v>7</v>
      </c>
      <c r="O36" s="3">
        <f t="shared" si="9"/>
        <v>13</v>
      </c>
      <c r="P36" s="86">
        <f t="shared" si="8"/>
        <v>62594</v>
      </c>
      <c r="S36" s="28"/>
    </row>
    <row r="37" spans="8:21" ht="13.5" customHeight="1" thickBot="1" x14ac:dyDescent="0.2">
      <c r="H37" s="3">
        <v>32</v>
      </c>
      <c r="I37" s="161" t="s">
        <v>35</v>
      </c>
      <c r="J37" s="13">
        <v>582</v>
      </c>
      <c r="K37" s="15"/>
      <c r="M37" s="113">
        <f t="shared" si="7"/>
        <v>51389</v>
      </c>
      <c r="N37" s="380" t="s">
        <v>6</v>
      </c>
      <c r="O37" s="14">
        <f t="shared" si="9"/>
        <v>2</v>
      </c>
      <c r="P37" s="113">
        <f t="shared" si="8"/>
        <v>51389</v>
      </c>
      <c r="S37" s="28"/>
    </row>
    <row r="38" spans="8:21" ht="13.5" customHeight="1" thickTop="1" x14ac:dyDescent="0.15">
      <c r="H38" s="3">
        <v>5</v>
      </c>
      <c r="I38" s="161" t="s">
        <v>12</v>
      </c>
      <c r="J38" s="87">
        <v>537</v>
      </c>
      <c r="K38" s="15"/>
      <c r="M38" s="345">
        <f>SUM(Q13-(Q3+Q4+Q5+Q6+Q7+Q8+Q9+Q10+Q11+Q12))</f>
        <v>353576</v>
      </c>
      <c r="N38" s="414" t="s">
        <v>197</v>
      </c>
      <c r="O38" s="347"/>
      <c r="P38" s="348">
        <f>SUM(M38)</f>
        <v>353576</v>
      </c>
      <c r="U38" s="28"/>
    </row>
    <row r="39" spans="8:21" ht="13.5" customHeight="1" x14ac:dyDescent="0.15">
      <c r="H39" s="3">
        <v>19</v>
      </c>
      <c r="I39" s="161" t="s">
        <v>23</v>
      </c>
      <c r="J39" s="13">
        <v>523</v>
      </c>
      <c r="K39" s="15"/>
      <c r="P39" s="28"/>
    </row>
    <row r="40" spans="8:21" ht="13.5" customHeight="1" x14ac:dyDescent="0.15">
      <c r="H40" s="3">
        <v>7</v>
      </c>
      <c r="I40" s="161" t="s">
        <v>14</v>
      </c>
      <c r="J40" s="13">
        <v>417</v>
      </c>
      <c r="K40" s="15"/>
    </row>
    <row r="41" spans="8:21" ht="13.5" customHeight="1" x14ac:dyDescent="0.15">
      <c r="H41" s="3">
        <v>28</v>
      </c>
      <c r="I41" s="161" t="s">
        <v>32</v>
      </c>
      <c r="J41" s="13">
        <v>226</v>
      </c>
      <c r="K41" s="15"/>
    </row>
    <row r="42" spans="8:21" ht="13.5" customHeight="1" thickBot="1" x14ac:dyDescent="0.2">
      <c r="H42" s="14">
        <v>8</v>
      </c>
      <c r="I42" s="163" t="s">
        <v>15</v>
      </c>
      <c r="J42" s="416">
        <v>0</v>
      </c>
      <c r="K42" s="15"/>
    </row>
    <row r="43" spans="8:21" ht="13.5" customHeight="1" thickTop="1" x14ac:dyDescent="0.15">
      <c r="H43" s="115"/>
      <c r="I43" s="294" t="s">
        <v>8</v>
      </c>
      <c r="J43" s="295">
        <f>SUM(J3:J42)</f>
        <v>1413974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2"/>
      <c r="J49" s="160"/>
    </row>
    <row r="50" spans="1:19" ht="13.5" customHeight="1" x14ac:dyDescent="0.15">
      <c r="I50" s="42"/>
      <c r="J50" s="160"/>
    </row>
    <row r="51" spans="1:19" ht="13.5" customHeight="1" x14ac:dyDescent="0.15">
      <c r="I51" s="42"/>
      <c r="J51" s="225"/>
      <c r="M51" s="42"/>
      <c r="N51" s="160"/>
    </row>
    <row r="52" spans="1:19" ht="13.5" customHeight="1" x14ac:dyDescent="0.15">
      <c r="A52" s="33" t="s">
        <v>46</v>
      </c>
      <c r="B52" s="22" t="s">
        <v>9</v>
      </c>
      <c r="C52" s="8" t="s">
        <v>216</v>
      </c>
      <c r="D52" s="8" t="s">
        <v>217</v>
      </c>
      <c r="E52" s="24" t="s">
        <v>43</v>
      </c>
      <c r="F52" s="23" t="s">
        <v>42</v>
      </c>
      <c r="G52" s="8" t="s">
        <v>182</v>
      </c>
      <c r="I52" s="42"/>
      <c r="J52" s="160"/>
      <c r="N52" s="30"/>
      <c r="S52" s="389"/>
    </row>
    <row r="53" spans="1:19" ht="13.5" customHeight="1" x14ac:dyDescent="0.15">
      <c r="A53" s="9">
        <v>1</v>
      </c>
      <c r="B53" s="161" t="s">
        <v>21</v>
      </c>
      <c r="C53" s="417">
        <f>SUM(J3)</f>
        <v>327851</v>
      </c>
      <c r="D53" s="87">
        <f t="shared" ref="D53:D63" si="10">SUM(Q3)</f>
        <v>303456</v>
      </c>
      <c r="E53" s="80">
        <f t="shared" ref="E53:E62" si="11">SUM(P16/Q16*100)</f>
        <v>100.07142486501006</v>
      </c>
      <c r="F53" s="20">
        <f t="shared" ref="F53:F63" si="12">SUM(C53/D53*100)</f>
        <v>108.03905673310135</v>
      </c>
      <c r="G53" s="21"/>
      <c r="I53" s="42"/>
      <c r="J53" s="160"/>
    </row>
    <row r="54" spans="1:19" ht="13.5" customHeight="1" x14ac:dyDescent="0.15">
      <c r="A54" s="9">
        <v>2</v>
      </c>
      <c r="B54" s="161" t="s">
        <v>30</v>
      </c>
      <c r="C54" s="417">
        <f t="shared" ref="C54:C62" si="13">SUM(J4)</f>
        <v>145764</v>
      </c>
      <c r="D54" s="87">
        <f t="shared" si="10"/>
        <v>143507</v>
      </c>
      <c r="E54" s="80">
        <f t="shared" si="11"/>
        <v>103.74440403407756</v>
      </c>
      <c r="F54" s="400">
        <f t="shared" si="12"/>
        <v>101.57274558035496</v>
      </c>
      <c r="G54" s="21"/>
      <c r="M54" s="388"/>
      <c r="N54" s="17"/>
    </row>
    <row r="55" spans="1:19" ht="13.5" customHeight="1" x14ac:dyDescent="0.15">
      <c r="A55" s="9">
        <v>3</v>
      </c>
      <c r="B55" s="161" t="s">
        <v>5</v>
      </c>
      <c r="C55" s="417">
        <f t="shared" si="13"/>
        <v>130081</v>
      </c>
      <c r="D55" s="87">
        <f t="shared" si="10"/>
        <v>124175</v>
      </c>
      <c r="E55" s="80">
        <f t="shared" si="11"/>
        <v>94.553476674371609</v>
      </c>
      <c r="F55" s="20">
        <f t="shared" si="12"/>
        <v>104.75619085967385</v>
      </c>
      <c r="G55" s="21"/>
      <c r="I55" s="465"/>
      <c r="J55" s="466"/>
    </row>
    <row r="56" spans="1:19" ht="13.5" customHeight="1" x14ac:dyDescent="0.15">
      <c r="A56" s="9">
        <v>4</v>
      </c>
      <c r="B56" s="161" t="s">
        <v>64</v>
      </c>
      <c r="C56" s="417">
        <f t="shared" si="13"/>
        <v>88360</v>
      </c>
      <c r="D56" s="87">
        <f t="shared" si="10"/>
        <v>97999</v>
      </c>
      <c r="E56" s="80">
        <f t="shared" si="11"/>
        <v>104.81737624408356</v>
      </c>
      <c r="F56" s="20">
        <f t="shared" si="12"/>
        <v>90.164185348830088</v>
      </c>
      <c r="G56" s="21"/>
      <c r="I56" s="465"/>
      <c r="J56" s="466"/>
    </row>
    <row r="57" spans="1:19" ht="13.5" customHeight="1" x14ac:dyDescent="0.15">
      <c r="A57" s="9">
        <v>5</v>
      </c>
      <c r="B57" s="161" t="s">
        <v>3</v>
      </c>
      <c r="C57" s="417">
        <f t="shared" si="13"/>
        <v>73449</v>
      </c>
      <c r="D57" s="87">
        <f t="shared" si="10"/>
        <v>72395</v>
      </c>
      <c r="E57" s="80">
        <f t="shared" si="11"/>
        <v>105.10281470457765</v>
      </c>
      <c r="F57" s="20">
        <f t="shared" si="12"/>
        <v>101.45590165066649</v>
      </c>
      <c r="G57" s="21"/>
      <c r="I57" s="160"/>
      <c r="P57" s="28"/>
    </row>
    <row r="58" spans="1:19" ht="13.5" customHeight="1" x14ac:dyDescent="0.15">
      <c r="A58" s="9">
        <v>6</v>
      </c>
      <c r="B58" s="161" t="s">
        <v>0</v>
      </c>
      <c r="C58" s="417">
        <f t="shared" si="13"/>
        <v>72355</v>
      </c>
      <c r="D58" s="87">
        <f t="shared" si="10"/>
        <v>68212</v>
      </c>
      <c r="E58" s="80">
        <f t="shared" si="11"/>
        <v>109.46790323312707</v>
      </c>
      <c r="F58" s="20">
        <f t="shared" si="12"/>
        <v>106.07371137043336</v>
      </c>
      <c r="G58" s="21"/>
    </row>
    <row r="59" spans="1:19" ht="13.5" customHeight="1" x14ac:dyDescent="0.15">
      <c r="A59" s="9">
        <v>7</v>
      </c>
      <c r="B59" s="163" t="s">
        <v>2</v>
      </c>
      <c r="C59" s="417">
        <f t="shared" si="13"/>
        <v>66363</v>
      </c>
      <c r="D59" s="87">
        <f t="shared" si="10"/>
        <v>67719</v>
      </c>
      <c r="E59" s="80">
        <f t="shared" si="11"/>
        <v>97.561083178971515</v>
      </c>
      <c r="F59" s="20">
        <f t="shared" si="12"/>
        <v>97.997607761484957</v>
      </c>
      <c r="G59" s="21"/>
    </row>
    <row r="60" spans="1:19" ht="13.5" customHeight="1" x14ac:dyDescent="0.15">
      <c r="A60" s="9">
        <v>8</v>
      </c>
      <c r="B60" s="161" t="s">
        <v>1</v>
      </c>
      <c r="C60" s="417">
        <f t="shared" si="13"/>
        <v>61570</v>
      </c>
      <c r="D60" s="87">
        <f t="shared" si="10"/>
        <v>67827</v>
      </c>
      <c r="E60" s="80">
        <f t="shared" si="11"/>
        <v>102.18408736349454</v>
      </c>
      <c r="F60" s="20">
        <f t="shared" si="12"/>
        <v>90.775060079319445</v>
      </c>
      <c r="G60" s="21"/>
    </row>
    <row r="61" spans="1:19" ht="13.5" customHeight="1" x14ac:dyDescent="0.15">
      <c r="A61" s="9">
        <v>9</v>
      </c>
      <c r="B61" s="163" t="s">
        <v>7</v>
      </c>
      <c r="C61" s="417">
        <f t="shared" si="13"/>
        <v>55075</v>
      </c>
      <c r="D61" s="87">
        <f t="shared" si="10"/>
        <v>62594</v>
      </c>
      <c r="E61" s="80">
        <f t="shared" si="11"/>
        <v>98.824690471918174</v>
      </c>
      <c r="F61" s="20">
        <f t="shared" si="12"/>
        <v>87.987666549509541</v>
      </c>
      <c r="G61" s="21"/>
    </row>
    <row r="62" spans="1:19" ht="13.5" customHeight="1" thickBot="1" x14ac:dyDescent="0.2">
      <c r="A62" s="128">
        <v>10</v>
      </c>
      <c r="B62" s="380" t="s">
        <v>6</v>
      </c>
      <c r="C62" s="417">
        <f t="shared" si="13"/>
        <v>54354</v>
      </c>
      <c r="D62" s="129">
        <f t="shared" si="10"/>
        <v>51389</v>
      </c>
      <c r="E62" s="130">
        <f t="shared" si="11"/>
        <v>102.83995232058729</v>
      </c>
      <c r="F62" s="131">
        <f t="shared" si="12"/>
        <v>105.76971725466539</v>
      </c>
      <c r="G62" s="132"/>
    </row>
    <row r="63" spans="1:19" ht="13.5" customHeight="1" thickTop="1" x14ac:dyDescent="0.15">
      <c r="A63" s="115"/>
      <c r="B63" s="133" t="s">
        <v>74</v>
      </c>
      <c r="C63" s="134">
        <f>SUM(J43)</f>
        <v>1413974</v>
      </c>
      <c r="D63" s="134">
        <f t="shared" si="10"/>
        <v>1412849</v>
      </c>
      <c r="E63" s="135">
        <f>SUM(C63/R26*100)</f>
        <v>100.21723583873943</v>
      </c>
      <c r="F63" s="136">
        <f t="shared" si="12"/>
        <v>100.0796263436503</v>
      </c>
      <c r="G63" s="141">
        <v>64.8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P82" sqref="P82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183</v>
      </c>
      <c r="R1" s="105"/>
    </row>
    <row r="2" spans="8:30" x14ac:dyDescent="0.15">
      <c r="H2" s="184" t="s">
        <v>209</v>
      </c>
      <c r="I2" s="3"/>
      <c r="J2" s="186" t="s">
        <v>103</v>
      </c>
      <c r="K2" s="3"/>
      <c r="L2" s="296" t="s">
        <v>208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100</v>
      </c>
      <c r="I3" s="3"/>
      <c r="J3" s="145" t="s">
        <v>47</v>
      </c>
      <c r="K3" s="3"/>
      <c r="L3" s="296" t="s">
        <v>100</v>
      </c>
      <c r="S3" s="26"/>
      <c r="T3" s="26"/>
      <c r="U3" s="26"/>
    </row>
    <row r="4" spans="8:30" x14ac:dyDescent="0.15">
      <c r="H4" s="43">
        <v>19200</v>
      </c>
      <c r="I4" s="3">
        <v>26</v>
      </c>
      <c r="J4" s="161" t="s">
        <v>30</v>
      </c>
      <c r="K4" s="117">
        <f>SUM(I4)</f>
        <v>26</v>
      </c>
      <c r="L4" s="312">
        <v>20839</v>
      </c>
      <c r="M4" s="397"/>
      <c r="N4" s="90"/>
      <c r="O4" s="90"/>
      <c r="S4" s="26"/>
      <c r="T4" s="26"/>
      <c r="U4" s="26"/>
    </row>
    <row r="5" spans="8:30" x14ac:dyDescent="0.15">
      <c r="H5" s="44">
        <v>12070</v>
      </c>
      <c r="I5" s="3">
        <v>37</v>
      </c>
      <c r="J5" s="161" t="s">
        <v>37</v>
      </c>
      <c r="K5" s="117">
        <f t="shared" ref="K5:K13" si="0">SUM(I5)</f>
        <v>37</v>
      </c>
      <c r="L5" s="313">
        <v>11485</v>
      </c>
      <c r="M5" s="45"/>
      <c r="N5" s="90"/>
      <c r="O5" s="90"/>
      <c r="S5" s="26"/>
      <c r="T5" s="26"/>
      <c r="U5" s="26"/>
    </row>
    <row r="6" spans="8:30" x14ac:dyDescent="0.15">
      <c r="H6" s="88">
        <v>9165</v>
      </c>
      <c r="I6" s="3">
        <v>33</v>
      </c>
      <c r="J6" s="161" t="s">
        <v>0</v>
      </c>
      <c r="K6" s="117">
        <f t="shared" si="0"/>
        <v>33</v>
      </c>
      <c r="L6" s="313">
        <v>17489</v>
      </c>
      <c r="M6" s="45"/>
      <c r="N6" s="185"/>
      <c r="O6" s="90"/>
      <c r="S6" s="26"/>
      <c r="T6" s="26"/>
      <c r="U6" s="26"/>
    </row>
    <row r="7" spans="8:30" x14ac:dyDescent="0.15">
      <c r="H7" s="88">
        <v>8510</v>
      </c>
      <c r="I7" s="3">
        <v>34</v>
      </c>
      <c r="J7" s="161" t="s">
        <v>1</v>
      </c>
      <c r="K7" s="117">
        <f t="shared" si="0"/>
        <v>34</v>
      </c>
      <c r="L7" s="313">
        <v>10403</v>
      </c>
      <c r="M7" s="45"/>
      <c r="N7" s="90"/>
      <c r="O7" s="90"/>
      <c r="S7" s="26"/>
      <c r="T7" s="26"/>
      <c r="U7" s="26"/>
    </row>
    <row r="8" spans="8:30" x14ac:dyDescent="0.15">
      <c r="H8" s="195">
        <v>5933</v>
      </c>
      <c r="I8" s="33">
        <v>40</v>
      </c>
      <c r="J8" s="161" t="s">
        <v>2</v>
      </c>
      <c r="K8" s="117">
        <f t="shared" si="0"/>
        <v>40</v>
      </c>
      <c r="L8" s="313">
        <v>6641</v>
      </c>
      <c r="M8" s="45"/>
      <c r="N8" s="90"/>
      <c r="O8" s="90"/>
      <c r="S8" s="26"/>
      <c r="T8" s="26"/>
      <c r="U8" s="26"/>
    </row>
    <row r="9" spans="8:30" x14ac:dyDescent="0.15">
      <c r="H9" s="88">
        <v>5382</v>
      </c>
      <c r="I9" s="3">
        <v>25</v>
      </c>
      <c r="J9" s="161" t="s">
        <v>29</v>
      </c>
      <c r="K9" s="117">
        <f t="shared" si="0"/>
        <v>25</v>
      </c>
      <c r="L9" s="313">
        <v>4616</v>
      </c>
      <c r="M9" s="45"/>
      <c r="N9" s="90"/>
      <c r="O9" s="90"/>
      <c r="S9" s="26"/>
      <c r="T9" s="26"/>
      <c r="U9" s="26"/>
    </row>
    <row r="10" spans="8:30" x14ac:dyDescent="0.15">
      <c r="H10" s="122">
        <v>5373</v>
      </c>
      <c r="I10" s="14">
        <v>36</v>
      </c>
      <c r="J10" s="163" t="s">
        <v>5</v>
      </c>
      <c r="K10" s="117">
        <f t="shared" si="0"/>
        <v>36</v>
      </c>
      <c r="L10" s="313">
        <v>5655</v>
      </c>
      <c r="S10" s="26"/>
      <c r="T10" s="26"/>
      <c r="U10" s="26"/>
    </row>
    <row r="11" spans="8:30" x14ac:dyDescent="0.15">
      <c r="H11" s="89">
        <v>4899</v>
      </c>
      <c r="I11" s="3">
        <v>14</v>
      </c>
      <c r="J11" s="161" t="s">
        <v>19</v>
      </c>
      <c r="K11" s="117">
        <f t="shared" si="0"/>
        <v>14</v>
      </c>
      <c r="L11" s="313">
        <v>8682</v>
      </c>
      <c r="M11" s="45"/>
      <c r="N11" s="90"/>
      <c r="O11" s="90"/>
      <c r="S11" s="26"/>
      <c r="T11" s="26"/>
      <c r="U11" s="26"/>
    </row>
    <row r="12" spans="8:30" x14ac:dyDescent="0.15">
      <c r="H12" s="138">
        <v>3098</v>
      </c>
      <c r="I12" s="14">
        <v>16</v>
      </c>
      <c r="J12" s="163" t="s">
        <v>3</v>
      </c>
      <c r="K12" s="117">
        <f t="shared" si="0"/>
        <v>16</v>
      </c>
      <c r="L12" s="313">
        <v>2895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7">
        <v>3097</v>
      </c>
      <c r="I13" s="383">
        <v>24</v>
      </c>
      <c r="J13" s="384" t="s">
        <v>28</v>
      </c>
      <c r="K13" s="117">
        <f t="shared" si="0"/>
        <v>24</v>
      </c>
      <c r="L13" s="313">
        <v>3211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44">
        <v>2968</v>
      </c>
      <c r="I14" s="122">
        <v>27</v>
      </c>
      <c r="J14" s="175" t="s">
        <v>31</v>
      </c>
      <c r="K14" s="108" t="s">
        <v>8</v>
      </c>
      <c r="L14" s="314">
        <v>105848</v>
      </c>
      <c r="S14" s="26"/>
      <c r="T14" s="26"/>
      <c r="U14" s="26"/>
    </row>
    <row r="15" spans="8:30" x14ac:dyDescent="0.15">
      <c r="H15" s="88">
        <v>2795</v>
      </c>
      <c r="I15" s="3">
        <v>15</v>
      </c>
      <c r="J15" s="161" t="s">
        <v>20</v>
      </c>
      <c r="K15" s="50"/>
      <c r="L15" t="s">
        <v>60</v>
      </c>
      <c r="M15" s="407" t="s">
        <v>221</v>
      </c>
      <c r="N15" s="42" t="s">
        <v>75</v>
      </c>
      <c r="S15" s="26"/>
      <c r="T15" s="26"/>
      <c r="U15" s="26"/>
    </row>
    <row r="16" spans="8:30" x14ac:dyDescent="0.15">
      <c r="H16" s="195">
        <v>2597</v>
      </c>
      <c r="I16" s="3">
        <v>17</v>
      </c>
      <c r="J16" s="161" t="s">
        <v>21</v>
      </c>
      <c r="K16" s="117">
        <f>SUM(I4)</f>
        <v>26</v>
      </c>
      <c r="L16" s="161" t="s">
        <v>30</v>
      </c>
      <c r="M16" s="315">
        <v>17723</v>
      </c>
      <c r="N16" s="89">
        <f>SUM(H4)</f>
        <v>19200</v>
      </c>
      <c r="O16" s="45"/>
      <c r="P16" s="17"/>
      <c r="S16" s="26"/>
      <c r="T16" s="26"/>
      <c r="U16" s="26"/>
    </row>
    <row r="17" spans="1:21" x14ac:dyDescent="0.15">
      <c r="H17" s="88">
        <v>2511</v>
      </c>
      <c r="I17" s="3">
        <v>38</v>
      </c>
      <c r="J17" s="161" t="s">
        <v>38</v>
      </c>
      <c r="K17" s="117">
        <f t="shared" ref="K17:K25" si="1">SUM(I5)</f>
        <v>37</v>
      </c>
      <c r="L17" s="161" t="s">
        <v>37</v>
      </c>
      <c r="M17" s="316">
        <v>11829</v>
      </c>
      <c r="N17" s="89">
        <f t="shared" ref="N17:N25" si="2">SUM(H5)</f>
        <v>12070</v>
      </c>
      <c r="O17" s="45"/>
      <c r="P17" s="17"/>
      <c r="S17" s="26"/>
      <c r="T17" s="26"/>
      <c r="U17" s="26"/>
    </row>
    <row r="18" spans="1:21" x14ac:dyDescent="0.15">
      <c r="H18" s="350">
        <v>1419</v>
      </c>
      <c r="I18" s="3">
        <v>1</v>
      </c>
      <c r="J18" s="161" t="s">
        <v>4</v>
      </c>
      <c r="K18" s="117">
        <f t="shared" si="1"/>
        <v>33</v>
      </c>
      <c r="L18" s="161" t="s">
        <v>0</v>
      </c>
      <c r="M18" s="316">
        <v>7077</v>
      </c>
      <c r="N18" s="89">
        <f t="shared" si="2"/>
        <v>9165</v>
      </c>
      <c r="O18" s="45"/>
      <c r="P18" s="17"/>
      <c r="S18" s="26"/>
      <c r="T18" s="26"/>
      <c r="U18" s="26"/>
    </row>
    <row r="19" spans="1:21" x14ac:dyDescent="0.15">
      <c r="H19" s="43">
        <v>691</v>
      </c>
      <c r="I19" s="3">
        <v>31</v>
      </c>
      <c r="J19" s="161" t="s">
        <v>64</v>
      </c>
      <c r="K19" s="117">
        <f t="shared" si="1"/>
        <v>34</v>
      </c>
      <c r="L19" s="161" t="s">
        <v>1</v>
      </c>
      <c r="M19" s="316">
        <v>8794</v>
      </c>
      <c r="N19" s="89">
        <f t="shared" si="2"/>
        <v>8510</v>
      </c>
      <c r="O19" s="45"/>
      <c r="P19" s="17"/>
      <c r="S19" s="26"/>
      <c r="T19" s="26"/>
      <c r="U19" s="26"/>
    </row>
    <row r="20" spans="1:21" ht="14.25" thickBot="1" x14ac:dyDescent="0.2">
      <c r="H20" s="44">
        <v>543</v>
      </c>
      <c r="I20" s="3">
        <v>2</v>
      </c>
      <c r="J20" s="161" t="s">
        <v>6</v>
      </c>
      <c r="K20" s="117">
        <f t="shared" si="1"/>
        <v>40</v>
      </c>
      <c r="L20" s="161" t="s">
        <v>2</v>
      </c>
      <c r="M20" s="316">
        <v>5938</v>
      </c>
      <c r="N20" s="89">
        <f t="shared" si="2"/>
        <v>5933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47</v>
      </c>
      <c r="C21" s="59" t="s">
        <v>204</v>
      </c>
      <c r="D21" s="59" t="s">
        <v>193</v>
      </c>
      <c r="E21" s="59" t="s">
        <v>41</v>
      </c>
      <c r="F21" s="59" t="s">
        <v>50</v>
      </c>
      <c r="G21" s="8" t="s">
        <v>182</v>
      </c>
      <c r="H21" s="44">
        <v>500</v>
      </c>
      <c r="I21" s="3">
        <v>19</v>
      </c>
      <c r="J21" s="161" t="s">
        <v>23</v>
      </c>
      <c r="K21" s="117">
        <f t="shared" si="1"/>
        <v>25</v>
      </c>
      <c r="L21" s="161" t="s">
        <v>29</v>
      </c>
      <c r="M21" s="316">
        <v>4977</v>
      </c>
      <c r="N21" s="89">
        <f t="shared" si="2"/>
        <v>5382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19200</v>
      </c>
      <c r="D22" s="89">
        <f>SUM(L4)</f>
        <v>20839</v>
      </c>
      <c r="E22" s="52">
        <f t="shared" ref="E22:E32" si="4">SUM(N16/M16*100)</f>
        <v>108.33380353213337</v>
      </c>
      <c r="F22" s="55">
        <f>SUM(C22/D22*100)</f>
        <v>92.134939296511348</v>
      </c>
      <c r="G22" s="3"/>
      <c r="H22" s="377">
        <v>425</v>
      </c>
      <c r="I22" s="3">
        <v>12</v>
      </c>
      <c r="J22" s="161" t="s">
        <v>18</v>
      </c>
      <c r="K22" s="117">
        <f t="shared" si="1"/>
        <v>36</v>
      </c>
      <c r="L22" s="163" t="s">
        <v>5</v>
      </c>
      <c r="M22" s="316">
        <v>6578</v>
      </c>
      <c r="N22" s="89">
        <f t="shared" si="2"/>
        <v>5373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37</v>
      </c>
      <c r="C23" s="43">
        <f t="shared" si="3"/>
        <v>12070</v>
      </c>
      <c r="D23" s="89">
        <f>SUM(L5)</f>
        <v>11485</v>
      </c>
      <c r="E23" s="52">
        <f t="shared" si="4"/>
        <v>102.03736579592527</v>
      </c>
      <c r="F23" s="55">
        <f t="shared" ref="F23:F32" si="5">SUM(C23/D23*100)</f>
        <v>105.09360034828038</v>
      </c>
      <c r="G23" s="3"/>
      <c r="H23" s="126">
        <v>409</v>
      </c>
      <c r="I23" s="3">
        <v>22</v>
      </c>
      <c r="J23" s="161" t="s">
        <v>26</v>
      </c>
      <c r="K23" s="117">
        <f t="shared" si="1"/>
        <v>14</v>
      </c>
      <c r="L23" s="161" t="s">
        <v>19</v>
      </c>
      <c r="M23" s="316">
        <v>4977</v>
      </c>
      <c r="N23" s="89">
        <f t="shared" si="2"/>
        <v>4899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0</v>
      </c>
      <c r="C24" s="43">
        <f t="shared" si="3"/>
        <v>9165</v>
      </c>
      <c r="D24" s="89">
        <f t="shared" ref="D24:D31" si="6">SUM(L6)</f>
        <v>17489</v>
      </c>
      <c r="E24" s="52">
        <f t="shared" si="4"/>
        <v>129.50402713013989</v>
      </c>
      <c r="F24" s="55">
        <f t="shared" si="5"/>
        <v>52.404368460174965</v>
      </c>
      <c r="G24" s="3"/>
      <c r="H24" s="422">
        <v>339</v>
      </c>
      <c r="I24" s="3">
        <v>21</v>
      </c>
      <c r="J24" s="161" t="s">
        <v>25</v>
      </c>
      <c r="K24" s="117">
        <f t="shared" si="1"/>
        <v>16</v>
      </c>
      <c r="L24" s="163" t="s">
        <v>3</v>
      </c>
      <c r="M24" s="316">
        <v>2998</v>
      </c>
      <c r="N24" s="89">
        <f t="shared" si="2"/>
        <v>3098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1</v>
      </c>
      <c r="C25" s="43">
        <f t="shared" si="3"/>
        <v>8510</v>
      </c>
      <c r="D25" s="89">
        <f t="shared" si="6"/>
        <v>10403</v>
      </c>
      <c r="E25" s="52">
        <f t="shared" si="4"/>
        <v>96.770525358198768</v>
      </c>
      <c r="F25" s="55">
        <f t="shared" si="5"/>
        <v>81.803325963664335</v>
      </c>
      <c r="G25" s="3"/>
      <c r="H25" s="91">
        <v>286</v>
      </c>
      <c r="I25" s="3">
        <v>23</v>
      </c>
      <c r="J25" s="161" t="s">
        <v>27</v>
      </c>
      <c r="K25" s="181">
        <f t="shared" si="1"/>
        <v>24</v>
      </c>
      <c r="L25" s="384" t="s">
        <v>28</v>
      </c>
      <c r="M25" s="317">
        <v>2914</v>
      </c>
      <c r="N25" s="167">
        <f t="shared" si="2"/>
        <v>3097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2</v>
      </c>
      <c r="C26" s="89">
        <f t="shared" si="3"/>
        <v>5933</v>
      </c>
      <c r="D26" s="89">
        <f t="shared" si="6"/>
        <v>6641</v>
      </c>
      <c r="E26" s="52">
        <f t="shared" si="4"/>
        <v>99.915796564499843</v>
      </c>
      <c r="F26" s="55">
        <f t="shared" si="5"/>
        <v>89.338954976660148</v>
      </c>
      <c r="G26" s="12"/>
      <c r="H26" s="91">
        <v>92</v>
      </c>
      <c r="I26" s="3">
        <v>4</v>
      </c>
      <c r="J26" s="161" t="s">
        <v>11</v>
      </c>
      <c r="K26" s="3"/>
      <c r="L26" s="366" t="s">
        <v>8</v>
      </c>
      <c r="M26" s="318">
        <v>88967</v>
      </c>
      <c r="N26" s="193">
        <f>SUM(H44)</f>
        <v>92436</v>
      </c>
      <c r="S26" s="26"/>
      <c r="T26" s="26"/>
      <c r="U26" s="26"/>
    </row>
    <row r="27" spans="1:21" x14ac:dyDescent="0.15">
      <c r="A27" s="61">
        <v>6</v>
      </c>
      <c r="B27" s="161" t="s">
        <v>29</v>
      </c>
      <c r="C27" s="43">
        <f t="shared" si="3"/>
        <v>5382</v>
      </c>
      <c r="D27" s="89">
        <f t="shared" si="6"/>
        <v>4616</v>
      </c>
      <c r="E27" s="52">
        <f t="shared" si="4"/>
        <v>108.13743218806511</v>
      </c>
      <c r="F27" s="55">
        <f t="shared" si="5"/>
        <v>116.5944540727903</v>
      </c>
      <c r="G27" s="3"/>
      <c r="H27" s="91">
        <v>75</v>
      </c>
      <c r="I27" s="3">
        <v>32</v>
      </c>
      <c r="J27" s="161" t="s">
        <v>35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5</v>
      </c>
      <c r="C28" s="43">
        <f t="shared" si="3"/>
        <v>5373</v>
      </c>
      <c r="D28" s="89">
        <f t="shared" si="6"/>
        <v>5655</v>
      </c>
      <c r="E28" s="52">
        <f t="shared" si="4"/>
        <v>81.681362116144726</v>
      </c>
      <c r="F28" s="55">
        <f t="shared" si="5"/>
        <v>95.013262599469499</v>
      </c>
      <c r="G28" s="3"/>
      <c r="H28" s="377">
        <v>56</v>
      </c>
      <c r="I28" s="3">
        <v>9</v>
      </c>
      <c r="J28" s="3" t="s">
        <v>169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19</v>
      </c>
      <c r="C29" s="43">
        <f t="shared" si="3"/>
        <v>4899</v>
      </c>
      <c r="D29" s="89">
        <f t="shared" si="6"/>
        <v>8682</v>
      </c>
      <c r="E29" s="52">
        <f t="shared" si="4"/>
        <v>98.432790837854128</v>
      </c>
      <c r="F29" s="55">
        <f t="shared" si="5"/>
        <v>56.427090532135452</v>
      </c>
      <c r="G29" s="11"/>
      <c r="H29" s="91">
        <v>3</v>
      </c>
      <c r="I29" s="3">
        <v>6</v>
      </c>
      <c r="J29" s="161" t="s">
        <v>13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3</v>
      </c>
      <c r="C30" s="43">
        <f t="shared" si="3"/>
        <v>3098</v>
      </c>
      <c r="D30" s="89">
        <f t="shared" si="6"/>
        <v>2895</v>
      </c>
      <c r="E30" s="52">
        <f t="shared" si="4"/>
        <v>103.33555703802534</v>
      </c>
      <c r="F30" s="55">
        <f t="shared" si="5"/>
        <v>107.01208981001726</v>
      </c>
      <c r="G30" s="12"/>
      <c r="H30" s="91">
        <v>0</v>
      </c>
      <c r="I30" s="3">
        <v>3</v>
      </c>
      <c r="J30" s="161" t="s">
        <v>10</v>
      </c>
      <c r="L30" s="42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28</v>
      </c>
      <c r="C31" s="43">
        <f t="shared" si="3"/>
        <v>3097</v>
      </c>
      <c r="D31" s="89">
        <f t="shared" si="6"/>
        <v>3211</v>
      </c>
      <c r="E31" s="52">
        <f t="shared" si="4"/>
        <v>106.28002745367193</v>
      </c>
      <c r="F31" s="55">
        <f t="shared" si="5"/>
        <v>96.449704142011839</v>
      </c>
      <c r="G31" s="92"/>
      <c r="H31" s="126">
        <v>0</v>
      </c>
      <c r="I31" s="3">
        <v>5</v>
      </c>
      <c r="J31" s="161" t="s">
        <v>12</v>
      </c>
      <c r="L31" s="42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92436</v>
      </c>
      <c r="D32" s="67">
        <f>SUM(L14)</f>
        <v>105848</v>
      </c>
      <c r="E32" s="70">
        <f t="shared" si="4"/>
        <v>103.89919857924848</v>
      </c>
      <c r="F32" s="68">
        <f t="shared" si="5"/>
        <v>87.329000075580083</v>
      </c>
      <c r="G32" s="391">
        <v>58.5</v>
      </c>
      <c r="H32" s="439">
        <v>0</v>
      </c>
      <c r="I32" s="3">
        <v>7</v>
      </c>
      <c r="J32" s="161" t="s">
        <v>14</v>
      </c>
      <c r="L32" s="42"/>
      <c r="M32" s="26"/>
      <c r="S32" s="26"/>
      <c r="T32" s="26"/>
      <c r="U32" s="26"/>
    </row>
    <row r="33" spans="2:30" x14ac:dyDescent="0.15">
      <c r="H33" s="89">
        <v>0</v>
      </c>
      <c r="I33" s="3">
        <v>8</v>
      </c>
      <c r="J33" s="161" t="s">
        <v>15</v>
      </c>
      <c r="L33" s="42"/>
      <c r="M33" s="26"/>
      <c r="S33" s="26"/>
      <c r="T33" s="26"/>
      <c r="U33" s="26"/>
    </row>
    <row r="34" spans="2:30" x14ac:dyDescent="0.15">
      <c r="H34" s="43">
        <v>0</v>
      </c>
      <c r="I34" s="3">
        <v>10</v>
      </c>
      <c r="J34" s="161" t="s">
        <v>16</v>
      </c>
      <c r="S34" s="26"/>
      <c r="T34" s="26"/>
      <c r="U34" s="26"/>
    </row>
    <row r="35" spans="2:30" x14ac:dyDescent="0.15">
      <c r="H35" s="438">
        <v>0</v>
      </c>
      <c r="I35" s="3">
        <v>11</v>
      </c>
      <c r="J35" s="161" t="s">
        <v>17</v>
      </c>
      <c r="L35" s="47"/>
      <c r="M35" s="390"/>
      <c r="S35" s="26"/>
      <c r="T35" s="26"/>
      <c r="U35" s="26"/>
    </row>
    <row r="36" spans="2:30" x14ac:dyDescent="0.15">
      <c r="B36" s="48"/>
      <c r="C36" s="26"/>
      <c r="E36" s="17"/>
      <c r="H36" s="89">
        <v>0</v>
      </c>
      <c r="I36" s="3">
        <v>13</v>
      </c>
      <c r="J36" s="161" t="s">
        <v>7</v>
      </c>
      <c r="S36" s="26"/>
      <c r="T36" s="26"/>
      <c r="U36" s="26"/>
    </row>
    <row r="37" spans="2:30" x14ac:dyDescent="0.15">
      <c r="B37" s="18"/>
      <c r="C37" s="26"/>
      <c r="F37" s="26"/>
      <c r="G37" s="48"/>
      <c r="H37" s="44">
        <v>0</v>
      </c>
      <c r="I37" s="3">
        <v>18</v>
      </c>
      <c r="J37" s="161" t="s">
        <v>22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195">
        <v>0</v>
      </c>
      <c r="I38" s="3">
        <v>20</v>
      </c>
      <c r="J38" s="161" t="s">
        <v>24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88">
        <v>0</v>
      </c>
      <c r="I39" s="3">
        <v>28</v>
      </c>
      <c r="J39" s="161" t="s">
        <v>32</v>
      </c>
      <c r="L39" s="48"/>
      <c r="M39" s="26"/>
      <c r="S39" s="26"/>
      <c r="T39" s="26"/>
      <c r="U39" s="26"/>
    </row>
    <row r="40" spans="2:30" x14ac:dyDescent="0.15">
      <c r="C40" s="26"/>
      <c r="H40" s="195">
        <v>0</v>
      </c>
      <c r="I40" s="3">
        <v>29</v>
      </c>
      <c r="J40" s="161" t="s">
        <v>54</v>
      </c>
      <c r="L40" s="48"/>
      <c r="M40" s="26"/>
      <c r="S40" s="26"/>
      <c r="T40" s="26"/>
      <c r="U40" s="26"/>
    </row>
    <row r="41" spans="2:30" x14ac:dyDescent="0.15">
      <c r="H41" s="88">
        <v>0</v>
      </c>
      <c r="I41" s="3">
        <v>30</v>
      </c>
      <c r="J41" s="161" t="s">
        <v>33</v>
      </c>
      <c r="L41" s="48"/>
      <c r="M41" s="26"/>
      <c r="S41" s="26"/>
      <c r="T41" s="26"/>
      <c r="U41" s="26"/>
    </row>
    <row r="42" spans="2:30" x14ac:dyDescent="0.15">
      <c r="H42" s="195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195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92436</v>
      </c>
      <c r="I44" s="3"/>
      <c r="J44" s="166" t="s">
        <v>98</v>
      </c>
      <c r="L44" s="48"/>
      <c r="M44" s="26"/>
    </row>
    <row r="45" spans="2:30" x14ac:dyDescent="0.15">
      <c r="R45" s="105"/>
    </row>
    <row r="46" spans="2:30" ht="13.5" customHeight="1" x14ac:dyDescent="0.15">
      <c r="H46" s="393" t="s">
        <v>186</v>
      </c>
      <c r="L46" s="408" t="s">
        <v>189</v>
      </c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209</v>
      </c>
      <c r="I47" s="3"/>
      <c r="J47" s="179" t="s">
        <v>71</v>
      </c>
      <c r="K47" s="3"/>
      <c r="L47" s="301" t="s">
        <v>208</v>
      </c>
      <c r="S47" s="26"/>
      <c r="T47" s="26"/>
      <c r="U47" s="26"/>
      <c r="V47" s="26"/>
    </row>
    <row r="48" spans="2:30" x14ac:dyDescent="0.15">
      <c r="H48" s="178" t="s">
        <v>100</v>
      </c>
      <c r="I48" s="122"/>
      <c r="J48" s="178" t="s">
        <v>47</v>
      </c>
      <c r="K48" s="122"/>
      <c r="L48" s="305" t="s">
        <v>100</v>
      </c>
      <c r="S48" s="26"/>
      <c r="T48" s="26"/>
      <c r="U48" s="26"/>
      <c r="V48" s="26"/>
    </row>
    <row r="49" spans="1:22" x14ac:dyDescent="0.15">
      <c r="H49" s="43">
        <v>86352</v>
      </c>
      <c r="I49" s="3">
        <v>26</v>
      </c>
      <c r="J49" s="161" t="s">
        <v>30</v>
      </c>
      <c r="K49" s="3">
        <f>SUM(I49)</f>
        <v>26</v>
      </c>
      <c r="L49" s="306">
        <v>89386</v>
      </c>
      <c r="S49" s="26"/>
      <c r="T49" s="26"/>
      <c r="U49" s="26"/>
      <c r="V49" s="26"/>
    </row>
    <row r="50" spans="1:22" x14ac:dyDescent="0.15">
      <c r="H50" s="432">
        <v>22620</v>
      </c>
      <c r="I50" s="3">
        <v>13</v>
      </c>
      <c r="J50" s="161" t="s">
        <v>7</v>
      </c>
      <c r="K50" s="3">
        <f t="shared" ref="K50:K58" si="7">SUM(I50)</f>
        <v>13</v>
      </c>
      <c r="L50" s="306">
        <v>24127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88">
        <v>12826</v>
      </c>
      <c r="I51" s="3">
        <v>22</v>
      </c>
      <c r="J51" s="161" t="s">
        <v>26</v>
      </c>
      <c r="K51" s="3">
        <f t="shared" si="7"/>
        <v>22</v>
      </c>
      <c r="L51" s="306">
        <v>14771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44">
        <v>11807</v>
      </c>
      <c r="I52" s="3">
        <v>33</v>
      </c>
      <c r="J52" s="161" t="s">
        <v>0</v>
      </c>
      <c r="K52" s="3">
        <f t="shared" si="7"/>
        <v>33</v>
      </c>
      <c r="L52" s="306">
        <v>11402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204</v>
      </c>
      <c r="D53" s="59" t="s">
        <v>193</v>
      </c>
      <c r="E53" s="59" t="s">
        <v>41</v>
      </c>
      <c r="F53" s="59" t="s">
        <v>50</v>
      </c>
      <c r="G53" s="8" t="s">
        <v>182</v>
      </c>
      <c r="H53" s="44">
        <v>11671</v>
      </c>
      <c r="I53" s="3">
        <v>25</v>
      </c>
      <c r="J53" s="161" t="s">
        <v>29</v>
      </c>
      <c r="K53" s="3">
        <f t="shared" si="7"/>
        <v>25</v>
      </c>
      <c r="L53" s="306">
        <v>12183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86352</v>
      </c>
      <c r="D54" s="98">
        <f>SUM(L49)</f>
        <v>89386</v>
      </c>
      <c r="E54" s="52">
        <f t="shared" ref="E54:E64" si="9">SUM(N63/M63*100)</f>
        <v>105.14959268414452</v>
      </c>
      <c r="F54" s="52">
        <f>SUM(C54/D54*100)</f>
        <v>96.605732441321919</v>
      </c>
      <c r="G54" s="3"/>
      <c r="H54" s="88">
        <v>10626</v>
      </c>
      <c r="I54" s="3">
        <v>34</v>
      </c>
      <c r="J54" s="161" t="s">
        <v>1</v>
      </c>
      <c r="K54" s="3">
        <f t="shared" si="7"/>
        <v>34</v>
      </c>
      <c r="L54" s="306">
        <v>10444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7</v>
      </c>
      <c r="C55" s="43">
        <f t="shared" si="8"/>
        <v>22620</v>
      </c>
      <c r="D55" s="98">
        <f t="shared" ref="D55:D64" si="10">SUM(L50)</f>
        <v>24127</v>
      </c>
      <c r="E55" s="52">
        <f t="shared" si="9"/>
        <v>106.50218936861432</v>
      </c>
      <c r="F55" s="52">
        <f t="shared" ref="F55:F64" si="11">SUM(C55/D55*100)</f>
        <v>93.753885688233098</v>
      </c>
      <c r="G55" s="3"/>
      <c r="H55" s="44">
        <v>9532</v>
      </c>
      <c r="I55" s="3">
        <v>16</v>
      </c>
      <c r="J55" s="161" t="s">
        <v>3</v>
      </c>
      <c r="K55" s="3">
        <f t="shared" si="7"/>
        <v>16</v>
      </c>
      <c r="L55" s="306">
        <v>11399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26</v>
      </c>
      <c r="C56" s="43">
        <f t="shared" si="8"/>
        <v>12826</v>
      </c>
      <c r="D56" s="98">
        <f t="shared" si="10"/>
        <v>14771</v>
      </c>
      <c r="E56" s="52">
        <f t="shared" si="9"/>
        <v>121.6888045540797</v>
      </c>
      <c r="F56" s="52">
        <f t="shared" si="11"/>
        <v>86.832306546611605</v>
      </c>
      <c r="G56" s="3"/>
      <c r="H56" s="88">
        <v>6887</v>
      </c>
      <c r="I56" s="3">
        <v>40</v>
      </c>
      <c r="J56" s="161" t="s">
        <v>2</v>
      </c>
      <c r="K56" s="3">
        <f t="shared" si="7"/>
        <v>40</v>
      </c>
      <c r="L56" s="306">
        <v>3893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0</v>
      </c>
      <c r="C57" s="43">
        <f t="shared" si="8"/>
        <v>11807</v>
      </c>
      <c r="D57" s="98">
        <f t="shared" si="10"/>
        <v>11402</v>
      </c>
      <c r="E57" s="52">
        <f t="shared" si="9"/>
        <v>88.721070033062816</v>
      </c>
      <c r="F57" s="52">
        <f t="shared" si="11"/>
        <v>103.5520084195755</v>
      </c>
      <c r="G57" s="3"/>
      <c r="H57" s="91">
        <v>6164</v>
      </c>
      <c r="I57" s="3">
        <v>24</v>
      </c>
      <c r="J57" s="161" t="s">
        <v>28</v>
      </c>
      <c r="K57" s="3">
        <f t="shared" si="7"/>
        <v>24</v>
      </c>
      <c r="L57" s="306">
        <v>5497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29</v>
      </c>
      <c r="C58" s="43">
        <f t="shared" si="8"/>
        <v>11671</v>
      </c>
      <c r="D58" s="98">
        <f t="shared" si="10"/>
        <v>12183</v>
      </c>
      <c r="E58" s="52">
        <f t="shared" si="9"/>
        <v>112.83960166296045</v>
      </c>
      <c r="F58" s="52">
        <f t="shared" si="11"/>
        <v>95.797422638102276</v>
      </c>
      <c r="G58" s="12"/>
      <c r="H58" s="333">
        <v>5133</v>
      </c>
      <c r="I58" s="14">
        <v>36</v>
      </c>
      <c r="J58" s="163" t="s">
        <v>5</v>
      </c>
      <c r="K58" s="14">
        <f t="shared" si="7"/>
        <v>36</v>
      </c>
      <c r="L58" s="307">
        <v>7603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1</v>
      </c>
      <c r="C59" s="43">
        <f t="shared" si="8"/>
        <v>10626</v>
      </c>
      <c r="D59" s="98">
        <f t="shared" si="10"/>
        <v>10444</v>
      </c>
      <c r="E59" s="52">
        <f t="shared" si="9"/>
        <v>126.84732004297481</v>
      </c>
      <c r="F59" s="52">
        <f t="shared" si="11"/>
        <v>101.7426273458445</v>
      </c>
      <c r="G59" s="3"/>
      <c r="H59" s="430">
        <v>3046</v>
      </c>
      <c r="I59" s="338">
        <v>38</v>
      </c>
      <c r="J59" s="223" t="s">
        <v>38</v>
      </c>
      <c r="K59" s="8" t="s">
        <v>67</v>
      </c>
      <c r="L59" s="308">
        <v>197919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3</v>
      </c>
      <c r="C60" s="43">
        <f t="shared" si="8"/>
        <v>9532</v>
      </c>
      <c r="D60" s="98">
        <f t="shared" si="10"/>
        <v>11399</v>
      </c>
      <c r="E60" s="52">
        <f t="shared" si="9"/>
        <v>101.54468946415255</v>
      </c>
      <c r="F60" s="52">
        <f t="shared" si="11"/>
        <v>83.621370295639963</v>
      </c>
      <c r="G60" s="3"/>
      <c r="H60" s="422">
        <v>1744</v>
      </c>
      <c r="I60" s="140">
        <v>12</v>
      </c>
      <c r="J60" s="161" t="s">
        <v>18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2</v>
      </c>
      <c r="C61" s="43">
        <f t="shared" si="8"/>
        <v>6887</v>
      </c>
      <c r="D61" s="98">
        <f t="shared" si="10"/>
        <v>3893</v>
      </c>
      <c r="E61" s="52">
        <f t="shared" si="9"/>
        <v>138.4321608040201</v>
      </c>
      <c r="F61" s="52">
        <f t="shared" si="11"/>
        <v>176.90726945800154</v>
      </c>
      <c r="G61" s="11"/>
      <c r="H61" s="126">
        <v>1473</v>
      </c>
      <c r="I61" s="140">
        <v>17</v>
      </c>
      <c r="J61" s="161" t="s">
        <v>21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28</v>
      </c>
      <c r="C62" s="43">
        <f t="shared" si="8"/>
        <v>6164</v>
      </c>
      <c r="D62" s="98">
        <f t="shared" si="10"/>
        <v>5497</v>
      </c>
      <c r="E62" s="52">
        <f t="shared" si="9"/>
        <v>102.64779350541215</v>
      </c>
      <c r="F62" s="52">
        <f t="shared" si="11"/>
        <v>112.13389121338912</v>
      </c>
      <c r="G62" s="12"/>
      <c r="H62" s="91">
        <v>1466</v>
      </c>
      <c r="I62" s="174">
        <v>23</v>
      </c>
      <c r="J62" s="161" t="s">
        <v>27</v>
      </c>
      <c r="K62" s="50"/>
      <c r="L62" t="s">
        <v>61</v>
      </c>
      <c r="M62" s="407" t="s">
        <v>191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5</v>
      </c>
      <c r="C63" s="333">
        <f t="shared" si="8"/>
        <v>5133</v>
      </c>
      <c r="D63" s="138">
        <f t="shared" si="10"/>
        <v>7603</v>
      </c>
      <c r="E63" s="57">
        <f t="shared" si="9"/>
        <v>100.56818181818181</v>
      </c>
      <c r="F63" s="57">
        <f t="shared" si="11"/>
        <v>67.512823885308421</v>
      </c>
      <c r="G63" s="92"/>
      <c r="H63" s="126">
        <v>1339</v>
      </c>
      <c r="I63" s="3">
        <v>21</v>
      </c>
      <c r="J63" s="3" t="s">
        <v>161</v>
      </c>
      <c r="K63" s="3">
        <f>SUM(K49)</f>
        <v>26</v>
      </c>
      <c r="L63" s="161" t="s">
        <v>30</v>
      </c>
      <c r="M63" s="170">
        <v>82123</v>
      </c>
      <c r="N63" s="89">
        <f>SUM(H49)</f>
        <v>86352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 t="s">
        <v>56</v>
      </c>
      <c r="C64" s="101">
        <f>SUM(H89)</f>
        <v>194391</v>
      </c>
      <c r="D64" s="139">
        <f t="shared" si="10"/>
        <v>197919</v>
      </c>
      <c r="E64" s="70">
        <f t="shared" si="9"/>
        <v>106.66055790882953</v>
      </c>
      <c r="F64" s="70">
        <f t="shared" si="11"/>
        <v>98.217452594243099</v>
      </c>
      <c r="G64" s="391">
        <v>58</v>
      </c>
      <c r="H64" s="91">
        <v>737</v>
      </c>
      <c r="I64" s="3">
        <v>9</v>
      </c>
      <c r="J64" s="3" t="s">
        <v>169</v>
      </c>
      <c r="K64" s="3">
        <f t="shared" ref="K64:K72" si="12">SUM(K50)</f>
        <v>13</v>
      </c>
      <c r="L64" s="161" t="s">
        <v>7</v>
      </c>
      <c r="M64" s="170">
        <v>21239</v>
      </c>
      <c r="N64" s="89">
        <f t="shared" ref="N64:N72" si="13">SUM(H50)</f>
        <v>22620</v>
      </c>
      <c r="O64" s="45"/>
      <c r="S64" s="26"/>
      <c r="T64" s="26"/>
      <c r="U64" s="26"/>
      <c r="V64" s="26"/>
    </row>
    <row r="65" spans="2:22" x14ac:dyDescent="0.15">
      <c r="H65" s="89">
        <v>373</v>
      </c>
      <c r="I65" s="3">
        <v>1</v>
      </c>
      <c r="J65" s="161" t="s">
        <v>4</v>
      </c>
      <c r="K65" s="3">
        <f t="shared" si="12"/>
        <v>22</v>
      </c>
      <c r="L65" s="161" t="s">
        <v>26</v>
      </c>
      <c r="M65" s="170">
        <v>10540</v>
      </c>
      <c r="N65" s="89">
        <f t="shared" si="13"/>
        <v>12826</v>
      </c>
      <c r="O65" s="45"/>
      <c r="S65" s="26"/>
      <c r="T65" s="26"/>
      <c r="U65" s="26"/>
      <c r="V65" s="26"/>
    </row>
    <row r="66" spans="2:22" x14ac:dyDescent="0.15">
      <c r="H66" s="43">
        <v>257</v>
      </c>
      <c r="I66" s="3">
        <v>4</v>
      </c>
      <c r="J66" s="161" t="s">
        <v>11</v>
      </c>
      <c r="K66" s="3">
        <f t="shared" si="12"/>
        <v>33</v>
      </c>
      <c r="L66" s="161" t="s">
        <v>0</v>
      </c>
      <c r="M66" s="170">
        <v>13308</v>
      </c>
      <c r="N66" s="89">
        <f t="shared" si="13"/>
        <v>11807</v>
      </c>
      <c r="O66" s="45"/>
      <c r="S66" s="26"/>
      <c r="T66" s="26"/>
      <c r="U66" s="26"/>
      <c r="V66" s="26"/>
    </row>
    <row r="67" spans="2:22" x14ac:dyDescent="0.15">
      <c r="H67" s="43">
        <v>205</v>
      </c>
      <c r="I67" s="3">
        <v>11</v>
      </c>
      <c r="J67" s="161" t="s">
        <v>17</v>
      </c>
      <c r="K67" s="3">
        <f t="shared" si="12"/>
        <v>25</v>
      </c>
      <c r="L67" s="161" t="s">
        <v>29</v>
      </c>
      <c r="M67" s="170">
        <v>10343</v>
      </c>
      <c r="N67" s="89">
        <f t="shared" si="13"/>
        <v>11671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292">
        <v>54</v>
      </c>
      <c r="I68" s="3">
        <v>35</v>
      </c>
      <c r="J68" s="161" t="s">
        <v>36</v>
      </c>
      <c r="K68" s="3">
        <f t="shared" si="12"/>
        <v>34</v>
      </c>
      <c r="L68" s="161" t="s">
        <v>1</v>
      </c>
      <c r="M68" s="170">
        <v>8377</v>
      </c>
      <c r="N68" s="89">
        <f t="shared" si="13"/>
        <v>10626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88">
        <v>34</v>
      </c>
      <c r="I69" s="3">
        <v>15</v>
      </c>
      <c r="J69" s="161" t="s">
        <v>20</v>
      </c>
      <c r="K69" s="3">
        <f t="shared" si="12"/>
        <v>16</v>
      </c>
      <c r="L69" s="161" t="s">
        <v>3</v>
      </c>
      <c r="M69" s="170">
        <v>9387</v>
      </c>
      <c r="N69" s="89">
        <f t="shared" si="13"/>
        <v>9532</v>
      </c>
      <c r="O69" s="45"/>
      <c r="S69" s="26"/>
      <c r="T69" s="26"/>
      <c r="U69" s="26"/>
      <c r="V69" s="26"/>
    </row>
    <row r="70" spans="2:22" x14ac:dyDescent="0.15">
      <c r="B70" s="50"/>
      <c r="H70" s="44">
        <v>27</v>
      </c>
      <c r="I70" s="3">
        <v>27</v>
      </c>
      <c r="J70" s="161" t="s">
        <v>31</v>
      </c>
      <c r="K70" s="3">
        <f t="shared" si="12"/>
        <v>40</v>
      </c>
      <c r="L70" s="161" t="s">
        <v>2</v>
      </c>
      <c r="M70" s="170">
        <v>4975</v>
      </c>
      <c r="N70" s="89">
        <f t="shared" si="13"/>
        <v>6887</v>
      </c>
      <c r="O70" s="45"/>
      <c r="S70" s="26"/>
      <c r="T70" s="26"/>
      <c r="U70" s="26"/>
      <c r="V70" s="26"/>
    </row>
    <row r="71" spans="2:22" x14ac:dyDescent="0.15">
      <c r="B71" s="50"/>
      <c r="H71" s="88">
        <v>18</v>
      </c>
      <c r="I71" s="3">
        <v>29</v>
      </c>
      <c r="J71" s="161" t="s">
        <v>54</v>
      </c>
      <c r="K71" s="3">
        <f t="shared" si="12"/>
        <v>24</v>
      </c>
      <c r="L71" s="161" t="s">
        <v>28</v>
      </c>
      <c r="M71" s="170">
        <v>6005</v>
      </c>
      <c r="N71" s="89">
        <f t="shared" si="13"/>
        <v>6164</v>
      </c>
      <c r="O71" s="45"/>
      <c r="S71" s="26"/>
      <c r="T71" s="26"/>
      <c r="U71" s="26"/>
      <c r="V71" s="26"/>
    </row>
    <row r="72" spans="2:22" ht="14.25" thickBot="1" x14ac:dyDescent="0.2">
      <c r="B72" s="50"/>
      <c r="H72" s="88">
        <v>0</v>
      </c>
      <c r="I72" s="3">
        <v>2</v>
      </c>
      <c r="J72" s="161" t="s">
        <v>6</v>
      </c>
      <c r="K72" s="3">
        <f t="shared" si="12"/>
        <v>36</v>
      </c>
      <c r="L72" s="163" t="s">
        <v>5</v>
      </c>
      <c r="M72" s="171">
        <v>5104</v>
      </c>
      <c r="N72" s="89">
        <f t="shared" si="13"/>
        <v>5133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44">
        <v>0</v>
      </c>
      <c r="I73" s="3">
        <v>3</v>
      </c>
      <c r="J73" s="161" t="s">
        <v>10</v>
      </c>
      <c r="K73" s="43"/>
      <c r="L73" s="115" t="s">
        <v>93</v>
      </c>
      <c r="M73" s="169">
        <v>182252</v>
      </c>
      <c r="N73" s="168">
        <f>SUM(H89)</f>
        <v>194391</v>
      </c>
      <c r="O73" s="45"/>
      <c r="S73" s="26"/>
      <c r="T73" s="26"/>
      <c r="U73" s="26"/>
      <c r="V73" s="26"/>
    </row>
    <row r="74" spans="2:22" x14ac:dyDescent="0.15">
      <c r="B74" s="50"/>
      <c r="H74" s="44">
        <v>0</v>
      </c>
      <c r="I74" s="3">
        <v>5</v>
      </c>
      <c r="J74" s="161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44">
        <v>0</v>
      </c>
      <c r="I75" s="3">
        <v>6</v>
      </c>
      <c r="J75" s="161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336">
        <v>0</v>
      </c>
      <c r="I76" s="3">
        <v>7</v>
      </c>
      <c r="J76" s="161" t="s">
        <v>14</v>
      </c>
      <c r="L76" s="42"/>
      <c r="M76" s="26"/>
      <c r="S76" s="26"/>
      <c r="T76" s="26"/>
      <c r="U76" s="26"/>
      <c r="V76" s="26"/>
    </row>
    <row r="77" spans="2:22" x14ac:dyDescent="0.15">
      <c r="B77" s="50"/>
      <c r="H77" s="44">
        <v>0</v>
      </c>
      <c r="I77" s="3">
        <v>8</v>
      </c>
      <c r="J77" s="161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 x14ac:dyDescent="0.15">
      <c r="H78" s="44">
        <v>0</v>
      </c>
      <c r="I78" s="3">
        <v>10</v>
      </c>
      <c r="J78" s="161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 x14ac:dyDescent="0.15">
      <c r="H79" s="89">
        <v>0</v>
      </c>
      <c r="I79" s="3">
        <v>14</v>
      </c>
      <c r="J79" s="161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 x14ac:dyDescent="0.15">
      <c r="H80" s="88">
        <v>0</v>
      </c>
      <c r="I80" s="3">
        <v>18</v>
      </c>
      <c r="J80" s="161" t="s">
        <v>22</v>
      </c>
      <c r="N80" s="26"/>
      <c r="O80" s="26"/>
      <c r="S80" s="26"/>
      <c r="T80" s="26"/>
      <c r="U80" s="26"/>
      <c r="V80" s="26"/>
    </row>
    <row r="81" spans="8:22" x14ac:dyDescent="0.15">
      <c r="H81" s="123">
        <v>0</v>
      </c>
      <c r="I81" s="3">
        <v>19</v>
      </c>
      <c r="J81" s="161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 x14ac:dyDescent="0.15">
      <c r="H82" s="410">
        <v>0</v>
      </c>
      <c r="I82" s="3">
        <v>20</v>
      </c>
      <c r="J82" s="161" t="s">
        <v>24</v>
      </c>
      <c r="L82" s="47"/>
      <c r="M82" s="390"/>
      <c r="N82" s="26"/>
      <c r="O82" s="26"/>
      <c r="S82" s="26"/>
      <c r="T82" s="26"/>
      <c r="U82" s="26"/>
      <c r="V82" s="26"/>
    </row>
    <row r="83" spans="8:22" x14ac:dyDescent="0.15">
      <c r="H83" s="44">
        <v>0</v>
      </c>
      <c r="I83" s="3">
        <v>28</v>
      </c>
      <c r="J83" s="161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88">
        <v>0</v>
      </c>
      <c r="I84" s="3">
        <v>30</v>
      </c>
      <c r="J84" s="161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44">
        <v>0</v>
      </c>
      <c r="I85" s="3">
        <v>31</v>
      </c>
      <c r="J85" s="161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88">
        <v>0</v>
      </c>
      <c r="I86" s="3">
        <v>32</v>
      </c>
      <c r="J86" s="161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88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336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194391</v>
      </c>
      <c r="I89" s="3"/>
      <c r="J89" s="3" t="s">
        <v>8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L82" sqref="L82:M87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385" t="s">
        <v>184</v>
      </c>
      <c r="J1" s="102"/>
      <c r="Q1" s="26"/>
      <c r="R1" s="109"/>
    </row>
    <row r="2" spans="5:30" x14ac:dyDescent="0.15">
      <c r="H2" s="424" t="s">
        <v>204</v>
      </c>
      <c r="I2" s="3"/>
      <c r="J2" s="187" t="s">
        <v>104</v>
      </c>
      <c r="K2" s="3"/>
      <c r="L2" s="180" t="s">
        <v>193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100</v>
      </c>
      <c r="I3" s="3"/>
      <c r="J3" s="145" t="s">
        <v>47</v>
      </c>
      <c r="K3" s="3"/>
      <c r="L3" s="42" t="s">
        <v>100</v>
      </c>
      <c r="M3" s="82"/>
      <c r="R3" s="48"/>
      <c r="S3" s="26"/>
      <c r="T3" s="26"/>
      <c r="U3" s="26"/>
      <c r="V3" s="26"/>
    </row>
    <row r="4" spans="5:30" x14ac:dyDescent="0.15">
      <c r="H4" s="432">
        <v>85222</v>
      </c>
      <c r="I4" s="3">
        <v>31</v>
      </c>
      <c r="J4" s="33" t="s">
        <v>64</v>
      </c>
      <c r="K4" s="203">
        <f>SUM(I4)</f>
        <v>31</v>
      </c>
      <c r="L4" s="275">
        <v>95230</v>
      </c>
      <c r="M4" s="397"/>
      <c r="R4" s="48"/>
      <c r="S4" s="26"/>
      <c r="T4" s="26"/>
      <c r="U4" s="26"/>
      <c r="V4" s="26"/>
    </row>
    <row r="5" spans="5:30" x14ac:dyDescent="0.15">
      <c r="H5" s="88">
        <v>52129</v>
      </c>
      <c r="I5" s="3">
        <v>2</v>
      </c>
      <c r="J5" s="33" t="s">
        <v>6</v>
      </c>
      <c r="K5" s="203">
        <f t="shared" ref="K5:K13" si="0">SUM(I5)</f>
        <v>2</v>
      </c>
      <c r="L5" s="275">
        <v>47695</v>
      </c>
      <c r="M5" s="45"/>
      <c r="R5" s="48"/>
      <c r="S5" s="26"/>
      <c r="T5" s="26"/>
      <c r="U5" s="26"/>
      <c r="V5" s="26"/>
    </row>
    <row r="6" spans="5:30" x14ac:dyDescent="0.15">
      <c r="H6" s="88">
        <v>26456</v>
      </c>
      <c r="I6" s="3">
        <v>34</v>
      </c>
      <c r="J6" s="33" t="s">
        <v>1</v>
      </c>
      <c r="K6" s="203">
        <f t="shared" si="0"/>
        <v>34</v>
      </c>
      <c r="L6" s="275">
        <v>32040</v>
      </c>
      <c r="M6" s="45"/>
      <c r="R6" s="48"/>
      <c r="S6" s="26"/>
      <c r="T6" s="26"/>
      <c r="U6" s="26"/>
      <c r="V6" s="26"/>
    </row>
    <row r="7" spans="5:30" x14ac:dyDescent="0.15">
      <c r="H7" s="88">
        <v>22830</v>
      </c>
      <c r="I7" s="3">
        <v>3</v>
      </c>
      <c r="J7" s="33" t="s">
        <v>10</v>
      </c>
      <c r="K7" s="203">
        <f t="shared" si="0"/>
        <v>3</v>
      </c>
      <c r="L7" s="275">
        <v>28020</v>
      </c>
      <c r="M7" s="45"/>
      <c r="R7" s="48"/>
      <c r="S7" s="26"/>
      <c r="T7" s="26"/>
      <c r="U7" s="26"/>
      <c r="V7" s="26"/>
    </row>
    <row r="8" spans="5:30" x14ac:dyDescent="0.15">
      <c r="H8" s="292">
        <v>20991</v>
      </c>
      <c r="I8" s="3">
        <v>17</v>
      </c>
      <c r="J8" s="33" t="s">
        <v>21</v>
      </c>
      <c r="K8" s="203">
        <f t="shared" si="0"/>
        <v>17</v>
      </c>
      <c r="L8" s="275">
        <v>18337</v>
      </c>
      <c r="M8" s="45"/>
      <c r="R8" s="48"/>
      <c r="S8" s="26"/>
      <c r="T8" s="26"/>
      <c r="U8" s="26"/>
      <c r="V8" s="26"/>
    </row>
    <row r="9" spans="5:30" x14ac:dyDescent="0.15">
      <c r="H9" s="88">
        <v>19631</v>
      </c>
      <c r="I9" s="3">
        <v>40</v>
      </c>
      <c r="J9" s="33" t="s">
        <v>2</v>
      </c>
      <c r="K9" s="203">
        <f t="shared" si="0"/>
        <v>40</v>
      </c>
      <c r="L9" s="275">
        <v>21286</v>
      </c>
      <c r="M9" s="45"/>
      <c r="R9" s="48"/>
      <c r="S9" s="26"/>
      <c r="T9" s="26"/>
      <c r="U9" s="26"/>
      <c r="V9" s="26"/>
    </row>
    <row r="10" spans="5:30" x14ac:dyDescent="0.15">
      <c r="H10" s="292">
        <v>19145</v>
      </c>
      <c r="I10" s="3">
        <v>16</v>
      </c>
      <c r="J10" s="33" t="s">
        <v>3</v>
      </c>
      <c r="K10" s="203">
        <f t="shared" si="0"/>
        <v>16</v>
      </c>
      <c r="L10" s="275">
        <v>21018</v>
      </c>
      <c r="M10" s="45"/>
      <c r="R10" s="48"/>
      <c r="S10" s="26"/>
      <c r="T10" s="26"/>
      <c r="U10" s="26"/>
      <c r="V10" s="26"/>
    </row>
    <row r="11" spans="5:30" x14ac:dyDescent="0.15">
      <c r="H11" s="88">
        <v>16190</v>
      </c>
      <c r="I11" s="3">
        <v>13</v>
      </c>
      <c r="J11" s="33" t="s">
        <v>7</v>
      </c>
      <c r="K11" s="203">
        <f t="shared" si="0"/>
        <v>13</v>
      </c>
      <c r="L11" s="275">
        <v>19205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18">
        <v>14007</v>
      </c>
      <c r="I12" s="3">
        <v>33</v>
      </c>
      <c r="J12" s="33" t="s">
        <v>0</v>
      </c>
      <c r="K12" s="203">
        <f t="shared" si="0"/>
        <v>33</v>
      </c>
      <c r="L12" s="276">
        <v>7681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20">
        <v>13569</v>
      </c>
      <c r="I13" s="14">
        <v>26</v>
      </c>
      <c r="J13" s="77" t="s">
        <v>30</v>
      </c>
      <c r="K13" s="203">
        <f t="shared" si="0"/>
        <v>26</v>
      </c>
      <c r="L13" s="276">
        <v>12739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11883</v>
      </c>
      <c r="I14" s="222">
        <v>38</v>
      </c>
      <c r="J14" s="382" t="s">
        <v>38</v>
      </c>
      <c r="K14" s="108" t="s">
        <v>8</v>
      </c>
      <c r="L14" s="277">
        <v>386265</v>
      </c>
      <c r="N14" s="32"/>
      <c r="R14" s="48"/>
      <c r="S14" s="26"/>
      <c r="T14" s="26"/>
      <c r="U14" s="26"/>
      <c r="V14" s="26"/>
    </row>
    <row r="15" spans="5:30" x14ac:dyDescent="0.15">
      <c r="H15" s="44">
        <v>10587</v>
      </c>
      <c r="I15" s="3">
        <v>11</v>
      </c>
      <c r="J15" s="33" t="s">
        <v>17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8681</v>
      </c>
      <c r="I16" s="3">
        <v>1</v>
      </c>
      <c r="J16" s="33" t="s">
        <v>4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7262</v>
      </c>
      <c r="I17" s="3">
        <v>25</v>
      </c>
      <c r="J17" s="33" t="s">
        <v>29</v>
      </c>
      <c r="L17" s="32"/>
      <c r="M17" s="401"/>
      <c r="R17" s="48"/>
      <c r="S17" s="26"/>
      <c r="T17" s="26"/>
      <c r="U17" s="26"/>
      <c r="V17" s="26"/>
    </row>
    <row r="18" spans="1:22" x14ac:dyDescent="0.15">
      <c r="H18" s="123">
        <v>7129</v>
      </c>
      <c r="I18" s="3">
        <v>36</v>
      </c>
      <c r="J18" s="33" t="s">
        <v>5</v>
      </c>
      <c r="L18" s="188" t="s">
        <v>104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89">
        <v>6570</v>
      </c>
      <c r="I19" s="3">
        <v>21</v>
      </c>
      <c r="J19" s="3" t="s">
        <v>161</v>
      </c>
      <c r="K19" s="117">
        <f>SUM(I4)</f>
        <v>31</v>
      </c>
      <c r="L19" s="33" t="s">
        <v>64</v>
      </c>
      <c r="M19" s="370">
        <v>81171</v>
      </c>
      <c r="N19" s="89">
        <f>SUM(H4)</f>
        <v>85222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47</v>
      </c>
      <c r="C20" s="59" t="s">
        <v>204</v>
      </c>
      <c r="D20" s="59" t="s">
        <v>193</v>
      </c>
      <c r="E20" s="59" t="s">
        <v>41</v>
      </c>
      <c r="F20" s="59" t="s">
        <v>50</v>
      </c>
      <c r="G20" s="8" t="s">
        <v>182</v>
      </c>
      <c r="H20" s="88">
        <v>3977</v>
      </c>
      <c r="I20" s="3">
        <v>9</v>
      </c>
      <c r="J20" s="3" t="s">
        <v>169</v>
      </c>
      <c r="K20" s="117">
        <f t="shared" ref="K20:K28" si="1">SUM(I5)</f>
        <v>2</v>
      </c>
      <c r="L20" s="33" t="s">
        <v>6</v>
      </c>
      <c r="M20" s="371">
        <v>50124</v>
      </c>
      <c r="N20" s="89">
        <f t="shared" ref="N20:N28" si="2">SUM(H5)</f>
        <v>52129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64</v>
      </c>
      <c r="C21" s="202">
        <f>SUM(H4)</f>
        <v>85222</v>
      </c>
      <c r="D21" s="5">
        <f>SUM(L4)</f>
        <v>95230</v>
      </c>
      <c r="E21" s="52">
        <f t="shared" ref="E21:E30" si="3">SUM(N19/M19*100)</f>
        <v>104.99069864853212</v>
      </c>
      <c r="F21" s="52">
        <f t="shared" ref="F21:F31" si="4">SUM(C21/D21*100)</f>
        <v>89.490706710070356</v>
      </c>
      <c r="G21" s="62"/>
      <c r="H21" s="88">
        <v>3259</v>
      </c>
      <c r="I21" s="3">
        <v>24</v>
      </c>
      <c r="J21" s="33" t="s">
        <v>28</v>
      </c>
      <c r="K21" s="117">
        <f t="shared" si="1"/>
        <v>34</v>
      </c>
      <c r="L21" s="33" t="s">
        <v>1</v>
      </c>
      <c r="M21" s="371">
        <v>26738</v>
      </c>
      <c r="N21" s="89">
        <f t="shared" si="2"/>
        <v>26456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6</v>
      </c>
      <c r="C22" s="202">
        <f t="shared" ref="C22:C30" si="5">SUM(H5)</f>
        <v>52129</v>
      </c>
      <c r="D22" s="5">
        <f t="shared" ref="D22:D30" si="6">SUM(L5)</f>
        <v>47695</v>
      </c>
      <c r="E22" s="52">
        <f t="shared" si="3"/>
        <v>104.00007980209081</v>
      </c>
      <c r="F22" s="52">
        <f t="shared" si="4"/>
        <v>109.2965719677115</v>
      </c>
      <c r="G22" s="62"/>
      <c r="H22" s="88">
        <v>3142</v>
      </c>
      <c r="I22" s="3">
        <v>14</v>
      </c>
      <c r="J22" s="33" t="s">
        <v>19</v>
      </c>
      <c r="K22" s="117">
        <f t="shared" si="1"/>
        <v>3</v>
      </c>
      <c r="L22" s="33" t="s">
        <v>10</v>
      </c>
      <c r="M22" s="371">
        <v>31778</v>
      </c>
      <c r="N22" s="89">
        <f t="shared" si="2"/>
        <v>22830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1</v>
      </c>
      <c r="C23" s="202">
        <f t="shared" si="5"/>
        <v>26456</v>
      </c>
      <c r="D23" s="98">
        <f t="shared" si="6"/>
        <v>32040</v>
      </c>
      <c r="E23" s="52">
        <f t="shared" si="3"/>
        <v>98.945321265614481</v>
      </c>
      <c r="F23" s="52">
        <f t="shared" si="4"/>
        <v>82.571785268414473</v>
      </c>
      <c r="G23" s="62"/>
      <c r="H23" s="88">
        <v>2717</v>
      </c>
      <c r="I23" s="3">
        <v>10</v>
      </c>
      <c r="J23" s="33" t="s">
        <v>16</v>
      </c>
      <c r="K23" s="117">
        <f t="shared" si="1"/>
        <v>17</v>
      </c>
      <c r="L23" s="33" t="s">
        <v>21</v>
      </c>
      <c r="M23" s="371">
        <v>19361</v>
      </c>
      <c r="N23" s="89">
        <f t="shared" si="2"/>
        <v>20991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10</v>
      </c>
      <c r="C24" s="202">
        <f t="shared" si="5"/>
        <v>22830</v>
      </c>
      <c r="D24" s="5">
        <f t="shared" si="6"/>
        <v>28020</v>
      </c>
      <c r="E24" s="52">
        <f t="shared" si="3"/>
        <v>71.842154949965391</v>
      </c>
      <c r="F24" s="52">
        <f t="shared" si="4"/>
        <v>81.477516059957182</v>
      </c>
      <c r="G24" s="62"/>
      <c r="H24" s="88">
        <v>900</v>
      </c>
      <c r="I24" s="3">
        <v>12</v>
      </c>
      <c r="J24" s="33" t="s">
        <v>18</v>
      </c>
      <c r="K24" s="117">
        <f t="shared" si="1"/>
        <v>40</v>
      </c>
      <c r="L24" s="33" t="s">
        <v>2</v>
      </c>
      <c r="M24" s="371">
        <v>16447</v>
      </c>
      <c r="N24" s="89">
        <f t="shared" si="2"/>
        <v>19631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21</v>
      </c>
      <c r="C25" s="202">
        <f t="shared" si="5"/>
        <v>20991</v>
      </c>
      <c r="D25" s="5">
        <f t="shared" si="6"/>
        <v>18337</v>
      </c>
      <c r="E25" s="52">
        <f t="shared" si="3"/>
        <v>108.41898662259182</v>
      </c>
      <c r="F25" s="52">
        <f t="shared" si="4"/>
        <v>114.47346894257512</v>
      </c>
      <c r="G25" s="72"/>
      <c r="H25" s="292">
        <v>695</v>
      </c>
      <c r="I25" s="3">
        <v>27</v>
      </c>
      <c r="J25" s="33" t="s">
        <v>31</v>
      </c>
      <c r="K25" s="117">
        <f t="shared" si="1"/>
        <v>16</v>
      </c>
      <c r="L25" s="33" t="s">
        <v>3</v>
      </c>
      <c r="M25" s="371">
        <v>17547</v>
      </c>
      <c r="N25" s="89">
        <f t="shared" si="2"/>
        <v>19145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2</v>
      </c>
      <c r="C26" s="202">
        <f t="shared" si="5"/>
        <v>19631</v>
      </c>
      <c r="D26" s="5">
        <f t="shared" si="6"/>
        <v>21286</v>
      </c>
      <c r="E26" s="52">
        <f t="shared" si="3"/>
        <v>119.35915364504164</v>
      </c>
      <c r="F26" s="52">
        <f t="shared" si="4"/>
        <v>92.224936578032512</v>
      </c>
      <c r="G26" s="62"/>
      <c r="H26" s="88">
        <v>610</v>
      </c>
      <c r="I26" s="3">
        <v>4</v>
      </c>
      <c r="J26" s="33" t="s">
        <v>11</v>
      </c>
      <c r="K26" s="117">
        <f t="shared" si="1"/>
        <v>13</v>
      </c>
      <c r="L26" s="33" t="s">
        <v>7</v>
      </c>
      <c r="M26" s="371">
        <v>16983</v>
      </c>
      <c r="N26" s="89">
        <f t="shared" si="2"/>
        <v>16190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3</v>
      </c>
      <c r="C27" s="202">
        <f t="shared" si="5"/>
        <v>19145</v>
      </c>
      <c r="D27" s="5">
        <f t="shared" si="6"/>
        <v>21018</v>
      </c>
      <c r="E27" s="52">
        <f t="shared" si="3"/>
        <v>109.10696985239643</v>
      </c>
      <c r="F27" s="52">
        <f t="shared" si="4"/>
        <v>91.08859073175374</v>
      </c>
      <c r="G27" s="62"/>
      <c r="H27" s="44">
        <v>519</v>
      </c>
      <c r="I27" s="3">
        <v>15</v>
      </c>
      <c r="J27" s="33" t="s">
        <v>20</v>
      </c>
      <c r="K27" s="117">
        <f t="shared" si="1"/>
        <v>33</v>
      </c>
      <c r="L27" s="33" t="s">
        <v>0</v>
      </c>
      <c r="M27" s="372">
        <v>14427</v>
      </c>
      <c r="N27" s="89">
        <f t="shared" si="2"/>
        <v>14007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7</v>
      </c>
      <c r="C28" s="202">
        <f t="shared" si="5"/>
        <v>16190</v>
      </c>
      <c r="D28" s="5">
        <f t="shared" si="6"/>
        <v>19205</v>
      </c>
      <c r="E28" s="52">
        <f t="shared" si="3"/>
        <v>95.330624742389446</v>
      </c>
      <c r="F28" s="52">
        <f t="shared" si="4"/>
        <v>84.300963290809676</v>
      </c>
      <c r="G28" s="73"/>
      <c r="H28" s="88">
        <v>501</v>
      </c>
      <c r="I28" s="3">
        <v>32</v>
      </c>
      <c r="J28" s="33" t="s">
        <v>35</v>
      </c>
      <c r="K28" s="181">
        <f t="shared" si="1"/>
        <v>26</v>
      </c>
      <c r="L28" s="77" t="s">
        <v>30</v>
      </c>
      <c r="M28" s="373">
        <v>13851</v>
      </c>
      <c r="N28" s="167">
        <f t="shared" si="2"/>
        <v>13569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0</v>
      </c>
      <c r="C29" s="202">
        <f t="shared" si="5"/>
        <v>14007</v>
      </c>
      <c r="D29" s="5">
        <f t="shared" si="6"/>
        <v>7681</v>
      </c>
      <c r="E29" s="52">
        <f t="shared" si="3"/>
        <v>97.088791848617177</v>
      </c>
      <c r="F29" s="52">
        <f t="shared" si="4"/>
        <v>182.35906782970969</v>
      </c>
      <c r="G29" s="72"/>
      <c r="H29" s="88">
        <v>417</v>
      </c>
      <c r="I29" s="3">
        <v>7</v>
      </c>
      <c r="J29" s="33" t="s">
        <v>14</v>
      </c>
      <c r="K29" s="115"/>
      <c r="L29" s="115" t="s">
        <v>55</v>
      </c>
      <c r="M29" s="374">
        <v>361378</v>
      </c>
      <c r="N29" s="172">
        <f>SUM(H44)</f>
        <v>360201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30</v>
      </c>
      <c r="C30" s="202">
        <f t="shared" si="5"/>
        <v>13569</v>
      </c>
      <c r="D30" s="5">
        <f t="shared" si="6"/>
        <v>12739</v>
      </c>
      <c r="E30" s="57">
        <f t="shared" si="3"/>
        <v>97.964045917262283</v>
      </c>
      <c r="F30" s="63">
        <f t="shared" si="4"/>
        <v>106.51542507261166</v>
      </c>
      <c r="G30" s="75"/>
      <c r="H30" s="88">
        <v>381</v>
      </c>
      <c r="I30" s="3">
        <v>20</v>
      </c>
      <c r="J30" s="33" t="s">
        <v>24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360201</v>
      </c>
      <c r="D31" s="67">
        <f>SUM(L14)</f>
        <v>386265</v>
      </c>
      <c r="E31" s="70">
        <f>SUM(N29/M29*100)</f>
        <v>99.674302254149396</v>
      </c>
      <c r="F31" s="63">
        <f t="shared" si="4"/>
        <v>93.252300881519162</v>
      </c>
      <c r="G31" s="83">
        <v>47.5</v>
      </c>
      <c r="H31" s="88">
        <v>337</v>
      </c>
      <c r="I31" s="3">
        <v>39</v>
      </c>
      <c r="J31" s="33" t="s">
        <v>39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229</v>
      </c>
      <c r="I32" s="3">
        <v>5</v>
      </c>
      <c r="J32" s="33" t="s">
        <v>12</v>
      </c>
      <c r="L32" s="4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98</v>
      </c>
      <c r="I33" s="3">
        <v>37</v>
      </c>
      <c r="J33" s="33" t="s">
        <v>37</v>
      </c>
      <c r="L33" s="4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81</v>
      </c>
      <c r="I34" s="3">
        <v>29</v>
      </c>
      <c r="J34" s="33" t="s">
        <v>54</v>
      </c>
      <c r="L34" s="4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33</v>
      </c>
      <c r="I35" s="3">
        <v>23</v>
      </c>
      <c r="J35" s="33" t="s">
        <v>27</v>
      </c>
      <c r="L35" s="4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16</v>
      </c>
      <c r="I36" s="3">
        <v>18</v>
      </c>
      <c r="J36" s="33" t="s">
        <v>22</v>
      </c>
      <c r="N36" s="26"/>
      <c r="R36" s="48"/>
      <c r="S36" s="26"/>
      <c r="T36" s="26"/>
      <c r="U36" s="26"/>
      <c r="V36" s="26"/>
    </row>
    <row r="37" spans="3:30" x14ac:dyDescent="0.15">
      <c r="H37" s="44">
        <v>5</v>
      </c>
      <c r="I37" s="3">
        <v>19</v>
      </c>
      <c r="J37" s="33" t="s">
        <v>23</v>
      </c>
      <c r="L37" s="47"/>
      <c r="M37" s="390"/>
      <c r="N37" s="26"/>
      <c r="R37" s="48"/>
      <c r="S37" s="26"/>
      <c r="T37" s="26"/>
      <c r="U37" s="26"/>
      <c r="V37" s="26"/>
    </row>
    <row r="38" spans="3:30" x14ac:dyDescent="0.15">
      <c r="H38" s="88">
        <v>1</v>
      </c>
      <c r="I38" s="3">
        <v>30</v>
      </c>
      <c r="J38" s="33" t="s">
        <v>33</v>
      </c>
      <c r="N38" s="26"/>
      <c r="R38" s="48"/>
      <c r="S38" s="26"/>
      <c r="T38" s="26"/>
      <c r="U38" s="26"/>
      <c r="V38" s="26"/>
    </row>
    <row r="39" spans="3:30" x14ac:dyDescent="0.15">
      <c r="H39" s="88">
        <v>1</v>
      </c>
      <c r="I39" s="3">
        <v>35</v>
      </c>
      <c r="J39" s="33" t="s">
        <v>36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6</v>
      </c>
      <c r="J40" s="33" t="s">
        <v>13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8</v>
      </c>
      <c r="J41" s="33" t="s">
        <v>15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22</v>
      </c>
      <c r="J42" s="33" t="s">
        <v>26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28</v>
      </c>
      <c r="J43" s="33" t="s">
        <v>32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360201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H47" s="387" t="s">
        <v>187</v>
      </c>
      <c r="L47" s="401" t="s">
        <v>184</v>
      </c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204</v>
      </c>
      <c r="I48" s="3"/>
      <c r="J48" s="190" t="s">
        <v>92</v>
      </c>
      <c r="K48" s="3"/>
      <c r="L48" s="329" t="s">
        <v>193</v>
      </c>
      <c r="M48" s="48"/>
      <c r="N48" s="26"/>
      <c r="R48" s="48"/>
      <c r="S48" s="26"/>
      <c r="T48" s="26"/>
      <c r="U48" s="26"/>
      <c r="V48" s="26"/>
    </row>
    <row r="49" spans="1:22" ht="13.5" customHeight="1" x14ac:dyDescent="0.15">
      <c r="H49" s="95" t="s">
        <v>100</v>
      </c>
      <c r="I49" s="3"/>
      <c r="J49" s="145" t="s">
        <v>9</v>
      </c>
      <c r="K49" s="3"/>
      <c r="L49" s="329" t="s">
        <v>100</v>
      </c>
      <c r="M49" s="402"/>
      <c r="R49" s="48"/>
      <c r="S49" s="26"/>
      <c r="T49" s="26"/>
      <c r="U49" s="26"/>
      <c r="V49" s="26"/>
    </row>
    <row r="50" spans="1:22" ht="13.5" customHeight="1" x14ac:dyDescent="0.15">
      <c r="H50" s="43">
        <v>14623</v>
      </c>
      <c r="I50" s="3">
        <v>16</v>
      </c>
      <c r="J50" s="33" t="s">
        <v>3</v>
      </c>
      <c r="K50" s="327">
        <f>SUM(I50)</f>
        <v>16</v>
      </c>
      <c r="L50" s="330">
        <v>15925</v>
      </c>
      <c r="M50" s="402"/>
      <c r="R50" s="48"/>
      <c r="S50" s="26"/>
      <c r="T50" s="26"/>
      <c r="U50" s="26"/>
      <c r="V50" s="26"/>
    </row>
    <row r="51" spans="1:22" ht="13.5" customHeight="1" x14ac:dyDescent="0.15">
      <c r="H51" s="44">
        <v>8557</v>
      </c>
      <c r="I51" s="3">
        <v>33</v>
      </c>
      <c r="J51" s="33" t="s">
        <v>0</v>
      </c>
      <c r="K51" s="327">
        <f t="shared" ref="K51:K59" si="7">SUM(I51)</f>
        <v>33</v>
      </c>
      <c r="L51" s="331">
        <v>6250</v>
      </c>
      <c r="M51" s="402"/>
      <c r="R51" s="48"/>
      <c r="S51" s="26"/>
      <c r="T51" s="26"/>
      <c r="U51" s="26"/>
      <c r="V51" s="26"/>
    </row>
    <row r="52" spans="1:22" ht="14.25" thickBot="1" x14ac:dyDescent="0.2">
      <c r="H52" s="44">
        <v>6608</v>
      </c>
      <c r="I52" s="3">
        <v>26</v>
      </c>
      <c r="J52" s="33" t="s">
        <v>30</v>
      </c>
      <c r="K52" s="327">
        <f t="shared" si="7"/>
        <v>26</v>
      </c>
      <c r="L52" s="331">
        <v>3764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204</v>
      </c>
      <c r="D53" s="59" t="s">
        <v>193</v>
      </c>
      <c r="E53" s="59" t="s">
        <v>41</v>
      </c>
      <c r="F53" s="59" t="s">
        <v>50</v>
      </c>
      <c r="G53" s="8" t="s">
        <v>182</v>
      </c>
      <c r="H53" s="88">
        <v>2059</v>
      </c>
      <c r="I53" s="3">
        <v>34</v>
      </c>
      <c r="J53" s="33" t="s">
        <v>1</v>
      </c>
      <c r="K53" s="327">
        <f t="shared" si="7"/>
        <v>34</v>
      </c>
      <c r="L53" s="331">
        <v>1185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14623</v>
      </c>
      <c r="D54" s="98">
        <f>SUM(L50)</f>
        <v>15925</v>
      </c>
      <c r="E54" s="52">
        <f t="shared" ref="E54:E63" si="8">SUM(N67/M67*100)</f>
        <v>107.45095157616282</v>
      </c>
      <c r="F54" s="52">
        <f t="shared" ref="F54:F61" si="9">SUM(C54/D54*100)</f>
        <v>91.824175824175825</v>
      </c>
      <c r="G54" s="62"/>
      <c r="H54" s="88">
        <v>1738</v>
      </c>
      <c r="I54" s="3">
        <v>31</v>
      </c>
      <c r="J54" s="33" t="s">
        <v>64</v>
      </c>
      <c r="K54" s="327">
        <f t="shared" si="7"/>
        <v>31</v>
      </c>
      <c r="L54" s="331">
        <v>1884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8557</v>
      </c>
      <c r="D55" s="98">
        <f t="shared" ref="D55:D63" si="11">SUM(L51)</f>
        <v>6250</v>
      </c>
      <c r="E55" s="52">
        <f t="shared" si="8"/>
        <v>108.01565261297652</v>
      </c>
      <c r="F55" s="52">
        <f t="shared" si="9"/>
        <v>136.91199999999998</v>
      </c>
      <c r="G55" s="62"/>
      <c r="H55" s="88">
        <v>1655</v>
      </c>
      <c r="I55" s="3">
        <v>40</v>
      </c>
      <c r="J55" s="33" t="s">
        <v>2</v>
      </c>
      <c r="K55" s="327">
        <f t="shared" si="7"/>
        <v>40</v>
      </c>
      <c r="L55" s="331">
        <v>3309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6608</v>
      </c>
      <c r="D56" s="98">
        <f t="shared" si="11"/>
        <v>3764</v>
      </c>
      <c r="E56" s="52">
        <f t="shared" si="8"/>
        <v>110.70531077232366</v>
      </c>
      <c r="F56" s="52">
        <f t="shared" si="9"/>
        <v>175.55791710945803</v>
      </c>
      <c r="G56" s="62"/>
      <c r="H56" s="44">
        <v>1371</v>
      </c>
      <c r="I56" s="3">
        <v>22</v>
      </c>
      <c r="J56" s="33" t="s">
        <v>26</v>
      </c>
      <c r="K56" s="327">
        <f t="shared" si="7"/>
        <v>22</v>
      </c>
      <c r="L56" s="331">
        <v>1371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1</v>
      </c>
      <c r="C57" s="43">
        <f t="shared" si="10"/>
        <v>2059</v>
      </c>
      <c r="D57" s="98">
        <f t="shared" si="11"/>
        <v>1185</v>
      </c>
      <c r="E57" s="52">
        <f t="shared" si="8"/>
        <v>102.43781094527363</v>
      </c>
      <c r="F57" s="52">
        <f t="shared" si="9"/>
        <v>173.75527426160338</v>
      </c>
      <c r="G57" s="62"/>
      <c r="H57" s="44">
        <v>1202</v>
      </c>
      <c r="I57" s="3">
        <v>14</v>
      </c>
      <c r="J57" s="33" t="s">
        <v>19</v>
      </c>
      <c r="K57" s="327">
        <f t="shared" si="7"/>
        <v>14</v>
      </c>
      <c r="L57" s="331">
        <v>1007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64</v>
      </c>
      <c r="C58" s="43">
        <f t="shared" si="10"/>
        <v>1738</v>
      </c>
      <c r="D58" s="98">
        <f t="shared" si="11"/>
        <v>1884</v>
      </c>
      <c r="E58" s="52">
        <f t="shared" si="8"/>
        <v>103.26797385620917</v>
      </c>
      <c r="F58" s="52">
        <f t="shared" si="9"/>
        <v>92.250530785562631</v>
      </c>
      <c r="G58" s="72"/>
      <c r="H58" s="44">
        <v>1200</v>
      </c>
      <c r="I58" s="3">
        <v>25</v>
      </c>
      <c r="J58" s="33" t="s">
        <v>29</v>
      </c>
      <c r="K58" s="327">
        <f t="shared" si="7"/>
        <v>25</v>
      </c>
      <c r="L58" s="331">
        <v>2410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2</v>
      </c>
      <c r="C59" s="43">
        <f t="shared" si="10"/>
        <v>1655</v>
      </c>
      <c r="D59" s="98">
        <f t="shared" si="11"/>
        <v>3309</v>
      </c>
      <c r="E59" s="52">
        <f t="shared" si="8"/>
        <v>107.67729342875731</v>
      </c>
      <c r="F59" s="52">
        <f t="shared" si="9"/>
        <v>50.015110305228163</v>
      </c>
      <c r="G59" s="62"/>
      <c r="H59" s="423">
        <v>1094</v>
      </c>
      <c r="I59" s="14">
        <v>38</v>
      </c>
      <c r="J59" s="77" t="s">
        <v>38</v>
      </c>
      <c r="K59" s="328">
        <f t="shared" si="7"/>
        <v>38</v>
      </c>
      <c r="L59" s="332">
        <v>1089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26</v>
      </c>
      <c r="C60" s="89">
        <f t="shared" si="10"/>
        <v>1371</v>
      </c>
      <c r="D60" s="98">
        <f t="shared" si="11"/>
        <v>1371</v>
      </c>
      <c r="E60" s="52">
        <f t="shared" si="8"/>
        <v>100</v>
      </c>
      <c r="F60" s="52">
        <f t="shared" si="9"/>
        <v>100</v>
      </c>
      <c r="G60" s="62"/>
      <c r="H60" s="386">
        <v>938</v>
      </c>
      <c r="I60" s="222">
        <v>1</v>
      </c>
      <c r="J60" s="382" t="s">
        <v>4</v>
      </c>
      <c r="K60" s="367" t="s">
        <v>8</v>
      </c>
      <c r="L60" s="376">
        <v>40870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19</v>
      </c>
      <c r="C61" s="43">
        <f t="shared" si="10"/>
        <v>1202</v>
      </c>
      <c r="D61" s="98">
        <f t="shared" si="11"/>
        <v>1007</v>
      </c>
      <c r="E61" s="52">
        <f t="shared" si="8"/>
        <v>102.29787234042553</v>
      </c>
      <c r="F61" s="52">
        <f t="shared" si="9"/>
        <v>119.36444885799405</v>
      </c>
      <c r="G61" s="73"/>
      <c r="H61" s="44">
        <v>608</v>
      </c>
      <c r="I61" s="3">
        <v>24</v>
      </c>
      <c r="J61" s="33" t="s">
        <v>28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29</v>
      </c>
      <c r="C62" s="43">
        <f t="shared" si="10"/>
        <v>1200</v>
      </c>
      <c r="D62" s="98">
        <f t="shared" si="11"/>
        <v>2410</v>
      </c>
      <c r="E62" s="52">
        <f t="shared" si="8"/>
        <v>117.30205278592376</v>
      </c>
      <c r="F62" s="52">
        <f>SUM(C62/D62*100)</f>
        <v>49.792531120331951</v>
      </c>
      <c r="G62" s="72"/>
      <c r="H62" s="88">
        <v>446</v>
      </c>
      <c r="I62" s="3">
        <v>11</v>
      </c>
      <c r="J62" s="33" t="s">
        <v>17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38</v>
      </c>
      <c r="C63" s="43">
        <f t="shared" si="10"/>
        <v>1094</v>
      </c>
      <c r="D63" s="98">
        <f t="shared" si="11"/>
        <v>1089</v>
      </c>
      <c r="E63" s="57">
        <f t="shared" si="8"/>
        <v>103.50047303689686</v>
      </c>
      <c r="F63" s="52">
        <f>SUM(C63/D63*100)</f>
        <v>100.45913682277319</v>
      </c>
      <c r="G63" s="75"/>
      <c r="H63" s="336">
        <v>399</v>
      </c>
      <c r="I63" s="3">
        <v>15</v>
      </c>
      <c r="J63" s="33" t="s">
        <v>20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57</v>
      </c>
      <c r="C64" s="67">
        <f>SUM(H90)</f>
        <v>43168</v>
      </c>
      <c r="D64" s="67">
        <f>SUM(L60)</f>
        <v>40870</v>
      </c>
      <c r="E64" s="70">
        <f>SUM(N77/M77*100)</f>
        <v>107.00775885575469</v>
      </c>
      <c r="F64" s="70">
        <f>SUM(C64/D64*100)</f>
        <v>105.62270614142402</v>
      </c>
      <c r="G64" s="392">
        <v>120.5</v>
      </c>
      <c r="H64" s="123">
        <v>223</v>
      </c>
      <c r="I64" s="3">
        <v>37</v>
      </c>
      <c r="J64" s="33" t="s">
        <v>37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168</v>
      </c>
      <c r="I65" s="3">
        <v>36</v>
      </c>
      <c r="J65" s="33" t="s">
        <v>5</v>
      </c>
      <c r="M65" s="401" t="s">
        <v>184</v>
      </c>
      <c r="N65" s="26"/>
      <c r="R65" s="48"/>
      <c r="S65" s="26"/>
      <c r="T65" s="26"/>
      <c r="U65" s="26"/>
      <c r="V65" s="26"/>
    </row>
    <row r="66" spans="3:22" x14ac:dyDescent="0.15">
      <c r="H66" s="292">
        <v>159</v>
      </c>
      <c r="I66" s="3">
        <v>9</v>
      </c>
      <c r="J66" s="3" t="s">
        <v>169</v>
      </c>
      <c r="L66" s="191" t="s">
        <v>92</v>
      </c>
      <c r="M66" s="343" t="s">
        <v>63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44">
        <v>54</v>
      </c>
      <c r="I67" s="3">
        <v>13</v>
      </c>
      <c r="J67" s="33" t="s">
        <v>7</v>
      </c>
      <c r="K67" s="3">
        <f>SUM(I50)</f>
        <v>16</v>
      </c>
      <c r="L67" s="33" t="s">
        <v>3</v>
      </c>
      <c r="M67" s="394">
        <v>13609</v>
      </c>
      <c r="N67" s="89">
        <f>SUM(H50)</f>
        <v>14623</v>
      </c>
      <c r="R67" s="48"/>
      <c r="S67" s="26"/>
      <c r="T67" s="26"/>
      <c r="U67" s="26"/>
      <c r="V67" s="26"/>
    </row>
    <row r="68" spans="3:22" x14ac:dyDescent="0.15">
      <c r="C68" s="26"/>
      <c r="H68" s="292">
        <v>45</v>
      </c>
      <c r="I68" s="3">
        <v>17</v>
      </c>
      <c r="J68" s="33" t="s">
        <v>21</v>
      </c>
      <c r="K68" s="3">
        <f t="shared" ref="K68:K76" si="12">SUM(I51)</f>
        <v>33</v>
      </c>
      <c r="L68" s="33" t="s">
        <v>0</v>
      </c>
      <c r="M68" s="395">
        <v>7922</v>
      </c>
      <c r="N68" s="89">
        <f t="shared" ref="N68:N76" si="13">SUM(H51)</f>
        <v>8557</v>
      </c>
      <c r="R68" s="48"/>
      <c r="S68" s="26"/>
      <c r="T68" s="26"/>
      <c r="U68" s="26"/>
      <c r="V68" s="26"/>
    </row>
    <row r="69" spans="3:22" x14ac:dyDescent="0.15">
      <c r="H69" s="44">
        <v>18</v>
      </c>
      <c r="I69" s="3">
        <v>19</v>
      </c>
      <c r="J69" s="33" t="s">
        <v>23</v>
      </c>
      <c r="K69" s="3">
        <f t="shared" si="12"/>
        <v>26</v>
      </c>
      <c r="L69" s="33" t="s">
        <v>30</v>
      </c>
      <c r="M69" s="395">
        <v>5969</v>
      </c>
      <c r="N69" s="89">
        <f t="shared" si="13"/>
        <v>6608</v>
      </c>
      <c r="R69" s="48"/>
      <c r="S69" s="26"/>
      <c r="T69" s="26"/>
      <c r="U69" s="26"/>
      <c r="V69" s="26"/>
    </row>
    <row r="70" spans="3:22" x14ac:dyDescent="0.15">
      <c r="H70" s="44">
        <v>3</v>
      </c>
      <c r="I70" s="3">
        <v>23</v>
      </c>
      <c r="J70" s="33" t="s">
        <v>27</v>
      </c>
      <c r="K70" s="3">
        <f t="shared" si="12"/>
        <v>34</v>
      </c>
      <c r="L70" s="33" t="s">
        <v>1</v>
      </c>
      <c r="M70" s="395">
        <v>2010</v>
      </c>
      <c r="N70" s="89">
        <f t="shared" si="13"/>
        <v>2059</v>
      </c>
      <c r="R70" s="48"/>
      <c r="S70" s="26"/>
      <c r="T70" s="26"/>
      <c r="U70" s="26"/>
      <c r="V70" s="26"/>
    </row>
    <row r="71" spans="3:22" x14ac:dyDescent="0.15">
      <c r="H71" s="44">
        <v>0</v>
      </c>
      <c r="I71" s="3">
        <v>2</v>
      </c>
      <c r="J71" s="33" t="s">
        <v>6</v>
      </c>
      <c r="K71" s="3">
        <f t="shared" si="12"/>
        <v>31</v>
      </c>
      <c r="L71" s="33" t="s">
        <v>64</v>
      </c>
      <c r="M71" s="395">
        <v>1683</v>
      </c>
      <c r="N71" s="89">
        <f t="shared" si="13"/>
        <v>1738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3</v>
      </c>
      <c r="J72" s="33" t="s">
        <v>10</v>
      </c>
      <c r="K72" s="3">
        <f t="shared" si="12"/>
        <v>40</v>
      </c>
      <c r="L72" s="33" t="s">
        <v>2</v>
      </c>
      <c r="M72" s="395">
        <v>1537</v>
      </c>
      <c r="N72" s="89">
        <f t="shared" si="13"/>
        <v>1655</v>
      </c>
      <c r="R72" s="48"/>
      <c r="S72" s="26"/>
      <c r="T72" s="26"/>
      <c r="U72" s="26"/>
      <c r="V72" s="26"/>
    </row>
    <row r="73" spans="3:22" x14ac:dyDescent="0.15">
      <c r="H73" s="88">
        <v>0</v>
      </c>
      <c r="I73" s="3">
        <v>4</v>
      </c>
      <c r="J73" s="33" t="s">
        <v>11</v>
      </c>
      <c r="K73" s="3">
        <f t="shared" si="12"/>
        <v>22</v>
      </c>
      <c r="L73" s="33" t="s">
        <v>26</v>
      </c>
      <c r="M73" s="395">
        <v>1371</v>
      </c>
      <c r="N73" s="89">
        <f t="shared" si="13"/>
        <v>1371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5</v>
      </c>
      <c r="J74" s="33" t="s">
        <v>12</v>
      </c>
      <c r="K74" s="3">
        <f t="shared" si="12"/>
        <v>14</v>
      </c>
      <c r="L74" s="33" t="s">
        <v>19</v>
      </c>
      <c r="M74" s="395">
        <v>1175</v>
      </c>
      <c r="N74" s="89">
        <f t="shared" si="13"/>
        <v>1202</v>
      </c>
      <c r="R74" s="48"/>
      <c r="S74" s="26"/>
      <c r="T74" s="26"/>
      <c r="U74" s="26"/>
      <c r="V74" s="26"/>
    </row>
    <row r="75" spans="3:22" x14ac:dyDescent="0.15">
      <c r="H75" s="88">
        <v>0</v>
      </c>
      <c r="I75" s="3">
        <v>6</v>
      </c>
      <c r="J75" s="33" t="s">
        <v>13</v>
      </c>
      <c r="K75" s="3">
        <f t="shared" si="12"/>
        <v>25</v>
      </c>
      <c r="L75" s="33" t="s">
        <v>29</v>
      </c>
      <c r="M75" s="395">
        <v>1023</v>
      </c>
      <c r="N75" s="89">
        <f t="shared" si="13"/>
        <v>1200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7</v>
      </c>
      <c r="J76" s="33" t="s">
        <v>14</v>
      </c>
      <c r="K76" s="14">
        <f t="shared" si="12"/>
        <v>38</v>
      </c>
      <c r="L76" s="77" t="s">
        <v>38</v>
      </c>
      <c r="M76" s="396">
        <v>1057</v>
      </c>
      <c r="N76" s="167">
        <f t="shared" si="13"/>
        <v>1094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8</v>
      </c>
      <c r="J77" s="33" t="s">
        <v>15</v>
      </c>
      <c r="K77" s="3"/>
      <c r="L77" s="115" t="s">
        <v>56</v>
      </c>
      <c r="M77" s="297">
        <v>40341</v>
      </c>
      <c r="N77" s="172">
        <f>SUM(H90)</f>
        <v>43168</v>
      </c>
      <c r="R77" s="48"/>
      <c r="S77" s="26"/>
      <c r="T77" s="26"/>
      <c r="U77" s="26"/>
      <c r="V77" s="26"/>
    </row>
    <row r="78" spans="3:22" x14ac:dyDescent="0.15">
      <c r="H78" s="43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 x14ac:dyDescent="0.15">
      <c r="H80" s="123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 x14ac:dyDescent="0.15">
      <c r="H81" s="43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 x14ac:dyDescent="0.15">
      <c r="H82" s="44">
        <v>0</v>
      </c>
      <c r="I82" s="3">
        <v>21</v>
      </c>
      <c r="J82" s="33" t="s">
        <v>72</v>
      </c>
      <c r="L82" s="42"/>
      <c r="M82" s="26"/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27</v>
      </c>
      <c r="J83" s="33" t="s">
        <v>31</v>
      </c>
      <c r="L83" s="42"/>
      <c r="M83" s="26"/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28</v>
      </c>
      <c r="J84" s="33" t="s">
        <v>32</v>
      </c>
      <c r="L84" s="42"/>
      <c r="M84" s="26"/>
      <c r="R84" s="48"/>
      <c r="S84" s="26"/>
      <c r="T84" s="26"/>
      <c r="U84" s="26"/>
      <c r="V84" s="26"/>
    </row>
    <row r="85" spans="8:22" x14ac:dyDescent="0.15">
      <c r="H85" s="88">
        <v>0</v>
      </c>
      <c r="I85" s="3">
        <v>29</v>
      </c>
      <c r="J85" s="33" t="s">
        <v>54</v>
      </c>
      <c r="L85" s="42"/>
      <c r="M85" s="26"/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L87" s="47"/>
      <c r="M87" s="390"/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43168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P71" sqref="P71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70</v>
      </c>
      <c r="I1" s="387"/>
      <c r="J1" s="46"/>
      <c r="L1" s="47"/>
      <c r="M1" s="399"/>
      <c r="N1" s="47"/>
      <c r="O1" s="48"/>
      <c r="R1" s="109"/>
    </row>
    <row r="2" spans="8:30" ht="13.5" customHeight="1" x14ac:dyDescent="0.15">
      <c r="H2" s="293" t="s">
        <v>212</v>
      </c>
      <c r="I2" s="3"/>
      <c r="J2" s="183" t="s">
        <v>70</v>
      </c>
      <c r="K2" s="81"/>
      <c r="L2" s="319" t="s">
        <v>196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100</v>
      </c>
      <c r="I3" s="3"/>
      <c r="J3" s="145" t="s">
        <v>9</v>
      </c>
      <c r="K3" s="81"/>
      <c r="L3" s="320" t="s">
        <v>100</v>
      </c>
      <c r="M3" s="403"/>
      <c r="N3" s="404"/>
      <c r="O3" s="1"/>
      <c r="R3" s="48"/>
      <c r="S3" s="26"/>
      <c r="T3" s="26"/>
      <c r="U3" s="26"/>
      <c r="V3" s="26"/>
    </row>
    <row r="4" spans="8:30" ht="13.5" customHeight="1" x14ac:dyDescent="0.15">
      <c r="H4" s="410">
        <v>20081</v>
      </c>
      <c r="I4" s="3">
        <v>33</v>
      </c>
      <c r="J4" s="161" t="s">
        <v>0</v>
      </c>
      <c r="K4" s="121">
        <f>SUM(I4)</f>
        <v>33</v>
      </c>
      <c r="L4" s="312">
        <v>16359</v>
      </c>
      <c r="M4" s="409"/>
      <c r="N4" s="40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15284</v>
      </c>
      <c r="I5" s="3">
        <v>13</v>
      </c>
      <c r="J5" s="161" t="s">
        <v>7</v>
      </c>
      <c r="K5" s="121">
        <f t="shared" ref="K5:K13" si="0">SUM(I5)</f>
        <v>13</v>
      </c>
      <c r="L5" s="313">
        <v>18231</v>
      </c>
      <c r="M5" s="403"/>
      <c r="N5" s="404"/>
      <c r="O5" s="1"/>
      <c r="R5" s="48"/>
      <c r="S5" s="26"/>
      <c r="T5" s="26"/>
      <c r="U5" s="26"/>
      <c r="V5" s="26"/>
    </row>
    <row r="6" spans="8:30" ht="13.5" customHeight="1" x14ac:dyDescent="0.15">
      <c r="H6" s="88">
        <v>15127</v>
      </c>
      <c r="I6" s="3">
        <v>9</v>
      </c>
      <c r="J6" s="3" t="s">
        <v>169</v>
      </c>
      <c r="K6" s="121">
        <f t="shared" si="0"/>
        <v>9</v>
      </c>
      <c r="L6" s="313">
        <v>17520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7916</v>
      </c>
      <c r="I7" s="3">
        <v>34</v>
      </c>
      <c r="J7" s="161" t="s">
        <v>1</v>
      </c>
      <c r="K7" s="121">
        <f t="shared" si="0"/>
        <v>34</v>
      </c>
      <c r="L7" s="313">
        <v>8907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6757</v>
      </c>
      <c r="I8" s="3">
        <v>24</v>
      </c>
      <c r="J8" s="161" t="s">
        <v>28</v>
      </c>
      <c r="K8" s="121">
        <f t="shared" si="0"/>
        <v>24</v>
      </c>
      <c r="L8" s="313">
        <v>7438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5631</v>
      </c>
      <c r="I9" s="3">
        <v>25</v>
      </c>
      <c r="J9" s="161" t="s">
        <v>29</v>
      </c>
      <c r="K9" s="121">
        <f t="shared" si="0"/>
        <v>25</v>
      </c>
      <c r="L9" s="313">
        <v>4569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4133</v>
      </c>
      <c r="I10" s="3">
        <v>22</v>
      </c>
      <c r="J10" s="161" t="s">
        <v>26</v>
      </c>
      <c r="K10" s="121">
        <f t="shared" si="0"/>
        <v>22</v>
      </c>
      <c r="L10" s="313">
        <v>4837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3135</v>
      </c>
      <c r="I11" s="3">
        <v>17</v>
      </c>
      <c r="J11" s="161" t="s">
        <v>21</v>
      </c>
      <c r="K11" s="121">
        <f t="shared" si="0"/>
        <v>17</v>
      </c>
      <c r="L11" s="313">
        <v>3106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2427</v>
      </c>
      <c r="I12" s="3">
        <v>1</v>
      </c>
      <c r="J12" s="161" t="s">
        <v>4</v>
      </c>
      <c r="K12" s="121">
        <f t="shared" si="0"/>
        <v>1</v>
      </c>
      <c r="L12" s="313">
        <v>2835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2307</v>
      </c>
      <c r="I13" s="14">
        <v>20</v>
      </c>
      <c r="J13" s="163" t="s">
        <v>24</v>
      </c>
      <c r="K13" s="182">
        <f t="shared" si="0"/>
        <v>20</v>
      </c>
      <c r="L13" s="321">
        <v>2354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1632</v>
      </c>
      <c r="I14" s="222">
        <v>16</v>
      </c>
      <c r="J14" s="223" t="s">
        <v>3</v>
      </c>
      <c r="K14" s="81" t="s">
        <v>8</v>
      </c>
      <c r="L14" s="322">
        <v>110318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1622</v>
      </c>
      <c r="I15" s="3">
        <v>26</v>
      </c>
      <c r="J15" s="161" t="s">
        <v>30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1599</v>
      </c>
      <c r="I16" s="3">
        <v>12</v>
      </c>
      <c r="J16" s="161" t="s">
        <v>18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1463</v>
      </c>
      <c r="I17" s="3">
        <v>36</v>
      </c>
      <c r="J17" s="161" t="s">
        <v>5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1226</v>
      </c>
      <c r="I18" s="3">
        <v>6</v>
      </c>
      <c r="J18" s="161" t="s">
        <v>13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1215</v>
      </c>
      <c r="I19" s="3">
        <v>21</v>
      </c>
      <c r="J19" s="161" t="s">
        <v>25</v>
      </c>
      <c r="L19" s="425" t="s">
        <v>201</v>
      </c>
      <c r="M19" s="93" t="s">
        <v>200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979</v>
      </c>
      <c r="I20" s="3">
        <v>2</v>
      </c>
      <c r="J20" s="161" t="s">
        <v>6</v>
      </c>
      <c r="K20" s="121">
        <f>SUM(I4)</f>
        <v>33</v>
      </c>
      <c r="L20" s="161" t="s">
        <v>0</v>
      </c>
      <c r="M20" s="323">
        <v>15307</v>
      </c>
      <c r="N20" s="89">
        <f>SUM(H4)</f>
        <v>20081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204</v>
      </c>
      <c r="D21" s="59" t="s">
        <v>193</v>
      </c>
      <c r="E21" s="59" t="s">
        <v>41</v>
      </c>
      <c r="F21" s="59" t="s">
        <v>50</v>
      </c>
      <c r="G21" s="8" t="s">
        <v>182</v>
      </c>
      <c r="H21" s="292">
        <v>921</v>
      </c>
      <c r="I21" s="3">
        <v>15</v>
      </c>
      <c r="J21" s="161" t="s">
        <v>20</v>
      </c>
      <c r="K21" s="121">
        <f t="shared" ref="K21:K29" si="1">SUM(I5)</f>
        <v>13</v>
      </c>
      <c r="L21" s="161" t="s">
        <v>7</v>
      </c>
      <c r="M21" s="324">
        <v>16667</v>
      </c>
      <c r="N21" s="89">
        <f t="shared" ref="N21:N29" si="2">SUM(H5)</f>
        <v>15284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20081</v>
      </c>
      <c r="D22" s="98">
        <f>SUM(L4)</f>
        <v>16359</v>
      </c>
      <c r="E22" s="55">
        <f t="shared" ref="E22:E31" si="3">SUM(N20/M20*100)</f>
        <v>131.18834520154178</v>
      </c>
      <c r="F22" s="52">
        <f t="shared" ref="F22:F32" si="4">SUM(C22/D22*100)</f>
        <v>122.75200195610978</v>
      </c>
      <c r="G22" s="62"/>
      <c r="H22" s="292">
        <v>889</v>
      </c>
      <c r="I22" s="3">
        <v>40</v>
      </c>
      <c r="J22" s="161" t="s">
        <v>2</v>
      </c>
      <c r="K22" s="121">
        <f t="shared" si="1"/>
        <v>9</v>
      </c>
      <c r="L22" s="3" t="s">
        <v>169</v>
      </c>
      <c r="M22" s="324">
        <v>15394</v>
      </c>
      <c r="N22" s="89">
        <f t="shared" si="2"/>
        <v>15127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161" t="s">
        <v>7</v>
      </c>
      <c r="C23" s="43">
        <f t="shared" ref="C23:C31" si="5">SUM(H5)</f>
        <v>15284</v>
      </c>
      <c r="D23" s="98">
        <f t="shared" ref="D23:D31" si="6">SUM(L5)</f>
        <v>18231</v>
      </c>
      <c r="E23" s="55">
        <f t="shared" si="3"/>
        <v>91.702165956680872</v>
      </c>
      <c r="F23" s="52">
        <f t="shared" si="4"/>
        <v>83.83522571444243</v>
      </c>
      <c r="G23" s="62"/>
      <c r="H23" s="88">
        <v>709</v>
      </c>
      <c r="I23" s="3">
        <v>31</v>
      </c>
      <c r="J23" s="3" t="s">
        <v>64</v>
      </c>
      <c r="K23" s="121">
        <f t="shared" si="1"/>
        <v>34</v>
      </c>
      <c r="L23" s="161" t="s">
        <v>1</v>
      </c>
      <c r="M23" s="324">
        <v>8432</v>
      </c>
      <c r="N23" s="89">
        <f t="shared" si="2"/>
        <v>7916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3" t="s">
        <v>169</v>
      </c>
      <c r="C24" s="43">
        <f t="shared" si="5"/>
        <v>15127</v>
      </c>
      <c r="D24" s="98">
        <f t="shared" si="6"/>
        <v>17520</v>
      </c>
      <c r="E24" s="55">
        <f t="shared" si="3"/>
        <v>98.265558009614139</v>
      </c>
      <c r="F24" s="52">
        <f t="shared" si="4"/>
        <v>86.341324200913235</v>
      </c>
      <c r="G24" s="62"/>
      <c r="H24" s="88">
        <v>638</v>
      </c>
      <c r="I24" s="3">
        <v>18</v>
      </c>
      <c r="J24" s="161" t="s">
        <v>22</v>
      </c>
      <c r="K24" s="121">
        <f t="shared" si="1"/>
        <v>24</v>
      </c>
      <c r="L24" s="161" t="s">
        <v>28</v>
      </c>
      <c r="M24" s="324">
        <v>7172</v>
      </c>
      <c r="N24" s="89">
        <f t="shared" si="2"/>
        <v>6757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7916</v>
      </c>
      <c r="D25" s="98">
        <f t="shared" si="6"/>
        <v>8907</v>
      </c>
      <c r="E25" s="55">
        <f t="shared" si="3"/>
        <v>93.880455407969649</v>
      </c>
      <c r="F25" s="52">
        <f t="shared" si="4"/>
        <v>88.873919389244421</v>
      </c>
      <c r="G25" s="62"/>
      <c r="H25" s="292">
        <v>542</v>
      </c>
      <c r="I25" s="3">
        <v>38</v>
      </c>
      <c r="J25" s="161" t="s">
        <v>38</v>
      </c>
      <c r="K25" s="121">
        <f t="shared" si="1"/>
        <v>25</v>
      </c>
      <c r="L25" s="161" t="s">
        <v>29</v>
      </c>
      <c r="M25" s="324">
        <v>5508</v>
      </c>
      <c r="N25" s="89">
        <f t="shared" si="2"/>
        <v>5631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6757</v>
      </c>
      <c r="D26" s="98">
        <f t="shared" si="6"/>
        <v>7438</v>
      </c>
      <c r="E26" s="55">
        <f t="shared" si="3"/>
        <v>94.213608477412151</v>
      </c>
      <c r="F26" s="52">
        <f t="shared" si="4"/>
        <v>90.844312987362201</v>
      </c>
      <c r="G26" s="72"/>
      <c r="H26" s="88">
        <v>448</v>
      </c>
      <c r="I26" s="3">
        <v>14</v>
      </c>
      <c r="J26" s="161" t="s">
        <v>19</v>
      </c>
      <c r="K26" s="121">
        <f t="shared" si="1"/>
        <v>22</v>
      </c>
      <c r="L26" s="161" t="s">
        <v>26</v>
      </c>
      <c r="M26" s="324">
        <v>4694</v>
      </c>
      <c r="N26" s="89">
        <f t="shared" si="2"/>
        <v>4133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5631</v>
      </c>
      <c r="D27" s="98">
        <f t="shared" si="6"/>
        <v>4569</v>
      </c>
      <c r="E27" s="55">
        <f t="shared" si="3"/>
        <v>102.23311546840958</v>
      </c>
      <c r="F27" s="52">
        <f t="shared" si="4"/>
        <v>123.24359816152331</v>
      </c>
      <c r="G27" s="76"/>
      <c r="H27" s="88">
        <v>308</v>
      </c>
      <c r="I27" s="3">
        <v>5</v>
      </c>
      <c r="J27" s="161" t="s">
        <v>12</v>
      </c>
      <c r="K27" s="121">
        <f t="shared" si="1"/>
        <v>17</v>
      </c>
      <c r="L27" s="161" t="s">
        <v>21</v>
      </c>
      <c r="M27" s="324">
        <v>3128</v>
      </c>
      <c r="N27" s="89">
        <f t="shared" si="2"/>
        <v>3135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26</v>
      </c>
      <c r="C28" s="43">
        <f t="shared" si="5"/>
        <v>4133</v>
      </c>
      <c r="D28" s="98">
        <f t="shared" si="6"/>
        <v>4837</v>
      </c>
      <c r="E28" s="55">
        <f t="shared" si="3"/>
        <v>88.048572645930975</v>
      </c>
      <c r="F28" s="52">
        <f t="shared" si="4"/>
        <v>85.445524085176757</v>
      </c>
      <c r="G28" s="62"/>
      <c r="H28" s="88">
        <v>140</v>
      </c>
      <c r="I28" s="3">
        <v>11</v>
      </c>
      <c r="J28" s="161" t="s">
        <v>17</v>
      </c>
      <c r="K28" s="121">
        <f t="shared" si="1"/>
        <v>1</v>
      </c>
      <c r="L28" s="161" t="s">
        <v>4</v>
      </c>
      <c r="M28" s="324">
        <v>2766</v>
      </c>
      <c r="N28" s="89">
        <f t="shared" si="2"/>
        <v>2427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21</v>
      </c>
      <c r="C29" s="43">
        <f t="shared" si="5"/>
        <v>3135</v>
      </c>
      <c r="D29" s="98">
        <f t="shared" si="6"/>
        <v>3106</v>
      </c>
      <c r="E29" s="55">
        <f t="shared" si="3"/>
        <v>100.22378516624042</v>
      </c>
      <c r="F29" s="52">
        <f t="shared" si="4"/>
        <v>100.93367675466838</v>
      </c>
      <c r="G29" s="73"/>
      <c r="H29" s="88">
        <v>49</v>
      </c>
      <c r="I29" s="3">
        <v>29</v>
      </c>
      <c r="J29" s="161" t="s">
        <v>54</v>
      </c>
      <c r="K29" s="182">
        <f t="shared" si="1"/>
        <v>20</v>
      </c>
      <c r="L29" s="163" t="s">
        <v>24</v>
      </c>
      <c r="M29" s="325">
        <v>1807</v>
      </c>
      <c r="N29" s="89">
        <f t="shared" si="2"/>
        <v>2307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4</v>
      </c>
      <c r="C30" s="43">
        <f t="shared" si="5"/>
        <v>2427</v>
      </c>
      <c r="D30" s="98">
        <f t="shared" si="6"/>
        <v>2835</v>
      </c>
      <c r="E30" s="55">
        <f t="shared" si="3"/>
        <v>87.744034707158349</v>
      </c>
      <c r="F30" s="52">
        <f t="shared" si="4"/>
        <v>85.608465608465607</v>
      </c>
      <c r="G30" s="72"/>
      <c r="H30" s="88">
        <v>40</v>
      </c>
      <c r="I30" s="3">
        <v>27</v>
      </c>
      <c r="J30" s="161" t="s">
        <v>31</v>
      </c>
      <c r="K30" s="115"/>
      <c r="L30" s="335" t="s">
        <v>109</v>
      </c>
      <c r="M30" s="326">
        <v>97883</v>
      </c>
      <c r="N30" s="89">
        <f>SUM(H44)</f>
        <v>97274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24</v>
      </c>
      <c r="C31" s="43">
        <f t="shared" si="5"/>
        <v>2307</v>
      </c>
      <c r="D31" s="98">
        <f t="shared" si="6"/>
        <v>2354</v>
      </c>
      <c r="E31" s="56">
        <f t="shared" si="3"/>
        <v>127.67017155506363</v>
      </c>
      <c r="F31" s="63">
        <f t="shared" si="4"/>
        <v>98.003398470688182</v>
      </c>
      <c r="G31" s="75"/>
      <c r="H31" s="88">
        <v>36</v>
      </c>
      <c r="I31" s="3">
        <v>4</v>
      </c>
      <c r="J31" s="161" t="s">
        <v>11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97274</v>
      </c>
      <c r="D32" s="67">
        <f>SUM(L14)</f>
        <v>110318</v>
      </c>
      <c r="E32" s="68">
        <f>SUM(N30/M30*100)</f>
        <v>99.377828632142453</v>
      </c>
      <c r="F32" s="63">
        <f t="shared" si="4"/>
        <v>88.176000290070519</v>
      </c>
      <c r="G32" s="83">
        <v>74.8</v>
      </c>
      <c r="H32" s="89">
        <v>9</v>
      </c>
      <c r="I32" s="3">
        <v>28</v>
      </c>
      <c r="J32" s="161" t="s">
        <v>32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292">
        <v>6</v>
      </c>
      <c r="I33" s="3">
        <v>32</v>
      </c>
      <c r="J33" s="161" t="s">
        <v>35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5</v>
      </c>
      <c r="I34" s="3">
        <v>39</v>
      </c>
      <c r="J34" s="161" t="s">
        <v>39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3</v>
      </c>
      <c r="J35" s="161" t="s">
        <v>10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7</v>
      </c>
      <c r="J36" s="161" t="s">
        <v>14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8</v>
      </c>
      <c r="J37" s="161" t="s">
        <v>15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10</v>
      </c>
      <c r="J38" s="161" t="s">
        <v>16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19</v>
      </c>
      <c r="J39" s="161" t="s">
        <v>23</v>
      </c>
      <c r="K39" s="45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23</v>
      </c>
      <c r="J40" s="161" t="s">
        <v>27</v>
      </c>
      <c r="K40" s="45"/>
      <c r="L40" s="47"/>
      <c r="M40" s="390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30</v>
      </c>
      <c r="J41" s="161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35</v>
      </c>
      <c r="J42" s="161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37</v>
      </c>
      <c r="J43" s="161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97274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185</v>
      </c>
      <c r="J47" s="46"/>
      <c r="L47" s="40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204</v>
      </c>
      <c r="I48" s="3"/>
      <c r="J48" s="179" t="s">
        <v>105</v>
      </c>
      <c r="K48" s="81"/>
      <c r="L48" s="299" t="s">
        <v>196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100</v>
      </c>
      <c r="I49" s="3"/>
      <c r="J49" s="145" t="s">
        <v>9</v>
      </c>
      <c r="K49" s="99"/>
      <c r="L49" s="95" t="s">
        <v>100</v>
      </c>
      <c r="M49" s="403"/>
      <c r="N49" s="404"/>
      <c r="R49" s="48"/>
      <c r="S49" s="26"/>
      <c r="T49" s="26"/>
      <c r="U49" s="26"/>
      <c r="V49" s="26"/>
    </row>
    <row r="50" spans="1:22" ht="13.5" customHeight="1" x14ac:dyDescent="0.15">
      <c r="H50" s="89">
        <v>299610</v>
      </c>
      <c r="I50" s="161">
        <v>17</v>
      </c>
      <c r="J50" s="161" t="s">
        <v>21</v>
      </c>
      <c r="K50" s="124">
        <f>SUM(I50)</f>
        <v>17</v>
      </c>
      <c r="L50" s="300">
        <v>278509</v>
      </c>
      <c r="M50" s="403"/>
      <c r="N50" s="404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110815</v>
      </c>
      <c r="I51" s="161">
        <v>36</v>
      </c>
      <c r="J51" s="161" t="s">
        <v>5</v>
      </c>
      <c r="K51" s="124">
        <f t="shared" ref="K51:K59" si="7">SUM(I51)</f>
        <v>36</v>
      </c>
      <c r="L51" s="300">
        <v>101714</v>
      </c>
      <c r="M51" s="403"/>
      <c r="N51" s="404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31368</v>
      </c>
      <c r="I52" s="161">
        <v>40</v>
      </c>
      <c r="J52" s="161" t="s">
        <v>2</v>
      </c>
      <c r="K52" s="124">
        <f t="shared" si="7"/>
        <v>40</v>
      </c>
      <c r="L52" s="300">
        <v>30707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292">
        <v>28760</v>
      </c>
      <c r="I53" s="161">
        <v>38</v>
      </c>
      <c r="J53" s="161" t="s">
        <v>38</v>
      </c>
      <c r="K53" s="124">
        <f t="shared" si="7"/>
        <v>38</v>
      </c>
      <c r="L53" s="300">
        <v>19157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204</v>
      </c>
      <c r="D54" s="59" t="s">
        <v>193</v>
      </c>
      <c r="E54" s="59" t="s">
        <v>41</v>
      </c>
      <c r="F54" s="59" t="s">
        <v>50</v>
      </c>
      <c r="G54" s="8" t="s">
        <v>182</v>
      </c>
      <c r="H54" s="292">
        <v>25419</v>
      </c>
      <c r="I54" s="161">
        <v>16</v>
      </c>
      <c r="J54" s="161" t="s">
        <v>3</v>
      </c>
      <c r="K54" s="124">
        <f t="shared" si="7"/>
        <v>16</v>
      </c>
      <c r="L54" s="300">
        <v>20341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299610</v>
      </c>
      <c r="D55" s="5">
        <f t="shared" ref="D55:D64" si="8">SUM(L50)</f>
        <v>278509</v>
      </c>
      <c r="E55" s="52">
        <f>SUM(N66/M66*100)</f>
        <v>99.823415739321646</v>
      </c>
      <c r="F55" s="52">
        <f t="shared" ref="F55:F65" si="9">SUM(C55/D55*100)</f>
        <v>107.57641584293505</v>
      </c>
      <c r="G55" s="62"/>
      <c r="H55" s="88">
        <v>20830</v>
      </c>
      <c r="I55" s="161">
        <v>24</v>
      </c>
      <c r="J55" s="161" t="s">
        <v>28</v>
      </c>
      <c r="K55" s="124">
        <f t="shared" si="7"/>
        <v>24</v>
      </c>
      <c r="L55" s="300">
        <v>21513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110815</v>
      </c>
      <c r="D56" s="5">
        <f t="shared" si="8"/>
        <v>101714</v>
      </c>
      <c r="E56" s="52">
        <f t="shared" ref="E56:E65" si="11">SUM(N67/M67*100)</f>
        <v>94.55446811778458</v>
      </c>
      <c r="F56" s="52">
        <f t="shared" si="9"/>
        <v>108.94763749336374</v>
      </c>
      <c r="G56" s="62"/>
      <c r="H56" s="292">
        <v>18413</v>
      </c>
      <c r="I56" s="161">
        <v>26</v>
      </c>
      <c r="J56" s="161" t="s">
        <v>30</v>
      </c>
      <c r="K56" s="124">
        <f t="shared" si="7"/>
        <v>26</v>
      </c>
      <c r="L56" s="300">
        <v>15075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2</v>
      </c>
      <c r="C57" s="43">
        <f t="shared" si="10"/>
        <v>31368</v>
      </c>
      <c r="D57" s="5">
        <f t="shared" si="8"/>
        <v>30707</v>
      </c>
      <c r="E57" s="52">
        <f t="shared" si="11"/>
        <v>81.691754778894733</v>
      </c>
      <c r="F57" s="52">
        <f t="shared" si="9"/>
        <v>102.15260364086365</v>
      </c>
      <c r="G57" s="62"/>
      <c r="H57" s="88">
        <v>15927</v>
      </c>
      <c r="I57" s="161">
        <v>37</v>
      </c>
      <c r="J57" s="161" t="s">
        <v>37</v>
      </c>
      <c r="K57" s="124">
        <f t="shared" si="7"/>
        <v>37</v>
      </c>
      <c r="L57" s="300">
        <v>14027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38</v>
      </c>
      <c r="C58" s="43">
        <f t="shared" si="10"/>
        <v>28760</v>
      </c>
      <c r="D58" s="5">
        <f t="shared" si="8"/>
        <v>19157</v>
      </c>
      <c r="E58" s="52">
        <f t="shared" si="11"/>
        <v>111.54204157617127</v>
      </c>
      <c r="F58" s="52">
        <f t="shared" si="9"/>
        <v>150.12789058829671</v>
      </c>
      <c r="G58" s="62"/>
      <c r="H58" s="379">
        <v>15049</v>
      </c>
      <c r="I58" s="163">
        <v>25</v>
      </c>
      <c r="J58" s="163" t="s">
        <v>29</v>
      </c>
      <c r="K58" s="124">
        <f t="shared" si="7"/>
        <v>25</v>
      </c>
      <c r="L58" s="298">
        <v>14609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</v>
      </c>
      <c r="C59" s="43">
        <f t="shared" si="10"/>
        <v>25419</v>
      </c>
      <c r="D59" s="5">
        <f t="shared" si="8"/>
        <v>20341</v>
      </c>
      <c r="E59" s="52">
        <f t="shared" si="11"/>
        <v>102.18282682103232</v>
      </c>
      <c r="F59" s="52">
        <f t="shared" si="9"/>
        <v>124.96435770119463</v>
      </c>
      <c r="G59" s="72"/>
      <c r="H59" s="379">
        <v>8738</v>
      </c>
      <c r="I59" s="163">
        <v>33</v>
      </c>
      <c r="J59" s="163" t="s">
        <v>0</v>
      </c>
      <c r="K59" s="124">
        <f t="shared" si="7"/>
        <v>33</v>
      </c>
      <c r="L59" s="298">
        <v>9031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28</v>
      </c>
      <c r="C60" s="43">
        <f t="shared" si="10"/>
        <v>20830</v>
      </c>
      <c r="D60" s="5">
        <f t="shared" si="8"/>
        <v>21513</v>
      </c>
      <c r="E60" s="52">
        <f t="shared" si="11"/>
        <v>91.008388675288359</v>
      </c>
      <c r="F60" s="52">
        <f t="shared" si="9"/>
        <v>96.825175475294017</v>
      </c>
      <c r="G60" s="62"/>
      <c r="H60" s="436">
        <v>7366</v>
      </c>
      <c r="I60" s="223">
        <v>1</v>
      </c>
      <c r="J60" s="223" t="s">
        <v>4</v>
      </c>
      <c r="K60" s="81" t="s">
        <v>8</v>
      </c>
      <c r="L60" s="302">
        <v>571629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30</v>
      </c>
      <c r="C61" s="43">
        <f t="shared" si="10"/>
        <v>18413</v>
      </c>
      <c r="D61" s="5">
        <f t="shared" si="8"/>
        <v>15075</v>
      </c>
      <c r="E61" s="52">
        <f t="shared" si="11"/>
        <v>97.186741264646898</v>
      </c>
      <c r="F61" s="52">
        <f t="shared" si="9"/>
        <v>122.14262023217246</v>
      </c>
      <c r="G61" s="62"/>
      <c r="H61" s="88">
        <v>7251</v>
      </c>
      <c r="I61" s="161">
        <v>30</v>
      </c>
      <c r="J61" s="161" t="s">
        <v>99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37</v>
      </c>
      <c r="C62" s="43">
        <f t="shared" si="10"/>
        <v>15927</v>
      </c>
      <c r="D62" s="5">
        <f t="shared" si="8"/>
        <v>14027</v>
      </c>
      <c r="E62" s="52">
        <f t="shared" si="11"/>
        <v>100.96354992076068</v>
      </c>
      <c r="F62" s="52">
        <f t="shared" si="9"/>
        <v>113.54530548228416</v>
      </c>
      <c r="G62" s="73"/>
      <c r="H62" s="88">
        <v>6786</v>
      </c>
      <c r="I62" s="161">
        <v>35</v>
      </c>
      <c r="J62" s="161" t="s">
        <v>36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29</v>
      </c>
      <c r="C63" s="43">
        <f t="shared" si="10"/>
        <v>15049</v>
      </c>
      <c r="D63" s="5">
        <f t="shared" si="8"/>
        <v>14609</v>
      </c>
      <c r="E63" s="52">
        <f t="shared" si="11"/>
        <v>95.313192729115201</v>
      </c>
      <c r="F63" s="52">
        <f t="shared" si="9"/>
        <v>103.01184201519611</v>
      </c>
      <c r="G63" s="72"/>
      <c r="H63" s="88">
        <v>6768</v>
      </c>
      <c r="I63" s="161">
        <v>29</v>
      </c>
      <c r="J63" s="161" t="s">
        <v>54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0</v>
      </c>
      <c r="C64" s="43">
        <f t="shared" si="10"/>
        <v>8738</v>
      </c>
      <c r="D64" s="5">
        <f t="shared" si="8"/>
        <v>9031</v>
      </c>
      <c r="E64" s="57">
        <f t="shared" si="11"/>
        <v>108.46573982125125</v>
      </c>
      <c r="F64" s="52">
        <f t="shared" si="9"/>
        <v>96.75561953272063</v>
      </c>
      <c r="G64" s="75"/>
      <c r="H64" s="123">
        <v>6003</v>
      </c>
      <c r="I64" s="161">
        <v>34</v>
      </c>
      <c r="J64" s="161" t="s">
        <v>1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626504</v>
      </c>
      <c r="D65" s="67">
        <f>SUM(L60)</f>
        <v>571629</v>
      </c>
      <c r="E65" s="70">
        <f t="shared" si="11"/>
        <v>97.877791803627005</v>
      </c>
      <c r="F65" s="70">
        <f t="shared" si="9"/>
        <v>109.59975788492187</v>
      </c>
      <c r="G65" s="83">
        <v>72.3</v>
      </c>
      <c r="H65" s="89">
        <v>4331</v>
      </c>
      <c r="I65" s="161">
        <v>14</v>
      </c>
      <c r="J65" s="161" t="s">
        <v>19</v>
      </c>
      <c r="L65" s="192" t="s">
        <v>105</v>
      </c>
      <c r="M65" s="142" t="s">
        <v>190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88">
        <v>4274</v>
      </c>
      <c r="I66" s="161">
        <v>15</v>
      </c>
      <c r="J66" s="161" t="s">
        <v>20</v>
      </c>
      <c r="K66" s="117">
        <f>SUM(I50)</f>
        <v>17</v>
      </c>
      <c r="L66" s="161" t="s">
        <v>21</v>
      </c>
      <c r="M66" s="311">
        <v>300140</v>
      </c>
      <c r="N66" s="89">
        <f>SUM(H50)</f>
        <v>299610</v>
      </c>
      <c r="R66" s="48"/>
      <c r="S66" s="26"/>
      <c r="T66" s="26"/>
      <c r="U66" s="26"/>
      <c r="V66" s="26"/>
    </row>
    <row r="67" spans="1:22" ht="13.5" customHeight="1" x14ac:dyDescent="0.15">
      <c r="H67" s="88">
        <v>3155</v>
      </c>
      <c r="I67" s="161">
        <v>21</v>
      </c>
      <c r="J67" s="161" t="s">
        <v>25</v>
      </c>
      <c r="K67" s="117">
        <f t="shared" ref="K67:K75" si="12">SUM(I51)</f>
        <v>36</v>
      </c>
      <c r="L67" s="161" t="s">
        <v>5</v>
      </c>
      <c r="M67" s="309">
        <v>117197</v>
      </c>
      <c r="N67" s="89">
        <f t="shared" ref="N67:N75" si="13">SUM(H51)</f>
        <v>110815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195">
        <v>1572</v>
      </c>
      <c r="I68" s="161">
        <v>39</v>
      </c>
      <c r="J68" s="161" t="s">
        <v>39</v>
      </c>
      <c r="K68" s="117">
        <f t="shared" si="12"/>
        <v>40</v>
      </c>
      <c r="L68" s="161" t="s">
        <v>2</v>
      </c>
      <c r="M68" s="309">
        <v>38398</v>
      </c>
      <c r="N68" s="89">
        <f t="shared" si="13"/>
        <v>31368</v>
      </c>
      <c r="R68" s="48"/>
      <c r="S68" s="26"/>
      <c r="T68" s="26"/>
      <c r="U68" s="26"/>
      <c r="V68" s="26"/>
    </row>
    <row r="69" spans="1:22" ht="13.5" customHeight="1" x14ac:dyDescent="0.15">
      <c r="H69" s="88">
        <v>927</v>
      </c>
      <c r="I69" s="161">
        <v>13</v>
      </c>
      <c r="J69" s="161" t="s">
        <v>7</v>
      </c>
      <c r="K69" s="117">
        <f t="shared" si="12"/>
        <v>38</v>
      </c>
      <c r="L69" s="161" t="s">
        <v>38</v>
      </c>
      <c r="M69" s="309">
        <v>25784</v>
      </c>
      <c r="N69" s="89">
        <f t="shared" si="13"/>
        <v>28760</v>
      </c>
      <c r="R69" s="48"/>
      <c r="S69" s="26"/>
      <c r="T69" s="26"/>
      <c r="U69" s="26"/>
      <c r="V69" s="26"/>
    </row>
    <row r="70" spans="1:22" ht="13.5" customHeight="1" x14ac:dyDescent="0.15">
      <c r="H70" s="88">
        <v>703</v>
      </c>
      <c r="I70" s="161">
        <v>2</v>
      </c>
      <c r="J70" s="161" t="s">
        <v>6</v>
      </c>
      <c r="K70" s="117">
        <f t="shared" si="12"/>
        <v>16</v>
      </c>
      <c r="L70" s="161" t="s">
        <v>3</v>
      </c>
      <c r="M70" s="309">
        <v>24876</v>
      </c>
      <c r="N70" s="89">
        <f t="shared" si="13"/>
        <v>25419</v>
      </c>
      <c r="R70" s="48"/>
      <c r="S70" s="26"/>
      <c r="T70" s="26"/>
      <c r="U70" s="26"/>
      <c r="V70" s="26"/>
    </row>
    <row r="71" spans="1:22" ht="13.5" customHeight="1" x14ac:dyDescent="0.15">
      <c r="H71" s="88">
        <v>615</v>
      </c>
      <c r="I71" s="161">
        <v>9</v>
      </c>
      <c r="J71" s="3" t="s">
        <v>169</v>
      </c>
      <c r="K71" s="117">
        <f t="shared" si="12"/>
        <v>24</v>
      </c>
      <c r="L71" s="161" t="s">
        <v>28</v>
      </c>
      <c r="M71" s="309">
        <v>22888</v>
      </c>
      <c r="N71" s="89">
        <f t="shared" si="13"/>
        <v>20830</v>
      </c>
      <c r="R71" s="48"/>
      <c r="S71" s="26"/>
      <c r="T71" s="26"/>
      <c r="U71" s="26"/>
      <c r="V71" s="26"/>
    </row>
    <row r="72" spans="1:22" ht="13.5" customHeight="1" x14ac:dyDescent="0.15">
      <c r="H72" s="88">
        <v>392</v>
      </c>
      <c r="I72" s="161">
        <v>27</v>
      </c>
      <c r="J72" s="161" t="s">
        <v>31</v>
      </c>
      <c r="K72" s="117">
        <f t="shared" si="12"/>
        <v>26</v>
      </c>
      <c r="L72" s="161" t="s">
        <v>30</v>
      </c>
      <c r="M72" s="309">
        <v>18946</v>
      </c>
      <c r="N72" s="89">
        <f t="shared" si="13"/>
        <v>18413</v>
      </c>
      <c r="R72" s="48"/>
      <c r="S72" s="26"/>
      <c r="T72" s="26"/>
      <c r="U72" s="26"/>
      <c r="V72" s="26"/>
    </row>
    <row r="73" spans="1:22" ht="13.5" customHeight="1" x14ac:dyDescent="0.15">
      <c r="H73" s="88">
        <v>364</v>
      </c>
      <c r="I73" s="161">
        <v>22</v>
      </c>
      <c r="J73" s="161" t="s">
        <v>26</v>
      </c>
      <c r="K73" s="117">
        <f t="shared" si="12"/>
        <v>37</v>
      </c>
      <c r="L73" s="161" t="s">
        <v>37</v>
      </c>
      <c r="M73" s="309">
        <v>15775</v>
      </c>
      <c r="N73" s="89">
        <f t="shared" si="13"/>
        <v>15927</v>
      </c>
      <c r="R73" s="48"/>
      <c r="S73" s="26"/>
      <c r="T73" s="26"/>
      <c r="U73" s="26"/>
      <c r="V73" s="26"/>
    </row>
    <row r="74" spans="1:22" ht="13.5" customHeight="1" x14ac:dyDescent="0.15">
      <c r="H74" s="88">
        <v>361</v>
      </c>
      <c r="I74" s="161">
        <v>11</v>
      </c>
      <c r="J74" s="161" t="s">
        <v>17</v>
      </c>
      <c r="K74" s="117">
        <f t="shared" si="12"/>
        <v>25</v>
      </c>
      <c r="L74" s="163" t="s">
        <v>29</v>
      </c>
      <c r="M74" s="310">
        <v>15789</v>
      </c>
      <c r="N74" s="89">
        <f t="shared" si="13"/>
        <v>15049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354</v>
      </c>
      <c r="I75" s="161">
        <v>23</v>
      </c>
      <c r="J75" s="161" t="s">
        <v>27</v>
      </c>
      <c r="K75" s="117">
        <f t="shared" si="12"/>
        <v>33</v>
      </c>
      <c r="L75" s="163" t="s">
        <v>0</v>
      </c>
      <c r="M75" s="310">
        <v>8056</v>
      </c>
      <c r="N75" s="167">
        <f t="shared" si="13"/>
        <v>8738</v>
      </c>
      <c r="R75" s="48"/>
      <c r="S75" s="26"/>
      <c r="T75" s="26"/>
      <c r="U75" s="26"/>
      <c r="V75" s="26"/>
    </row>
    <row r="76" spans="1:22" ht="13.5" customHeight="1" thickTop="1" x14ac:dyDescent="0.15">
      <c r="H76" s="292">
        <v>217</v>
      </c>
      <c r="I76" s="161">
        <v>28</v>
      </c>
      <c r="J76" s="161" t="s">
        <v>32</v>
      </c>
      <c r="K76" s="3"/>
      <c r="L76" s="335" t="s">
        <v>109</v>
      </c>
      <c r="M76" s="340">
        <v>640088</v>
      </c>
      <c r="N76" s="172">
        <f>SUM(H90)</f>
        <v>626504</v>
      </c>
      <c r="R76" s="48"/>
      <c r="S76" s="26"/>
      <c r="T76" s="26"/>
      <c r="U76" s="26"/>
      <c r="V76" s="26"/>
    </row>
    <row r="77" spans="1:22" ht="13.5" customHeight="1" x14ac:dyDescent="0.15">
      <c r="H77" s="88">
        <v>81</v>
      </c>
      <c r="I77" s="161">
        <v>4</v>
      </c>
      <c r="J77" s="161" t="s">
        <v>11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42</v>
      </c>
      <c r="I78" s="161">
        <v>18</v>
      </c>
      <c r="J78" s="161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13</v>
      </c>
      <c r="I79" s="161">
        <v>3</v>
      </c>
      <c r="J79" s="161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42"/>
      <c r="M81" s="26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7</v>
      </c>
      <c r="J82" s="161" t="s">
        <v>14</v>
      </c>
      <c r="K82" s="45"/>
      <c r="L82" s="42"/>
      <c r="M82" s="26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8</v>
      </c>
      <c r="J83" s="161" t="s">
        <v>15</v>
      </c>
      <c r="K83" s="45"/>
      <c r="L83" s="42"/>
      <c r="M83" s="26"/>
      <c r="R83" s="48"/>
      <c r="S83" s="26"/>
      <c r="T83" s="26"/>
      <c r="U83" s="26"/>
      <c r="V83" s="26"/>
    </row>
    <row r="84" spans="8:22" ht="13.5" customHeight="1" x14ac:dyDescent="0.15">
      <c r="H84" s="292">
        <v>0</v>
      </c>
      <c r="I84" s="161">
        <v>10</v>
      </c>
      <c r="J84" s="161" t="s">
        <v>16</v>
      </c>
      <c r="K84" s="45"/>
      <c r="L84" s="42"/>
      <c r="M84" s="26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47"/>
      <c r="M86" s="390"/>
      <c r="R86" s="48"/>
      <c r="S86" s="26"/>
      <c r="T86" s="26"/>
      <c r="U86" s="26"/>
      <c r="V86" s="26"/>
    </row>
    <row r="87" spans="8:22" ht="13.5" customHeight="1" x14ac:dyDescent="0.15">
      <c r="H87" s="292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626504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W13" sqref="W13"/>
    </sheetView>
  </sheetViews>
  <sheetFormatPr defaultRowHeight="13.5" x14ac:dyDescent="0.1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50" customWidth="1"/>
    <col min="18" max="18" width="12.5" customWidth="1"/>
    <col min="19" max="26" width="7.625" customWidth="1"/>
  </cols>
  <sheetData>
    <row r="10" spans="1:15" x14ac:dyDescent="0.15">
      <c r="O10" s="18"/>
    </row>
    <row r="15" spans="1:15" ht="12.75" customHeight="1" x14ac:dyDescent="0.15"/>
    <row r="16" spans="1:15" ht="11.1" customHeight="1" x14ac:dyDescent="0.15">
      <c r="A16" s="12"/>
      <c r="B16" s="149" t="s">
        <v>89</v>
      </c>
      <c r="C16" s="149" t="s">
        <v>90</v>
      </c>
      <c r="D16" s="149" t="s">
        <v>91</v>
      </c>
      <c r="E16" s="149" t="s">
        <v>80</v>
      </c>
      <c r="F16" s="149" t="s">
        <v>81</v>
      </c>
      <c r="G16" s="149" t="s">
        <v>82</v>
      </c>
      <c r="H16" s="149" t="s">
        <v>83</v>
      </c>
      <c r="I16" s="149" t="s">
        <v>84</v>
      </c>
      <c r="J16" s="149" t="s">
        <v>85</v>
      </c>
      <c r="K16" s="149" t="s">
        <v>86</v>
      </c>
      <c r="L16" s="149" t="s">
        <v>87</v>
      </c>
      <c r="M16" s="204" t="s">
        <v>88</v>
      </c>
      <c r="N16" s="206" t="s">
        <v>123</v>
      </c>
      <c r="O16" s="149" t="s">
        <v>125</v>
      </c>
    </row>
    <row r="17" spans="1:25" ht="11.1" customHeight="1" x14ac:dyDescent="0.15">
      <c r="A17" s="6" t="s">
        <v>179</v>
      </c>
      <c r="B17" s="146">
        <v>67.599999999999994</v>
      </c>
      <c r="C17" s="146">
        <v>77.900000000000006</v>
      </c>
      <c r="D17" s="146">
        <v>84.6</v>
      </c>
      <c r="E17" s="146">
        <v>82.2</v>
      </c>
      <c r="F17" s="146">
        <v>73.400000000000006</v>
      </c>
      <c r="G17" s="146">
        <v>80.5</v>
      </c>
      <c r="H17" s="148">
        <v>83.7</v>
      </c>
      <c r="I17" s="146">
        <v>78.400000000000006</v>
      </c>
      <c r="J17" s="146">
        <v>74.3</v>
      </c>
      <c r="K17" s="146">
        <v>69.400000000000006</v>
      </c>
      <c r="L17" s="146">
        <v>69.599999999999994</v>
      </c>
      <c r="M17" s="147">
        <v>68.099999999999994</v>
      </c>
      <c r="N17" s="208">
        <f>SUM(B17:M17)</f>
        <v>909.7</v>
      </c>
      <c r="O17" s="207">
        <v>97.4</v>
      </c>
      <c r="P17" s="143"/>
      <c r="Q17" s="209"/>
      <c r="R17" s="210"/>
      <c r="S17" s="210"/>
      <c r="T17" s="143"/>
      <c r="U17" s="143"/>
      <c r="V17" s="143"/>
      <c r="W17" s="143"/>
      <c r="X17" s="143"/>
      <c r="Y17" s="143"/>
    </row>
    <row r="18" spans="1:25" ht="11.1" customHeight="1" x14ac:dyDescent="0.15">
      <c r="A18" s="6" t="s">
        <v>178</v>
      </c>
      <c r="B18" s="146">
        <v>60.4</v>
      </c>
      <c r="C18" s="146">
        <v>67.900000000000006</v>
      </c>
      <c r="D18" s="146">
        <v>64.7</v>
      </c>
      <c r="E18" s="146">
        <v>74.900000000000006</v>
      </c>
      <c r="F18" s="146">
        <v>58.4</v>
      </c>
      <c r="G18" s="146">
        <v>62.5</v>
      </c>
      <c r="H18" s="148">
        <v>65.5</v>
      </c>
      <c r="I18" s="146">
        <v>60</v>
      </c>
      <c r="J18" s="146">
        <v>66</v>
      </c>
      <c r="K18" s="146">
        <v>71.8</v>
      </c>
      <c r="L18" s="146">
        <v>82.7</v>
      </c>
      <c r="M18" s="147">
        <v>78.5</v>
      </c>
      <c r="N18" s="208">
        <f>SUM(B18:M18)</f>
        <v>813.3</v>
      </c>
      <c r="O18" s="207">
        <f t="shared" ref="O18:O20" si="0">ROUND(N18/N17*100,1)</f>
        <v>89.4</v>
      </c>
      <c r="P18" s="143"/>
      <c r="Q18" s="210"/>
      <c r="R18" s="210"/>
      <c r="S18" s="210"/>
      <c r="T18" s="143"/>
      <c r="U18" s="143"/>
      <c r="V18" s="143"/>
      <c r="W18" s="143"/>
      <c r="X18" s="143"/>
      <c r="Y18" s="143"/>
    </row>
    <row r="19" spans="1:25" ht="11.1" customHeight="1" x14ac:dyDescent="0.15">
      <c r="A19" s="6" t="s">
        <v>181</v>
      </c>
      <c r="B19" s="146">
        <v>73.8</v>
      </c>
      <c r="C19" s="146">
        <v>75.2</v>
      </c>
      <c r="D19" s="146">
        <v>80.7</v>
      </c>
      <c r="E19" s="146">
        <v>84</v>
      </c>
      <c r="F19" s="146">
        <v>76.400000000000006</v>
      </c>
      <c r="G19" s="146">
        <v>85.7</v>
      </c>
      <c r="H19" s="148">
        <v>93.5</v>
      </c>
      <c r="I19" s="146">
        <v>83.6</v>
      </c>
      <c r="J19" s="146">
        <v>90.4</v>
      </c>
      <c r="K19" s="146">
        <v>78.8</v>
      </c>
      <c r="L19" s="146">
        <v>76.900000000000006</v>
      </c>
      <c r="M19" s="147">
        <v>79.7</v>
      </c>
      <c r="N19" s="208">
        <f>SUM(B19:M19)</f>
        <v>978.69999999999993</v>
      </c>
      <c r="O19" s="207">
        <f t="shared" si="0"/>
        <v>120.3</v>
      </c>
      <c r="P19" s="143"/>
      <c r="Q19" s="159"/>
      <c r="R19" s="210"/>
      <c r="S19" s="210"/>
      <c r="T19" s="143"/>
      <c r="U19" s="143"/>
      <c r="V19" s="143"/>
      <c r="W19" s="143"/>
      <c r="X19" s="143"/>
      <c r="Y19" s="143"/>
    </row>
    <row r="20" spans="1:25" ht="11.1" customHeight="1" x14ac:dyDescent="0.15">
      <c r="A20" s="6" t="s">
        <v>193</v>
      </c>
      <c r="B20" s="146">
        <v>73</v>
      </c>
      <c r="C20" s="146">
        <v>75.900000000000006</v>
      </c>
      <c r="D20" s="146">
        <v>71.5</v>
      </c>
      <c r="E20" s="146">
        <v>77.5</v>
      </c>
      <c r="F20" s="146">
        <v>69.5</v>
      </c>
      <c r="G20" s="146">
        <v>72.900000000000006</v>
      </c>
      <c r="H20" s="148">
        <v>77.8</v>
      </c>
      <c r="I20" s="146">
        <v>69.599999999999994</v>
      </c>
      <c r="J20" s="146">
        <v>69.099999999999994</v>
      </c>
      <c r="K20" s="146">
        <v>65.3</v>
      </c>
      <c r="L20" s="146">
        <v>61.2</v>
      </c>
      <c r="M20" s="147">
        <v>67.400000000000006</v>
      </c>
      <c r="N20" s="208">
        <f>SUM(B20:M20)</f>
        <v>850.69999999999993</v>
      </c>
      <c r="O20" s="207">
        <f t="shared" si="0"/>
        <v>86.9</v>
      </c>
      <c r="P20" s="143"/>
      <c r="Q20" s="159"/>
      <c r="R20" s="210"/>
      <c r="S20" s="210"/>
      <c r="T20" s="143"/>
      <c r="U20" s="143"/>
      <c r="V20" s="143"/>
      <c r="W20" s="143"/>
      <c r="X20" s="143"/>
      <c r="Y20" s="143"/>
    </row>
    <row r="21" spans="1:25" ht="11.1" customHeight="1" x14ac:dyDescent="0.15">
      <c r="A21" s="6" t="s">
        <v>204</v>
      </c>
      <c r="B21" s="146">
        <v>54.8</v>
      </c>
      <c r="C21" s="146"/>
      <c r="D21" s="146"/>
      <c r="E21" s="146"/>
      <c r="F21" s="146"/>
      <c r="G21" s="146"/>
      <c r="H21" s="148"/>
      <c r="I21" s="146"/>
      <c r="J21" s="146"/>
      <c r="K21" s="146"/>
      <c r="L21" s="146"/>
      <c r="M21" s="147"/>
      <c r="N21" s="208"/>
      <c r="O21" s="207"/>
      <c r="P21" s="143"/>
      <c r="Q21" s="159"/>
      <c r="R21" s="143"/>
      <c r="S21" s="143"/>
      <c r="T21" s="143"/>
      <c r="U21" s="143"/>
      <c r="V21" s="143"/>
      <c r="W21" s="143"/>
      <c r="X21" s="143"/>
      <c r="Y21" s="143"/>
    </row>
    <row r="22" spans="1:25" ht="12.75" customHeight="1" x14ac:dyDescent="0.1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3"/>
      <c r="O22" s="143"/>
      <c r="P22" s="143"/>
      <c r="Q22" s="159"/>
      <c r="R22" s="143"/>
      <c r="S22" s="143"/>
      <c r="T22" s="143"/>
      <c r="U22" s="143"/>
      <c r="V22" s="143"/>
      <c r="W22" s="143"/>
      <c r="X22" s="143"/>
      <c r="Y22" s="143"/>
    </row>
    <row r="23" spans="1:25" ht="9.9499999999999993" customHeight="1" x14ac:dyDescent="0.15">
      <c r="N23" s="143"/>
      <c r="O23" s="143"/>
      <c r="P23" s="143"/>
      <c r="Q23" s="159"/>
      <c r="R23" s="143"/>
      <c r="S23" s="143"/>
      <c r="T23" s="143"/>
      <c r="U23" s="143"/>
      <c r="V23" s="143"/>
      <c r="W23" s="143"/>
      <c r="X23" s="143"/>
      <c r="Y23" s="143"/>
    </row>
    <row r="24" spans="1:25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 x14ac:dyDescent="0.15">
      <c r="O28" s="152"/>
    </row>
    <row r="33" spans="1:26" x14ac:dyDescent="0.15">
      <c r="M33" s="42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6"/>
      <c r="B41" s="149" t="s">
        <v>89</v>
      </c>
      <c r="C41" s="149" t="s">
        <v>90</v>
      </c>
      <c r="D41" s="149" t="s">
        <v>91</v>
      </c>
      <c r="E41" s="149" t="s">
        <v>80</v>
      </c>
      <c r="F41" s="149" t="s">
        <v>81</v>
      </c>
      <c r="G41" s="149" t="s">
        <v>82</v>
      </c>
      <c r="H41" s="149" t="s">
        <v>83</v>
      </c>
      <c r="I41" s="149" t="s">
        <v>84</v>
      </c>
      <c r="J41" s="149" t="s">
        <v>85</v>
      </c>
      <c r="K41" s="149" t="s">
        <v>86</v>
      </c>
      <c r="L41" s="149" t="s">
        <v>87</v>
      </c>
      <c r="M41" s="204" t="s">
        <v>88</v>
      </c>
      <c r="N41" s="206" t="s">
        <v>124</v>
      </c>
      <c r="O41" s="149" t="s">
        <v>125</v>
      </c>
    </row>
    <row r="42" spans="1:26" ht="11.1" customHeight="1" x14ac:dyDescent="0.15">
      <c r="A42" s="6" t="s">
        <v>179</v>
      </c>
      <c r="B42" s="153">
        <v>80.8</v>
      </c>
      <c r="C42" s="153">
        <v>86.3</v>
      </c>
      <c r="D42" s="153">
        <v>91.5</v>
      </c>
      <c r="E42" s="153">
        <v>87</v>
      </c>
      <c r="F42" s="153">
        <v>86.6</v>
      </c>
      <c r="G42" s="153">
        <v>91.7</v>
      </c>
      <c r="H42" s="153">
        <v>91.2</v>
      </c>
      <c r="I42" s="153">
        <v>93.3</v>
      </c>
      <c r="J42" s="153">
        <v>88.1</v>
      </c>
      <c r="K42" s="153">
        <v>94.4</v>
      </c>
      <c r="L42" s="153">
        <v>79.5</v>
      </c>
      <c r="M42" s="205">
        <v>80.2</v>
      </c>
      <c r="N42" s="212">
        <f>SUM(B42:M42)/12</f>
        <v>87.550000000000011</v>
      </c>
      <c r="O42" s="207">
        <v>101.6</v>
      </c>
      <c r="P42" s="143"/>
      <c r="Q42" s="284"/>
      <c r="R42" s="284"/>
      <c r="S42" s="143"/>
      <c r="T42" s="143"/>
      <c r="U42" s="143"/>
      <c r="V42" s="143"/>
      <c r="W42" s="143"/>
      <c r="X42" s="143"/>
      <c r="Y42" s="143"/>
      <c r="Z42" s="143"/>
    </row>
    <row r="43" spans="1:26" ht="11.1" customHeight="1" x14ac:dyDescent="0.15">
      <c r="A43" s="6" t="s">
        <v>178</v>
      </c>
      <c r="B43" s="153">
        <v>83.7</v>
      </c>
      <c r="C43" s="153">
        <v>85.3</v>
      </c>
      <c r="D43" s="153">
        <v>80</v>
      </c>
      <c r="E43" s="153">
        <v>85.9</v>
      </c>
      <c r="F43" s="153">
        <v>87.6</v>
      </c>
      <c r="G43" s="153">
        <v>86.2</v>
      </c>
      <c r="H43" s="153">
        <v>83.1</v>
      </c>
      <c r="I43" s="153">
        <v>74.900000000000006</v>
      </c>
      <c r="J43" s="153">
        <v>72.900000000000006</v>
      </c>
      <c r="K43" s="153">
        <v>81.5</v>
      </c>
      <c r="L43" s="153">
        <v>93.4</v>
      </c>
      <c r="M43" s="205">
        <v>92.9</v>
      </c>
      <c r="N43" s="212">
        <f>SUM(B43:M43)/12</f>
        <v>83.949999999999989</v>
      </c>
      <c r="O43" s="207">
        <f t="shared" ref="O43:O45" si="1">ROUND(N43/N42*100,1)</f>
        <v>95.9</v>
      </c>
      <c r="P43" s="143"/>
      <c r="Q43" s="284"/>
      <c r="R43" s="284"/>
      <c r="S43" s="143"/>
      <c r="T43" s="143"/>
      <c r="U43" s="143"/>
      <c r="V43" s="143"/>
      <c r="W43" s="143"/>
      <c r="X43" s="143"/>
      <c r="Y43" s="143"/>
      <c r="Z43" s="143"/>
    </row>
    <row r="44" spans="1:26" ht="11.1" customHeight="1" x14ac:dyDescent="0.15">
      <c r="A44" s="6" t="s">
        <v>181</v>
      </c>
      <c r="B44" s="153">
        <v>96.4</v>
      </c>
      <c r="C44" s="153">
        <v>97.8</v>
      </c>
      <c r="D44" s="153">
        <v>95.2</v>
      </c>
      <c r="E44" s="153">
        <v>99.2</v>
      </c>
      <c r="F44" s="153">
        <v>97.6</v>
      </c>
      <c r="G44" s="153">
        <v>99</v>
      </c>
      <c r="H44" s="153">
        <v>101.3</v>
      </c>
      <c r="I44" s="153">
        <v>107</v>
      </c>
      <c r="J44" s="153">
        <v>105.1</v>
      </c>
      <c r="K44" s="153">
        <v>105.3</v>
      </c>
      <c r="L44" s="153">
        <v>100.4</v>
      </c>
      <c r="M44" s="205">
        <v>100.3</v>
      </c>
      <c r="N44" s="212">
        <f>SUM(B44:M44)/12</f>
        <v>100.38333333333333</v>
      </c>
      <c r="O44" s="207">
        <f t="shared" si="1"/>
        <v>119.6</v>
      </c>
      <c r="P44" s="143"/>
      <c r="Q44" s="284"/>
      <c r="R44" s="284"/>
      <c r="S44" s="143"/>
      <c r="T44" s="143"/>
      <c r="U44" s="143"/>
      <c r="V44" s="143"/>
      <c r="W44" s="143"/>
      <c r="X44" s="143"/>
      <c r="Y44" s="143"/>
      <c r="Z44" s="143"/>
    </row>
    <row r="45" spans="1:26" ht="11.1" customHeight="1" x14ac:dyDescent="0.15">
      <c r="A45" s="6" t="s">
        <v>193</v>
      </c>
      <c r="B45" s="153">
        <v>105.8</v>
      </c>
      <c r="C45" s="153">
        <v>103.9</v>
      </c>
      <c r="D45" s="153">
        <v>96.7</v>
      </c>
      <c r="E45" s="153">
        <v>93.3</v>
      </c>
      <c r="F45" s="153">
        <v>100.2</v>
      </c>
      <c r="G45" s="153">
        <v>97.8</v>
      </c>
      <c r="H45" s="153">
        <v>101.8</v>
      </c>
      <c r="I45" s="153">
        <v>102.7</v>
      </c>
      <c r="J45" s="153">
        <v>99.6</v>
      </c>
      <c r="K45" s="153">
        <v>98.3</v>
      </c>
      <c r="L45" s="153">
        <v>92.6</v>
      </c>
      <c r="M45" s="205">
        <v>89</v>
      </c>
      <c r="N45" s="212">
        <f>SUM(B45:M45)/12</f>
        <v>98.47499999999998</v>
      </c>
      <c r="O45" s="207">
        <f t="shared" si="1"/>
        <v>98.1</v>
      </c>
      <c r="P45" s="143"/>
      <c r="Q45" s="284"/>
      <c r="R45" s="284"/>
      <c r="S45" s="143"/>
      <c r="T45" s="143"/>
      <c r="U45" s="143"/>
      <c r="V45" s="143"/>
      <c r="W45" s="143"/>
      <c r="X45" s="143"/>
      <c r="Y45" s="143"/>
      <c r="Z45" s="143"/>
    </row>
    <row r="46" spans="1:26" ht="11.1" customHeight="1" x14ac:dyDescent="0.15">
      <c r="A46" s="6" t="s">
        <v>204</v>
      </c>
      <c r="B46" s="153">
        <v>92.4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205"/>
      <c r="N46" s="212"/>
      <c r="O46" s="207"/>
      <c r="P46" s="143"/>
      <c r="Q46" s="284"/>
      <c r="R46" s="284"/>
      <c r="S46" s="143"/>
      <c r="T46" s="143"/>
      <c r="U46" s="143"/>
      <c r="V46" s="143"/>
      <c r="W46" s="143"/>
      <c r="X46" s="143"/>
      <c r="Y46" s="143"/>
      <c r="Z46" s="143"/>
    </row>
    <row r="47" spans="1:26" ht="11.1" customHeight="1" x14ac:dyDescent="0.15">
      <c r="N47" s="18"/>
      <c r="O47" s="143"/>
      <c r="P47" s="143"/>
      <c r="Q47" s="159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1.1" customHeight="1" x14ac:dyDescent="0.15">
      <c r="N48" s="18"/>
      <c r="O48" s="143"/>
      <c r="P48" s="143"/>
      <c r="Q48" s="159"/>
      <c r="R48" s="143"/>
      <c r="S48" s="143"/>
      <c r="T48" s="143"/>
      <c r="U48" s="143"/>
      <c r="V48" s="143"/>
      <c r="W48" s="143"/>
      <c r="X48" s="143"/>
      <c r="Y48" s="143"/>
      <c r="Z48" s="143"/>
    </row>
    <row r="64" ht="9.75" customHeight="1" x14ac:dyDescent="0.15"/>
    <row r="65" spans="1:26" ht="9.9499999999999993" customHeight="1" x14ac:dyDescent="0.15">
      <c r="A65" s="6"/>
      <c r="B65" s="149" t="s">
        <v>89</v>
      </c>
      <c r="C65" s="149" t="s">
        <v>90</v>
      </c>
      <c r="D65" s="149" t="s">
        <v>91</v>
      </c>
      <c r="E65" s="149" t="s">
        <v>80</v>
      </c>
      <c r="F65" s="149" t="s">
        <v>81</v>
      </c>
      <c r="G65" s="149" t="s">
        <v>82</v>
      </c>
      <c r="H65" s="149" t="s">
        <v>83</v>
      </c>
      <c r="I65" s="149" t="s">
        <v>84</v>
      </c>
      <c r="J65" s="149" t="s">
        <v>85</v>
      </c>
      <c r="K65" s="149" t="s">
        <v>86</v>
      </c>
      <c r="L65" s="149" t="s">
        <v>87</v>
      </c>
      <c r="M65" s="204" t="s">
        <v>88</v>
      </c>
      <c r="N65" s="206" t="s">
        <v>124</v>
      </c>
      <c r="O65" s="286" t="s">
        <v>125</v>
      </c>
    </row>
    <row r="66" spans="1:26" ht="11.1" customHeight="1" x14ac:dyDescent="0.15">
      <c r="A66" s="6" t="s">
        <v>179</v>
      </c>
      <c r="B66" s="146">
        <v>83.3</v>
      </c>
      <c r="C66" s="146">
        <v>89.9</v>
      </c>
      <c r="D66" s="146">
        <v>92.2</v>
      </c>
      <c r="E66" s="146">
        <v>94.6</v>
      </c>
      <c r="F66" s="146">
        <v>84.8</v>
      </c>
      <c r="G66" s="146">
        <v>87.4</v>
      </c>
      <c r="H66" s="146">
        <v>91.8</v>
      </c>
      <c r="I66" s="146">
        <v>83.9</v>
      </c>
      <c r="J66" s="146">
        <v>84.7</v>
      </c>
      <c r="K66" s="146">
        <v>72.599999999999994</v>
      </c>
      <c r="L66" s="146">
        <v>88.6</v>
      </c>
      <c r="M66" s="147">
        <v>84.9</v>
      </c>
      <c r="N66" s="211">
        <f>SUM(B66:M66)/12</f>
        <v>86.558333333333337</v>
      </c>
      <c r="O66" s="207">
        <v>95.9</v>
      </c>
      <c r="P66" s="18"/>
      <c r="Q66" s="214"/>
      <c r="R66" s="214"/>
      <c r="S66" s="18"/>
      <c r="T66" s="18"/>
      <c r="U66" s="18"/>
      <c r="V66" s="18"/>
      <c r="W66" s="18"/>
      <c r="X66" s="18"/>
      <c r="Y66" s="18"/>
      <c r="Z66" s="18"/>
    </row>
    <row r="67" spans="1:26" ht="11.1" customHeight="1" x14ac:dyDescent="0.15">
      <c r="A67" s="6" t="s">
        <v>178</v>
      </c>
      <c r="B67" s="146">
        <v>71.5</v>
      </c>
      <c r="C67" s="146">
        <v>79.400000000000006</v>
      </c>
      <c r="D67" s="146">
        <v>81.5</v>
      </c>
      <c r="E67" s="146">
        <v>86.7</v>
      </c>
      <c r="F67" s="146">
        <v>66.3</v>
      </c>
      <c r="G67" s="146">
        <v>72.8</v>
      </c>
      <c r="H67" s="146">
        <v>79.2</v>
      </c>
      <c r="I67" s="146">
        <v>81.2</v>
      </c>
      <c r="J67" s="146">
        <v>90.7</v>
      </c>
      <c r="K67" s="146">
        <v>87.4</v>
      </c>
      <c r="L67" s="146">
        <v>87.8</v>
      </c>
      <c r="M67" s="147">
        <v>84.6</v>
      </c>
      <c r="N67" s="211">
        <f>SUM(B67:M67)/12</f>
        <v>80.75833333333334</v>
      </c>
      <c r="O67" s="207">
        <f t="shared" ref="O67:O69" si="2">ROUND(N67/N66*100,1)</f>
        <v>93.3</v>
      </c>
      <c r="P67" s="18"/>
      <c r="Q67" s="351"/>
      <c r="R67" s="351"/>
      <c r="S67" s="18"/>
      <c r="T67" s="18"/>
      <c r="U67" s="18"/>
      <c r="V67" s="18"/>
      <c r="W67" s="18"/>
      <c r="X67" s="18"/>
      <c r="Y67" s="18"/>
      <c r="Z67" s="18"/>
    </row>
    <row r="68" spans="1:26" ht="11.1" customHeight="1" x14ac:dyDescent="0.15">
      <c r="A68" s="6" t="s">
        <v>181</v>
      </c>
      <c r="B68" s="146">
        <v>76.2</v>
      </c>
      <c r="C68" s="146">
        <v>76.7</v>
      </c>
      <c r="D68" s="146">
        <v>85</v>
      </c>
      <c r="E68" s="146">
        <v>84.4</v>
      </c>
      <c r="F68" s="146">
        <v>78.400000000000006</v>
      </c>
      <c r="G68" s="146">
        <v>86.5</v>
      </c>
      <c r="H68" s="146">
        <v>92.3</v>
      </c>
      <c r="I68" s="146">
        <v>77.5</v>
      </c>
      <c r="J68" s="146">
        <v>86.1</v>
      </c>
      <c r="K68" s="146">
        <v>74.8</v>
      </c>
      <c r="L68" s="146">
        <v>77.099999999999994</v>
      </c>
      <c r="M68" s="147">
        <v>79.400000000000006</v>
      </c>
      <c r="N68" s="211">
        <f>SUM(B68:M68)/12</f>
        <v>81.2</v>
      </c>
      <c r="O68" s="207">
        <f t="shared" si="2"/>
        <v>100.5</v>
      </c>
      <c r="P68" s="18"/>
      <c r="Q68" s="351"/>
      <c r="R68" s="351"/>
      <c r="S68" s="18"/>
      <c r="T68" s="18"/>
      <c r="U68" s="18"/>
      <c r="V68" s="18"/>
      <c r="W68" s="18"/>
      <c r="X68" s="18"/>
      <c r="Y68" s="18"/>
      <c r="Z68" s="18"/>
    </row>
    <row r="69" spans="1:26" ht="11.1" customHeight="1" x14ac:dyDescent="0.15">
      <c r="A69" s="6" t="s">
        <v>193</v>
      </c>
      <c r="B69" s="146">
        <v>68.099999999999994</v>
      </c>
      <c r="C69" s="146">
        <v>73.3</v>
      </c>
      <c r="D69" s="146">
        <v>74.900000000000006</v>
      </c>
      <c r="E69" s="146">
        <v>83.4</v>
      </c>
      <c r="F69" s="146">
        <v>68.3</v>
      </c>
      <c r="G69" s="146">
        <v>74.900000000000006</v>
      </c>
      <c r="H69" s="146">
        <v>76</v>
      </c>
      <c r="I69" s="146">
        <v>67.599999999999994</v>
      </c>
      <c r="J69" s="146">
        <v>69.8</v>
      </c>
      <c r="K69" s="146">
        <v>66.599999999999994</v>
      </c>
      <c r="L69" s="146">
        <v>67.099999999999994</v>
      </c>
      <c r="M69" s="147">
        <v>76.3</v>
      </c>
      <c r="N69" s="211">
        <f>SUM(B69:M69)/12</f>
        <v>72.191666666666663</v>
      </c>
      <c r="O69" s="207">
        <f t="shared" si="2"/>
        <v>88.9</v>
      </c>
      <c r="P69" s="18"/>
      <c r="Q69" s="351"/>
      <c r="R69" s="351"/>
      <c r="S69" s="18"/>
      <c r="T69" s="18"/>
      <c r="U69" s="18"/>
      <c r="V69" s="18"/>
      <c r="W69" s="18"/>
      <c r="X69" s="18"/>
      <c r="Y69" s="18"/>
      <c r="Z69" s="18"/>
    </row>
    <row r="70" spans="1:26" ht="11.1" customHeight="1" x14ac:dyDescent="0.15">
      <c r="A70" s="6" t="s">
        <v>204</v>
      </c>
      <c r="B70" s="146">
        <v>58.5</v>
      </c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7"/>
      <c r="N70" s="211"/>
      <c r="O70" s="207"/>
      <c r="P70" s="18"/>
      <c r="Q70" s="158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 x14ac:dyDescent="0.15"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 x14ac:dyDescent="0.15">
      <c r="B72" s="150"/>
      <c r="C72" s="150"/>
      <c r="D72" s="150"/>
      <c r="E72" s="150"/>
      <c r="F72" s="150"/>
      <c r="G72" s="154"/>
      <c r="H72" s="150"/>
      <c r="I72" s="150"/>
      <c r="J72" s="150"/>
      <c r="K72" s="150"/>
      <c r="L72" s="150"/>
      <c r="M72" s="150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15"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B76" sqref="B76"/>
    </sheetView>
  </sheetViews>
  <sheetFormatPr defaultRowHeight="13.5" x14ac:dyDescent="0.1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 x14ac:dyDescent="0.15">
      <c r="A1" s="18"/>
      <c r="B1" s="143"/>
      <c r="C1" s="143"/>
      <c r="D1" s="143"/>
      <c r="E1" s="143"/>
      <c r="F1" s="143"/>
      <c r="G1" s="143"/>
      <c r="H1" s="143"/>
      <c r="I1" s="143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15">
      <c r="A2" s="18"/>
      <c r="B2" s="143"/>
      <c r="C2" s="143"/>
      <c r="D2" s="143"/>
      <c r="E2" s="143"/>
      <c r="F2" s="143"/>
      <c r="G2" s="143"/>
      <c r="H2" s="143"/>
      <c r="I2" s="143"/>
      <c r="L2" s="48"/>
      <c r="M2" s="155"/>
      <c r="N2" s="48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x14ac:dyDescent="0.15">
      <c r="A3" s="18"/>
      <c r="B3" s="143"/>
      <c r="C3" s="143"/>
      <c r="D3" s="143"/>
      <c r="E3" s="143"/>
      <c r="F3" s="143"/>
      <c r="G3" s="143"/>
      <c r="H3" s="143"/>
      <c r="I3" s="143"/>
      <c r="L3" s="48"/>
      <c r="M3" s="155"/>
      <c r="N3" s="48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x14ac:dyDescent="0.15">
      <c r="A4" s="18"/>
      <c r="B4" s="143"/>
      <c r="C4" s="143"/>
      <c r="D4" s="143"/>
      <c r="E4" s="143"/>
      <c r="F4" s="143"/>
      <c r="G4" s="143"/>
      <c r="H4" s="143"/>
      <c r="I4" s="143"/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:26" x14ac:dyDescent="0.15">
      <c r="A5" s="18"/>
      <c r="B5" s="143"/>
      <c r="C5" s="143"/>
      <c r="D5" s="143"/>
      <c r="E5" s="143"/>
      <c r="F5" s="143"/>
      <c r="G5" s="143"/>
      <c r="H5" s="143"/>
      <c r="I5" s="143"/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26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:26" x14ac:dyDescent="0.15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 x14ac:dyDescent="0.15">
      <c r="A18" s="6"/>
      <c r="B18" s="7" t="s">
        <v>77</v>
      </c>
      <c r="C18" s="7" t="s">
        <v>78</v>
      </c>
      <c r="D18" s="7" t="s">
        <v>79</v>
      </c>
      <c r="E18" s="7" t="s">
        <v>80</v>
      </c>
      <c r="F18" s="7" t="s">
        <v>81</v>
      </c>
      <c r="G18" s="7" t="s">
        <v>82</v>
      </c>
      <c r="H18" s="7" t="s">
        <v>83</v>
      </c>
      <c r="I18" s="7" t="s">
        <v>84</v>
      </c>
      <c r="J18" s="7" t="s">
        <v>85</v>
      </c>
      <c r="K18" s="7" t="s">
        <v>86</v>
      </c>
      <c r="L18" s="7" t="s">
        <v>87</v>
      </c>
      <c r="M18" s="7" t="s">
        <v>88</v>
      </c>
      <c r="N18" s="206" t="s">
        <v>123</v>
      </c>
      <c r="O18" s="206" t="s">
        <v>125</v>
      </c>
    </row>
    <row r="19" spans="1:18" ht="11.1" customHeight="1" x14ac:dyDescent="0.15">
      <c r="A19" s="6" t="s">
        <v>179</v>
      </c>
      <c r="B19" s="153">
        <v>14.9</v>
      </c>
      <c r="C19" s="153">
        <v>13.1</v>
      </c>
      <c r="D19" s="153">
        <v>14.8</v>
      </c>
      <c r="E19" s="153">
        <v>13.9</v>
      </c>
      <c r="F19" s="153">
        <v>14.1</v>
      </c>
      <c r="G19" s="153">
        <v>13.1</v>
      </c>
      <c r="H19" s="153">
        <v>15.5</v>
      </c>
      <c r="I19" s="153">
        <v>12.9</v>
      </c>
      <c r="J19" s="153">
        <v>12.4</v>
      </c>
      <c r="K19" s="153">
        <v>15.2</v>
      </c>
      <c r="L19" s="153">
        <v>13.1</v>
      </c>
      <c r="M19" s="153">
        <v>14.2</v>
      </c>
      <c r="N19" s="212">
        <f>SUM(B19:M19)</f>
        <v>167.2</v>
      </c>
      <c r="O19" s="212">
        <v>97</v>
      </c>
      <c r="Q19" s="214"/>
      <c r="R19" s="214"/>
    </row>
    <row r="20" spans="1:18" ht="11.1" customHeight="1" x14ac:dyDescent="0.15">
      <c r="A20" s="6" t="s">
        <v>178</v>
      </c>
      <c r="B20" s="153">
        <v>11.4</v>
      </c>
      <c r="C20" s="153">
        <v>13.5</v>
      </c>
      <c r="D20" s="153">
        <v>13.7</v>
      </c>
      <c r="E20" s="153">
        <v>13.4</v>
      </c>
      <c r="F20" s="153">
        <v>13.1</v>
      </c>
      <c r="G20" s="153">
        <v>12.4</v>
      </c>
      <c r="H20" s="153">
        <v>11.1</v>
      </c>
      <c r="I20" s="153">
        <v>12</v>
      </c>
      <c r="J20" s="153">
        <v>12.5</v>
      </c>
      <c r="K20" s="153">
        <v>11.2</v>
      </c>
      <c r="L20" s="153">
        <v>11.7</v>
      </c>
      <c r="M20" s="153">
        <v>13.4</v>
      </c>
      <c r="N20" s="212">
        <f>SUM(B20:M20)</f>
        <v>149.4</v>
      </c>
      <c r="O20" s="212">
        <f t="shared" ref="O20:O22" si="0">ROUND(N20/N19*100,1)</f>
        <v>89.4</v>
      </c>
      <c r="Q20" s="214"/>
      <c r="R20" s="214"/>
    </row>
    <row r="21" spans="1:18" ht="11.1" customHeight="1" x14ac:dyDescent="0.15">
      <c r="A21" s="6" t="s">
        <v>181</v>
      </c>
      <c r="B21" s="153">
        <v>9.4</v>
      </c>
      <c r="C21" s="153">
        <v>10.3</v>
      </c>
      <c r="D21" s="153">
        <v>13.4</v>
      </c>
      <c r="E21" s="153">
        <v>13.5</v>
      </c>
      <c r="F21" s="153">
        <v>11.3</v>
      </c>
      <c r="G21" s="153">
        <v>12.2</v>
      </c>
      <c r="H21" s="153">
        <v>10.9</v>
      </c>
      <c r="I21" s="153">
        <v>11.2</v>
      </c>
      <c r="J21" s="153">
        <v>12.1</v>
      </c>
      <c r="K21" s="153">
        <v>10.7</v>
      </c>
      <c r="L21" s="153">
        <v>11.3</v>
      </c>
      <c r="M21" s="153">
        <v>11.8</v>
      </c>
      <c r="N21" s="212">
        <f>SUM(B21:M21)</f>
        <v>138.10000000000002</v>
      </c>
      <c r="O21" s="212">
        <f t="shared" si="0"/>
        <v>92.4</v>
      </c>
      <c r="Q21" s="214"/>
      <c r="R21" s="214"/>
    </row>
    <row r="22" spans="1:18" ht="11.1" customHeight="1" x14ac:dyDescent="0.15">
      <c r="A22" s="6" t="s">
        <v>193</v>
      </c>
      <c r="B22" s="153">
        <v>11.1</v>
      </c>
      <c r="C22" s="153">
        <v>11.5</v>
      </c>
      <c r="D22" s="153">
        <v>12.1</v>
      </c>
      <c r="E22" s="153">
        <v>12.3</v>
      </c>
      <c r="F22" s="153">
        <v>10.6</v>
      </c>
      <c r="G22" s="153">
        <v>11.7</v>
      </c>
      <c r="H22" s="153">
        <v>10.9</v>
      </c>
      <c r="I22" s="153">
        <v>12.4</v>
      </c>
      <c r="J22" s="153">
        <v>11.6</v>
      </c>
      <c r="K22" s="153">
        <v>11.3</v>
      </c>
      <c r="L22" s="153">
        <v>12.4</v>
      </c>
      <c r="M22" s="153">
        <v>11.7</v>
      </c>
      <c r="N22" s="212">
        <f>SUM(B22:M22)</f>
        <v>139.6</v>
      </c>
      <c r="O22" s="212">
        <f t="shared" si="0"/>
        <v>101.1</v>
      </c>
      <c r="Q22" s="214"/>
      <c r="R22" s="214"/>
    </row>
    <row r="23" spans="1:18" ht="11.1" customHeight="1" x14ac:dyDescent="0.15">
      <c r="A23" s="6" t="s">
        <v>204</v>
      </c>
      <c r="B23" s="153">
        <v>11.5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212"/>
      <c r="O23" s="212"/>
    </row>
    <row r="24" spans="1:18" ht="9.75" customHeight="1" x14ac:dyDescent="0.15">
      <c r="J24" s="337"/>
    </row>
    <row r="35" spans="1:26" ht="9" customHeight="1" x14ac:dyDescent="0.15"/>
    <row r="36" spans="1:26" ht="9" customHeight="1" x14ac:dyDescent="0.15"/>
    <row r="37" spans="1:26" ht="9" customHeight="1" x14ac:dyDescent="0.15"/>
    <row r="38" spans="1:26" ht="9" customHeight="1" x14ac:dyDescent="0.15"/>
    <row r="39" spans="1:26" ht="9" customHeight="1" x14ac:dyDescent="0.15"/>
    <row r="40" spans="1:26" ht="9" customHeight="1" x14ac:dyDescent="0.15"/>
    <row r="41" spans="1:26" ht="20.25" customHeight="1" x14ac:dyDescent="0.15"/>
    <row r="42" spans="1:26" ht="11.1" customHeight="1" x14ac:dyDescent="0.15">
      <c r="A42" s="6"/>
      <c r="B42" s="7" t="s">
        <v>77</v>
      </c>
      <c r="C42" s="7" t="s">
        <v>78</v>
      </c>
      <c r="D42" s="7" t="s">
        <v>79</v>
      </c>
      <c r="E42" s="7" t="s">
        <v>80</v>
      </c>
      <c r="F42" s="7" t="s">
        <v>81</v>
      </c>
      <c r="G42" s="7" t="s">
        <v>82</v>
      </c>
      <c r="H42" s="7" t="s">
        <v>83</v>
      </c>
      <c r="I42" s="7" t="s">
        <v>84</v>
      </c>
      <c r="J42" s="7" t="s">
        <v>85</v>
      </c>
      <c r="K42" s="7" t="s">
        <v>86</v>
      </c>
      <c r="L42" s="7" t="s">
        <v>87</v>
      </c>
      <c r="M42" s="7" t="s">
        <v>88</v>
      </c>
      <c r="N42" s="206" t="s">
        <v>124</v>
      </c>
      <c r="O42" s="206" t="s">
        <v>125</v>
      </c>
    </row>
    <row r="43" spans="1:26" ht="11.1" customHeight="1" x14ac:dyDescent="0.15">
      <c r="A43" s="6" t="s">
        <v>179</v>
      </c>
      <c r="B43" s="153">
        <v>23.9</v>
      </c>
      <c r="C43" s="153">
        <v>23.5</v>
      </c>
      <c r="D43" s="153">
        <v>24.5</v>
      </c>
      <c r="E43" s="153">
        <v>24.1</v>
      </c>
      <c r="F43" s="153">
        <v>25.4</v>
      </c>
      <c r="G43" s="153">
        <v>25</v>
      </c>
      <c r="H43" s="153">
        <v>26.2</v>
      </c>
      <c r="I43" s="153">
        <v>25.1</v>
      </c>
      <c r="J43" s="153">
        <v>24.1</v>
      </c>
      <c r="K43" s="153">
        <v>24.5</v>
      </c>
      <c r="L43" s="153">
        <v>23.8</v>
      </c>
      <c r="M43" s="153">
        <v>23.8</v>
      </c>
      <c r="N43" s="212">
        <f>SUM(B43:M43)/12</f>
        <v>24.491666666666664</v>
      </c>
      <c r="O43" s="212">
        <v>103.4</v>
      </c>
      <c r="P43" s="155"/>
      <c r="Q43" s="215"/>
      <c r="R43" s="215"/>
      <c r="S43" s="155"/>
      <c r="T43" s="155"/>
      <c r="U43" s="155"/>
      <c r="V43" s="155"/>
      <c r="W43" s="155"/>
      <c r="X43" s="155"/>
      <c r="Y43" s="155"/>
      <c r="Z43" s="155"/>
    </row>
    <row r="44" spans="1:26" ht="11.1" customHeight="1" x14ac:dyDescent="0.15">
      <c r="A44" s="6" t="s">
        <v>178</v>
      </c>
      <c r="B44" s="153">
        <v>22.9</v>
      </c>
      <c r="C44" s="153">
        <v>22.7</v>
      </c>
      <c r="D44" s="153">
        <v>23</v>
      </c>
      <c r="E44" s="153">
        <v>23.1</v>
      </c>
      <c r="F44" s="153">
        <v>24.7</v>
      </c>
      <c r="G44" s="153">
        <v>24.6</v>
      </c>
      <c r="H44" s="153">
        <v>23.1</v>
      </c>
      <c r="I44" s="153">
        <v>23.2</v>
      </c>
      <c r="J44" s="153">
        <v>22.3</v>
      </c>
      <c r="K44" s="153">
        <v>20.8</v>
      </c>
      <c r="L44" s="153">
        <v>19.5</v>
      </c>
      <c r="M44" s="153">
        <v>20.100000000000001</v>
      </c>
      <c r="N44" s="212">
        <f>SUM(B44:M44)/12</f>
        <v>22.5</v>
      </c>
      <c r="O44" s="212">
        <f t="shared" ref="O44:O46" si="1">ROUND(N44/N43*100,1)</f>
        <v>91.9</v>
      </c>
      <c r="P44" s="155"/>
      <c r="Q44" s="215"/>
      <c r="R44" s="215"/>
      <c r="S44" s="155"/>
      <c r="T44" s="155"/>
      <c r="U44" s="155"/>
      <c r="V44" s="155"/>
      <c r="W44" s="155"/>
      <c r="X44" s="155"/>
      <c r="Y44" s="155"/>
      <c r="Z44" s="155"/>
    </row>
    <row r="45" spans="1:26" ht="11.1" customHeight="1" x14ac:dyDescent="0.15">
      <c r="A45" s="6" t="s">
        <v>181</v>
      </c>
      <c r="B45" s="153">
        <v>18.8</v>
      </c>
      <c r="C45" s="153">
        <v>18.100000000000001</v>
      </c>
      <c r="D45" s="153">
        <v>19.5</v>
      </c>
      <c r="E45" s="153">
        <v>19.100000000000001</v>
      </c>
      <c r="F45" s="153">
        <v>19.2</v>
      </c>
      <c r="G45" s="153">
        <v>18.7</v>
      </c>
      <c r="H45" s="153">
        <v>18.2</v>
      </c>
      <c r="I45" s="153">
        <v>19</v>
      </c>
      <c r="J45" s="153">
        <v>18.7</v>
      </c>
      <c r="K45" s="153">
        <v>18.399999999999999</v>
      </c>
      <c r="L45" s="153">
        <v>18.7</v>
      </c>
      <c r="M45" s="153">
        <v>19.7</v>
      </c>
      <c r="N45" s="212">
        <f>SUM(B45:M45)/12</f>
        <v>18.841666666666665</v>
      </c>
      <c r="O45" s="212">
        <f t="shared" si="1"/>
        <v>83.7</v>
      </c>
      <c r="P45" s="155"/>
      <c r="Q45" s="215"/>
      <c r="R45" s="215"/>
      <c r="S45" s="155"/>
      <c r="T45" s="155"/>
      <c r="U45" s="155"/>
      <c r="V45" s="155"/>
      <c r="W45" s="155"/>
      <c r="X45" s="155"/>
      <c r="Y45" s="155"/>
      <c r="Z45" s="155"/>
    </row>
    <row r="46" spans="1:26" ht="11.1" customHeight="1" x14ac:dyDescent="0.15">
      <c r="A46" s="6" t="s">
        <v>193</v>
      </c>
      <c r="B46" s="153">
        <v>19.8</v>
      </c>
      <c r="C46" s="153">
        <v>20.3</v>
      </c>
      <c r="D46" s="153">
        <v>19.8</v>
      </c>
      <c r="E46" s="153">
        <v>19.100000000000001</v>
      </c>
      <c r="F46" s="153">
        <v>18.600000000000001</v>
      </c>
      <c r="G46" s="153">
        <v>18.600000000000001</v>
      </c>
      <c r="H46" s="153">
        <v>17.899999999999999</v>
      </c>
      <c r="I46" s="153">
        <v>18.2</v>
      </c>
      <c r="J46" s="153">
        <v>18.2</v>
      </c>
      <c r="K46" s="153">
        <v>18.100000000000001</v>
      </c>
      <c r="L46" s="153">
        <v>18.100000000000001</v>
      </c>
      <c r="M46" s="153">
        <v>18.2</v>
      </c>
      <c r="N46" s="212">
        <f>SUM(B46:M46)/12</f>
        <v>18.741666666666664</v>
      </c>
      <c r="O46" s="212">
        <f t="shared" si="1"/>
        <v>99.5</v>
      </c>
      <c r="P46" s="155"/>
      <c r="Q46" s="215"/>
      <c r="R46" s="215"/>
      <c r="S46" s="155"/>
      <c r="T46" s="155"/>
      <c r="U46" s="155"/>
      <c r="V46" s="155"/>
      <c r="W46" s="155"/>
      <c r="X46" s="155"/>
      <c r="Y46" s="155"/>
      <c r="Z46" s="155"/>
    </row>
    <row r="47" spans="1:26" ht="11.1" customHeight="1" x14ac:dyDescent="0.15">
      <c r="A47" s="6" t="s">
        <v>204</v>
      </c>
      <c r="B47" s="153">
        <v>19.399999999999999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212"/>
      <c r="O47" s="212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spans="1:26" ht="6.75" customHeight="1" x14ac:dyDescent="0.15">
      <c r="N48" s="4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4:26" ht="9" hidden="1" customHeight="1" x14ac:dyDescent="0.15">
      <c r="N49" s="4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61" spans="14:26" ht="9" customHeight="1" x14ac:dyDescent="0.15"/>
    <row r="62" spans="14:26" ht="9" customHeight="1" x14ac:dyDescent="0.15"/>
    <row r="63" spans="14:26" ht="9" customHeight="1" x14ac:dyDescent="0.15"/>
    <row r="64" spans="14:26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 x14ac:dyDescent="0.15">
      <c r="A70" s="6"/>
      <c r="B70" s="7" t="s">
        <v>77</v>
      </c>
      <c r="C70" s="7" t="s">
        <v>78</v>
      </c>
      <c r="D70" s="7" t="s">
        <v>79</v>
      </c>
      <c r="E70" s="7" t="s">
        <v>80</v>
      </c>
      <c r="F70" s="7" t="s">
        <v>81</v>
      </c>
      <c r="G70" s="7" t="s">
        <v>82</v>
      </c>
      <c r="H70" s="7" t="s">
        <v>83</v>
      </c>
      <c r="I70" s="7" t="s">
        <v>84</v>
      </c>
      <c r="J70" s="7" t="s">
        <v>85</v>
      </c>
      <c r="K70" s="7" t="s">
        <v>86</v>
      </c>
      <c r="L70" s="7" t="s">
        <v>87</v>
      </c>
      <c r="M70" s="7" t="s">
        <v>88</v>
      </c>
      <c r="N70" s="206" t="s">
        <v>124</v>
      </c>
      <c r="O70" s="206" t="s">
        <v>125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 x14ac:dyDescent="0.15">
      <c r="A71" s="6" t="s">
        <v>179</v>
      </c>
      <c r="B71" s="146">
        <v>63.7</v>
      </c>
      <c r="C71" s="146">
        <v>56.1</v>
      </c>
      <c r="D71" s="146">
        <v>59.3</v>
      </c>
      <c r="E71" s="146">
        <v>58.2</v>
      </c>
      <c r="F71" s="146">
        <v>54.4</v>
      </c>
      <c r="G71" s="146">
        <v>52.5</v>
      </c>
      <c r="H71" s="146">
        <v>58.1</v>
      </c>
      <c r="I71" s="146">
        <v>52.2</v>
      </c>
      <c r="J71" s="146">
        <v>52.7</v>
      </c>
      <c r="K71" s="146">
        <v>61.5</v>
      </c>
      <c r="L71" s="146">
        <v>55.5</v>
      </c>
      <c r="M71" s="146">
        <v>59.8</v>
      </c>
      <c r="N71" s="211">
        <f>SUM(B71:M71)/12</f>
        <v>57</v>
      </c>
      <c r="O71" s="212">
        <v>94.2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 x14ac:dyDescent="0.15">
      <c r="A72" s="6" t="s">
        <v>178</v>
      </c>
      <c r="B72" s="146">
        <v>50.6</v>
      </c>
      <c r="C72" s="146">
        <v>59.7</v>
      </c>
      <c r="D72" s="146">
        <v>59.2</v>
      </c>
      <c r="E72" s="146">
        <v>58</v>
      </c>
      <c r="F72" s="146">
        <v>51.7</v>
      </c>
      <c r="G72" s="146">
        <v>50.6</v>
      </c>
      <c r="H72" s="146">
        <v>49.6</v>
      </c>
      <c r="I72" s="146">
        <v>51.4</v>
      </c>
      <c r="J72" s="146">
        <v>56.8</v>
      </c>
      <c r="K72" s="146">
        <v>55.7</v>
      </c>
      <c r="L72" s="146">
        <v>61.1</v>
      </c>
      <c r="M72" s="146">
        <v>66.099999999999994</v>
      </c>
      <c r="N72" s="211">
        <f>SUM(B72:M72)/12</f>
        <v>55.875000000000007</v>
      </c>
      <c r="O72" s="212">
        <f t="shared" ref="O72:O74" si="2">ROUND(N72/N71*100,1)</f>
        <v>98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 x14ac:dyDescent="0.15">
      <c r="A73" s="6" t="s">
        <v>181</v>
      </c>
      <c r="B73" s="146">
        <v>51.9</v>
      </c>
      <c r="C73" s="146">
        <v>57.5</v>
      </c>
      <c r="D73" s="146">
        <v>67.900000000000006</v>
      </c>
      <c r="E73" s="146">
        <v>70.8</v>
      </c>
      <c r="F73" s="146">
        <v>59.1</v>
      </c>
      <c r="G73" s="146">
        <v>65.8</v>
      </c>
      <c r="H73" s="146">
        <v>60.1</v>
      </c>
      <c r="I73" s="146">
        <v>57.8</v>
      </c>
      <c r="J73" s="146">
        <v>64.7</v>
      </c>
      <c r="K73" s="146">
        <v>58.7</v>
      </c>
      <c r="L73" s="146">
        <v>59.8</v>
      </c>
      <c r="M73" s="146">
        <v>58.8</v>
      </c>
      <c r="N73" s="211">
        <f>SUM(B73:M73)/12</f>
        <v>61.07500000000001</v>
      </c>
      <c r="O73" s="212">
        <f t="shared" si="2"/>
        <v>109.3</v>
      </c>
      <c r="Q73" s="17"/>
      <c r="R73" s="17"/>
    </row>
    <row r="74" spans="1:26" ht="11.1" customHeight="1" x14ac:dyDescent="0.15">
      <c r="A74" s="6" t="s">
        <v>193</v>
      </c>
      <c r="B74" s="146">
        <v>56</v>
      </c>
      <c r="C74" s="146">
        <v>56.2</v>
      </c>
      <c r="D74" s="146">
        <v>61.6</v>
      </c>
      <c r="E74" s="146">
        <v>64.7</v>
      </c>
      <c r="F74" s="146">
        <v>57.9</v>
      </c>
      <c r="G74" s="146">
        <v>62.6</v>
      </c>
      <c r="H74" s="146">
        <v>61.9</v>
      </c>
      <c r="I74" s="146">
        <v>67.599999999999994</v>
      </c>
      <c r="J74" s="146">
        <v>63.8</v>
      </c>
      <c r="K74" s="146">
        <v>62.6</v>
      </c>
      <c r="L74" s="146">
        <v>68.7</v>
      </c>
      <c r="M74" s="146">
        <v>64.3</v>
      </c>
      <c r="N74" s="211">
        <f>SUM(B74:M74)/12</f>
        <v>62.324999999999996</v>
      </c>
      <c r="O74" s="212">
        <f t="shared" si="2"/>
        <v>102</v>
      </c>
      <c r="Q74" s="17"/>
      <c r="R74" s="17"/>
    </row>
    <row r="75" spans="1:26" ht="11.1" customHeight="1" x14ac:dyDescent="0.15">
      <c r="A75" s="6" t="s">
        <v>204</v>
      </c>
      <c r="B75" s="146">
        <v>58</v>
      </c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211"/>
      <c r="O75" s="212"/>
    </row>
    <row r="76" spans="1:26" ht="9.9499999999999993" customHeight="1" x14ac:dyDescent="0.15"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B89" sqref="B89"/>
    </sheetView>
  </sheetViews>
  <sheetFormatPr defaultColWidth="7.625" defaultRowHeight="9.9499999999999993" customHeight="1" x14ac:dyDescent="0.15"/>
  <cols>
    <col min="1" max="1" width="7.625" customWidth="1"/>
    <col min="2" max="13" width="6.125" customWidth="1"/>
  </cols>
  <sheetData>
    <row r="3" spans="12:26" ht="9.9499999999999993" customHeight="1" x14ac:dyDescent="0.15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 x14ac:dyDescent="0.15"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2:26" ht="9.9499999999999993" customHeight="1" x14ac:dyDescent="0.15"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2:26" ht="9.9499999999999993" customHeight="1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2:26" ht="9.9499999999999993" customHeight="1" x14ac:dyDescent="0.15">
      <c r="L7" s="48"/>
      <c r="M7" s="155"/>
      <c r="N7" s="48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2:26" ht="9.9499999999999993" customHeight="1" x14ac:dyDescent="0.15">
      <c r="L8" s="48"/>
      <c r="M8" s="155"/>
      <c r="N8" s="48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2:26" ht="9.9499999999999993" customHeight="1" x14ac:dyDescent="0.15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 x14ac:dyDescent="0.15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 x14ac:dyDescent="0.15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 x14ac:dyDescent="0.15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 x14ac:dyDescent="0.15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 x14ac:dyDescent="0.15">
      <c r="L14" s="48"/>
      <c r="M14" s="47"/>
    </row>
    <row r="15" spans="12:26" ht="9.9499999999999993" customHeight="1" x14ac:dyDescent="0.15">
      <c r="L15" s="48"/>
      <c r="M15" s="155"/>
    </row>
    <row r="16" spans="12:26" ht="9.9499999999999993" customHeight="1" x14ac:dyDescent="0.15">
      <c r="L16" s="48"/>
      <c r="M16" s="155"/>
    </row>
    <row r="17" spans="1:24" ht="9.9499999999999993" customHeight="1" x14ac:dyDescent="0.15">
      <c r="L17" s="48"/>
      <c r="M17" s="155"/>
    </row>
    <row r="18" spans="1:24" ht="9.9499999999999993" customHeight="1" x14ac:dyDescent="0.15">
      <c r="L18" s="48"/>
      <c r="M18" s="155"/>
    </row>
    <row r="19" spans="1:24" ht="9.9499999999999993" customHeight="1" x14ac:dyDescent="0.15">
      <c r="L19" s="48"/>
      <c r="M19" s="155"/>
    </row>
    <row r="20" spans="1:24" ht="9.9499999999999993" customHeight="1" x14ac:dyDescent="0.15">
      <c r="L20" s="48"/>
      <c r="M20" s="48"/>
    </row>
    <row r="21" spans="1:24" ht="9.9499999999999993" customHeight="1" x14ac:dyDescent="0.15">
      <c r="L21" s="48"/>
      <c r="M21" s="48"/>
    </row>
    <row r="22" spans="1:24" ht="9.9499999999999993" customHeight="1" x14ac:dyDescent="0.15">
      <c r="L22" s="48"/>
      <c r="M22" s="48"/>
    </row>
    <row r="23" spans="1:24" ht="3" customHeight="1" x14ac:dyDescent="0.15"/>
    <row r="24" spans="1:24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6" t="s">
        <v>123</v>
      </c>
      <c r="O24" s="12" t="s">
        <v>125</v>
      </c>
    </row>
    <row r="25" spans="1:24" ht="11.1" customHeight="1" x14ac:dyDescent="0.15">
      <c r="A25" s="6" t="s">
        <v>179</v>
      </c>
      <c r="B25" s="153">
        <v>18.600000000000001</v>
      </c>
      <c r="C25" s="153">
        <v>19.100000000000001</v>
      </c>
      <c r="D25" s="153">
        <v>19.899999999999999</v>
      </c>
      <c r="E25" s="153">
        <v>18.5</v>
      </c>
      <c r="F25" s="153">
        <v>19.8</v>
      </c>
      <c r="G25" s="153">
        <v>18</v>
      </c>
      <c r="H25" s="153">
        <v>20.6</v>
      </c>
      <c r="I25" s="153">
        <v>17.5</v>
      </c>
      <c r="J25" s="153">
        <v>17.100000000000001</v>
      </c>
      <c r="K25" s="153">
        <v>21.2</v>
      </c>
      <c r="L25" s="153">
        <v>19</v>
      </c>
      <c r="M25" s="153">
        <v>18.2</v>
      </c>
      <c r="N25" s="212">
        <f>SUM(B25:M25)</f>
        <v>227.49999999999997</v>
      </c>
      <c r="O25" s="148">
        <v>94.9</v>
      </c>
      <c r="Q25" s="17"/>
      <c r="R25" s="17"/>
    </row>
    <row r="26" spans="1:24" ht="11.1" customHeight="1" x14ac:dyDescent="0.15">
      <c r="A26" s="6" t="s">
        <v>178</v>
      </c>
      <c r="B26" s="153">
        <v>18</v>
      </c>
      <c r="C26" s="153">
        <v>21.8</v>
      </c>
      <c r="D26" s="153">
        <v>22.1</v>
      </c>
      <c r="E26" s="153">
        <v>19</v>
      </c>
      <c r="F26" s="153">
        <v>19.3</v>
      </c>
      <c r="G26" s="153">
        <v>17.8</v>
      </c>
      <c r="H26" s="153">
        <v>20.3</v>
      </c>
      <c r="I26" s="153">
        <v>18.899999999999999</v>
      </c>
      <c r="J26" s="153">
        <v>18.600000000000001</v>
      </c>
      <c r="K26" s="153">
        <v>20.100000000000001</v>
      </c>
      <c r="L26" s="153">
        <v>17.3</v>
      </c>
      <c r="M26" s="153">
        <v>19.2</v>
      </c>
      <c r="N26" s="212">
        <f>SUM(B26:M26)</f>
        <v>232.4</v>
      </c>
      <c r="O26" s="148">
        <f t="shared" ref="O26:O28" si="0">ROUND(N26/N25*100,1)</f>
        <v>102.2</v>
      </c>
      <c r="Q26" s="17"/>
      <c r="R26" s="17"/>
    </row>
    <row r="27" spans="1:24" ht="11.1" customHeight="1" x14ac:dyDescent="0.15">
      <c r="A27" s="6" t="s">
        <v>181</v>
      </c>
      <c r="B27" s="153">
        <v>16.7</v>
      </c>
      <c r="C27" s="153">
        <v>20</v>
      </c>
      <c r="D27" s="153">
        <v>21.5</v>
      </c>
      <c r="E27" s="153">
        <v>20.7</v>
      </c>
      <c r="F27" s="153">
        <v>21.3</v>
      </c>
      <c r="G27" s="153">
        <v>24.4</v>
      </c>
      <c r="H27" s="153">
        <v>20.2</v>
      </c>
      <c r="I27" s="153">
        <v>20.7</v>
      </c>
      <c r="J27" s="153">
        <v>19.7</v>
      </c>
      <c r="K27" s="153">
        <v>18.8</v>
      </c>
      <c r="L27" s="153">
        <v>19</v>
      </c>
      <c r="M27" s="153">
        <v>21.1</v>
      </c>
      <c r="N27" s="212">
        <f>SUM(B27:M27)</f>
        <v>244.09999999999997</v>
      </c>
      <c r="O27" s="148">
        <f t="shared" si="0"/>
        <v>105</v>
      </c>
      <c r="Q27" s="17"/>
      <c r="R27" s="17"/>
    </row>
    <row r="28" spans="1:24" ht="11.1" customHeight="1" x14ac:dyDescent="0.15">
      <c r="A28" s="6" t="s">
        <v>193</v>
      </c>
      <c r="B28" s="153">
        <v>19.399999999999999</v>
      </c>
      <c r="C28" s="153">
        <v>17.7</v>
      </c>
      <c r="D28" s="153">
        <v>21.9</v>
      </c>
      <c r="E28" s="153">
        <v>20</v>
      </c>
      <c r="F28" s="153">
        <v>18.100000000000001</v>
      </c>
      <c r="G28" s="153">
        <v>26.3</v>
      </c>
      <c r="H28" s="153">
        <v>22.3</v>
      </c>
      <c r="I28" s="153">
        <v>19.2</v>
      </c>
      <c r="J28" s="153">
        <v>19.7</v>
      </c>
      <c r="K28" s="153">
        <v>21.1</v>
      </c>
      <c r="L28" s="153">
        <v>20.5</v>
      </c>
      <c r="M28" s="153">
        <v>18.2</v>
      </c>
      <c r="N28" s="212">
        <f>SUM(B28:M28)</f>
        <v>244.39999999999995</v>
      </c>
      <c r="O28" s="148">
        <f t="shared" si="0"/>
        <v>100.1</v>
      </c>
      <c r="Q28" s="17"/>
      <c r="R28" s="17"/>
    </row>
    <row r="29" spans="1:24" ht="11.1" customHeight="1" x14ac:dyDescent="0.15">
      <c r="A29" s="6" t="s">
        <v>204</v>
      </c>
      <c r="B29" s="153">
        <v>17.100000000000001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212"/>
      <c r="O29" s="148"/>
    </row>
    <row r="30" spans="1:24" ht="9.9499999999999993" customHeight="1" x14ac:dyDescent="0.15">
      <c r="N30" s="150"/>
      <c r="O30" s="150"/>
    </row>
    <row r="31" spans="1:24" ht="9.9499999999999993" customHeight="1" x14ac:dyDescent="0.15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 x14ac:dyDescent="0.15">
      <c r="O51" s="48"/>
    </row>
    <row r="52" spans="1:26" ht="7.5" customHeight="1" x14ac:dyDescent="0.15"/>
    <row r="53" spans="1:26" ht="11.1" customHeight="1" x14ac:dyDescent="0.15">
      <c r="A53" s="6"/>
      <c r="B53" s="7" t="s">
        <v>77</v>
      </c>
      <c r="C53" s="7" t="s">
        <v>78</v>
      </c>
      <c r="D53" s="7" t="s">
        <v>79</v>
      </c>
      <c r="E53" s="7" t="s">
        <v>80</v>
      </c>
      <c r="F53" s="7" t="s">
        <v>81</v>
      </c>
      <c r="G53" s="7" t="s">
        <v>82</v>
      </c>
      <c r="H53" s="7" t="s">
        <v>83</v>
      </c>
      <c r="I53" s="7" t="s">
        <v>84</v>
      </c>
      <c r="J53" s="7" t="s">
        <v>85</v>
      </c>
      <c r="K53" s="7" t="s">
        <v>86</v>
      </c>
      <c r="L53" s="7" t="s">
        <v>87</v>
      </c>
      <c r="M53" s="7" t="s">
        <v>88</v>
      </c>
      <c r="N53" s="206" t="s">
        <v>124</v>
      </c>
      <c r="O53" s="149" t="s">
        <v>126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179</v>
      </c>
      <c r="B54" s="153">
        <v>40.9</v>
      </c>
      <c r="C54" s="153">
        <v>42.3</v>
      </c>
      <c r="D54" s="153">
        <v>42.1</v>
      </c>
      <c r="E54" s="153">
        <v>37.9</v>
      </c>
      <c r="F54" s="153">
        <v>39.700000000000003</v>
      </c>
      <c r="G54" s="153">
        <v>38.4</v>
      </c>
      <c r="H54" s="153">
        <v>39.6</v>
      </c>
      <c r="I54" s="153">
        <v>39.299999999999997</v>
      </c>
      <c r="J54" s="153">
        <v>38.1</v>
      </c>
      <c r="K54" s="153">
        <v>40.4</v>
      </c>
      <c r="L54" s="153">
        <v>41.1</v>
      </c>
      <c r="M54" s="153">
        <v>39</v>
      </c>
      <c r="N54" s="212">
        <f t="shared" ref="N54" si="1">SUM(B54:M54)/12</f>
        <v>39.9</v>
      </c>
      <c r="O54" s="289">
        <v>101.9</v>
      </c>
      <c r="P54" s="155"/>
      <c r="Q54" s="287"/>
      <c r="R54" s="287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178</v>
      </c>
      <c r="B55" s="153">
        <v>40.5</v>
      </c>
      <c r="C55" s="153">
        <v>42.5</v>
      </c>
      <c r="D55" s="153">
        <v>41.8</v>
      </c>
      <c r="E55" s="153">
        <v>40.1</v>
      </c>
      <c r="F55" s="153">
        <v>43</v>
      </c>
      <c r="G55" s="153">
        <v>42.8</v>
      </c>
      <c r="H55" s="153">
        <v>42.7</v>
      </c>
      <c r="I55" s="153">
        <v>42.3</v>
      </c>
      <c r="J55" s="153">
        <v>41</v>
      </c>
      <c r="K55" s="153">
        <v>40.700000000000003</v>
      </c>
      <c r="L55" s="153">
        <v>38</v>
      </c>
      <c r="M55" s="153">
        <v>36.4</v>
      </c>
      <c r="N55" s="212">
        <f>SUM(B55:M55)/12</f>
        <v>40.983333333333327</v>
      </c>
      <c r="O55" s="289">
        <f t="shared" ref="O55:O57" si="2">ROUND(N55/N54*100,1)</f>
        <v>102.7</v>
      </c>
      <c r="P55" s="155"/>
      <c r="Q55" s="287"/>
      <c r="R55" s="287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181</v>
      </c>
      <c r="B56" s="153">
        <v>36.9</v>
      </c>
      <c r="C56" s="153">
        <v>38.200000000000003</v>
      </c>
      <c r="D56" s="153">
        <v>38.200000000000003</v>
      </c>
      <c r="E56" s="153">
        <v>36.4</v>
      </c>
      <c r="F56" s="153">
        <v>37.700000000000003</v>
      </c>
      <c r="G56" s="153">
        <v>38.799999999999997</v>
      </c>
      <c r="H56" s="153">
        <v>38.299999999999997</v>
      </c>
      <c r="I56" s="153">
        <v>40</v>
      </c>
      <c r="J56" s="153">
        <v>40.700000000000003</v>
      </c>
      <c r="K56" s="153">
        <v>40.200000000000003</v>
      </c>
      <c r="L56" s="153">
        <v>40.1</v>
      </c>
      <c r="M56" s="153">
        <v>39.200000000000003</v>
      </c>
      <c r="N56" s="212">
        <f>SUM(B56:M56)/12</f>
        <v>38.725000000000001</v>
      </c>
      <c r="O56" s="289">
        <f t="shared" si="2"/>
        <v>94.5</v>
      </c>
      <c r="P56" s="155"/>
      <c r="Q56" s="287"/>
      <c r="R56" s="287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193</v>
      </c>
      <c r="B57" s="153">
        <v>38.6</v>
      </c>
      <c r="C57" s="153">
        <v>36.700000000000003</v>
      </c>
      <c r="D57" s="153">
        <v>37.4</v>
      </c>
      <c r="E57" s="153">
        <v>36.6</v>
      </c>
      <c r="F57" s="153">
        <v>37.4</v>
      </c>
      <c r="G57" s="153">
        <v>40.700000000000003</v>
      </c>
      <c r="H57" s="153">
        <v>37</v>
      </c>
      <c r="I57" s="153">
        <v>35.700000000000003</v>
      </c>
      <c r="J57" s="153">
        <v>34.6</v>
      </c>
      <c r="K57" s="153">
        <v>35.299999999999997</v>
      </c>
      <c r="L57" s="153">
        <v>36.700000000000003</v>
      </c>
      <c r="M57" s="153">
        <v>36.1</v>
      </c>
      <c r="N57" s="212">
        <f>SUM(B57:M57)/12</f>
        <v>36.900000000000006</v>
      </c>
      <c r="O57" s="289">
        <f t="shared" si="2"/>
        <v>95.3</v>
      </c>
      <c r="P57" s="155"/>
      <c r="Q57" s="287"/>
      <c r="R57" s="287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204</v>
      </c>
      <c r="B58" s="153">
        <v>36</v>
      </c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212"/>
      <c r="O58" s="289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6" customHeight="1" x14ac:dyDescent="0.15">
      <c r="N59" s="48"/>
      <c r="O59" s="213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 x14ac:dyDescent="0.15">
      <c r="O60" s="214"/>
    </row>
    <row r="65" spans="7:26" ht="9.9499999999999993" customHeight="1" x14ac:dyDescent="0.15">
      <c r="G65" s="156"/>
    </row>
    <row r="66" spans="7:26" ht="9.9499999999999993" customHeight="1" x14ac:dyDescent="0.15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 x14ac:dyDescent="0.15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 x14ac:dyDescent="0.15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 x14ac:dyDescent="0.15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 x14ac:dyDescent="0.15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 x14ac:dyDescent="0.15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 x14ac:dyDescent="0.15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 x14ac:dyDescent="0.15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 x14ac:dyDescent="0.15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 x14ac:dyDescent="0.15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 x14ac:dyDescent="0.15"/>
    <row r="83" spans="1:18" ht="11.1" customHeight="1" x14ac:dyDescent="0.15">
      <c r="A83" s="6"/>
      <c r="B83" s="7" t="s">
        <v>77</v>
      </c>
      <c r="C83" s="7" t="s">
        <v>78</v>
      </c>
      <c r="D83" s="7" t="s">
        <v>79</v>
      </c>
      <c r="E83" s="7" t="s">
        <v>80</v>
      </c>
      <c r="F83" s="7" t="s">
        <v>81</v>
      </c>
      <c r="G83" s="7" t="s">
        <v>82</v>
      </c>
      <c r="H83" s="7" t="s">
        <v>83</v>
      </c>
      <c r="I83" s="7" t="s">
        <v>84</v>
      </c>
      <c r="J83" s="7" t="s">
        <v>85</v>
      </c>
      <c r="K83" s="7" t="s">
        <v>86</v>
      </c>
      <c r="L83" s="7" t="s">
        <v>87</v>
      </c>
      <c r="M83" s="7" t="s">
        <v>88</v>
      </c>
      <c r="N83" s="206" t="s">
        <v>124</v>
      </c>
      <c r="O83" s="149" t="s">
        <v>126</v>
      </c>
    </row>
    <row r="84" spans="1:18" s="150" customFormat="1" ht="11.1" customHeight="1" x14ac:dyDescent="0.15">
      <c r="A84" s="6" t="s">
        <v>179</v>
      </c>
      <c r="B84" s="146">
        <v>44.7</v>
      </c>
      <c r="C84" s="146">
        <v>44.2</v>
      </c>
      <c r="D84" s="146">
        <v>47.2</v>
      </c>
      <c r="E84" s="146">
        <v>51.4</v>
      </c>
      <c r="F84" s="146">
        <v>48.7</v>
      </c>
      <c r="G84" s="146">
        <v>47.7</v>
      </c>
      <c r="H84" s="148">
        <v>51.2</v>
      </c>
      <c r="I84" s="146">
        <v>44.5</v>
      </c>
      <c r="J84" s="146">
        <v>45.6</v>
      </c>
      <c r="K84" s="146">
        <v>51.2</v>
      </c>
      <c r="L84" s="146">
        <v>45.8</v>
      </c>
      <c r="M84" s="146">
        <v>48.1</v>
      </c>
      <c r="N84" s="211">
        <f t="shared" ref="N84:N87" si="3">SUM(B84:M84)/12</f>
        <v>47.525000000000006</v>
      </c>
      <c r="O84" s="289">
        <v>93.4</v>
      </c>
      <c r="Q84" s="288"/>
      <c r="R84" s="288"/>
    </row>
    <row r="85" spans="1:18" s="150" customFormat="1" ht="11.1" customHeight="1" x14ac:dyDescent="0.15">
      <c r="A85" s="6" t="s">
        <v>178</v>
      </c>
      <c r="B85" s="146">
        <v>43.5</v>
      </c>
      <c r="C85" s="148">
        <v>50</v>
      </c>
      <c r="D85" s="146">
        <v>53.2</v>
      </c>
      <c r="E85" s="146">
        <v>48.5</v>
      </c>
      <c r="F85" s="146">
        <v>42.9</v>
      </c>
      <c r="G85" s="146">
        <v>41.7</v>
      </c>
      <c r="H85" s="148">
        <v>47.4</v>
      </c>
      <c r="I85" s="146">
        <v>45</v>
      </c>
      <c r="J85" s="146">
        <v>46.3</v>
      </c>
      <c r="K85" s="146">
        <v>49.6</v>
      </c>
      <c r="L85" s="146">
        <v>47.6</v>
      </c>
      <c r="M85" s="146">
        <v>53.7</v>
      </c>
      <c r="N85" s="211">
        <f t="shared" si="3"/>
        <v>47.45000000000001</v>
      </c>
      <c r="O85" s="289">
        <v>100</v>
      </c>
      <c r="Q85" s="288"/>
      <c r="R85" s="288"/>
    </row>
    <row r="86" spans="1:18" s="150" customFormat="1" ht="11.1" customHeight="1" x14ac:dyDescent="0.15">
      <c r="A86" s="6" t="s">
        <v>181</v>
      </c>
      <c r="B86" s="146">
        <v>44.8</v>
      </c>
      <c r="C86" s="148">
        <v>51.5</v>
      </c>
      <c r="D86" s="146">
        <v>56.2</v>
      </c>
      <c r="E86" s="146">
        <v>57.8</v>
      </c>
      <c r="F86" s="146">
        <v>55.6</v>
      </c>
      <c r="G86" s="146">
        <v>62.4</v>
      </c>
      <c r="H86" s="148">
        <v>53</v>
      </c>
      <c r="I86" s="146">
        <v>50.6</v>
      </c>
      <c r="J86" s="146">
        <v>48</v>
      </c>
      <c r="K86" s="146">
        <v>47.1</v>
      </c>
      <c r="L86" s="146">
        <v>47.3</v>
      </c>
      <c r="M86" s="146">
        <v>54.3</v>
      </c>
      <c r="N86" s="211">
        <f t="shared" si="3"/>
        <v>52.383333333333326</v>
      </c>
      <c r="O86" s="289">
        <f t="shared" ref="O86:O87" si="4">ROUND(N86/N85*100,1)</f>
        <v>110.4</v>
      </c>
      <c r="Q86" s="288"/>
      <c r="R86" s="288"/>
    </row>
    <row r="87" spans="1:18" s="150" customFormat="1" ht="11.1" customHeight="1" x14ac:dyDescent="0.15">
      <c r="A87" s="6" t="s">
        <v>193</v>
      </c>
      <c r="B87" s="146">
        <v>50.7</v>
      </c>
      <c r="C87" s="148">
        <v>49.7</v>
      </c>
      <c r="D87" s="146">
        <v>58.3</v>
      </c>
      <c r="E87" s="146">
        <v>55.1</v>
      </c>
      <c r="F87" s="146">
        <v>47.9</v>
      </c>
      <c r="G87" s="146">
        <v>63.1</v>
      </c>
      <c r="H87" s="148">
        <v>62.3</v>
      </c>
      <c r="I87" s="146">
        <v>54.5</v>
      </c>
      <c r="J87" s="146">
        <v>57.7</v>
      </c>
      <c r="K87" s="146">
        <v>59.4</v>
      </c>
      <c r="L87" s="146">
        <v>55.1</v>
      </c>
      <c r="M87" s="146">
        <v>50.9</v>
      </c>
      <c r="N87" s="211">
        <f t="shared" si="3"/>
        <v>55.391666666666673</v>
      </c>
      <c r="O87" s="289">
        <f t="shared" si="4"/>
        <v>105.7</v>
      </c>
      <c r="Q87" s="288"/>
      <c r="R87" s="288"/>
    </row>
    <row r="88" spans="1:18" ht="11.1" customHeight="1" x14ac:dyDescent="0.15">
      <c r="A88" s="6" t="s">
        <v>204</v>
      </c>
      <c r="B88" s="146">
        <v>47.5</v>
      </c>
      <c r="C88" s="148"/>
      <c r="D88" s="146"/>
      <c r="E88" s="146"/>
      <c r="F88" s="146"/>
      <c r="G88" s="146"/>
      <c r="H88" s="148"/>
      <c r="I88" s="146"/>
      <c r="J88" s="146"/>
      <c r="K88" s="146"/>
      <c r="L88" s="146"/>
      <c r="M88" s="146"/>
      <c r="N88" s="211"/>
      <c r="O88" s="289"/>
      <c r="Q88" s="17"/>
    </row>
    <row r="89" spans="1:18" ht="9.9499999999999993" customHeight="1" x14ac:dyDescent="0.15">
      <c r="F89" s="381"/>
      <c r="O89" s="158"/>
    </row>
    <row r="90" spans="1:18" ht="9.9499999999999993" customHeight="1" x14ac:dyDescent="0.15">
      <c r="G90" s="158"/>
    </row>
    <row r="93" spans="1:18" ht="30" customHeight="1" x14ac:dyDescent="0.15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topLeftCell="A37" workbookViewId="0">
      <selection activeCell="T72" sqref="T72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 x14ac:dyDescent="0.15"/>
    <row r="24" spans="1:26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6" t="s">
        <v>123</v>
      </c>
      <c r="O24" s="149" t="s">
        <v>126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179</v>
      </c>
      <c r="B25" s="157">
        <v>46.8</v>
      </c>
      <c r="C25" s="157">
        <v>51.9</v>
      </c>
      <c r="D25" s="157">
        <v>48.4</v>
      </c>
      <c r="E25" s="157">
        <v>60.2</v>
      </c>
      <c r="F25" s="157">
        <v>52.3</v>
      </c>
      <c r="G25" s="157">
        <v>59.3</v>
      </c>
      <c r="H25" s="157">
        <v>66.7</v>
      </c>
      <c r="I25" s="157">
        <v>43.7</v>
      </c>
      <c r="J25" s="157">
        <v>73.5</v>
      </c>
      <c r="K25" s="157">
        <v>62.6</v>
      </c>
      <c r="L25" s="157">
        <v>59.5</v>
      </c>
      <c r="M25" s="157">
        <v>53.9</v>
      </c>
      <c r="N25" s="304">
        <f>SUM(B25:M25)</f>
        <v>678.8</v>
      </c>
      <c r="O25" s="207">
        <v>122.6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178</v>
      </c>
      <c r="B26" s="157">
        <v>47.8</v>
      </c>
      <c r="C26" s="157">
        <v>44.8</v>
      </c>
      <c r="D26" s="157">
        <v>52.1</v>
      </c>
      <c r="E26" s="157">
        <v>55.6</v>
      </c>
      <c r="F26" s="157">
        <v>47.6</v>
      </c>
      <c r="G26" s="157">
        <v>72.400000000000006</v>
      </c>
      <c r="H26" s="157">
        <v>64.7</v>
      </c>
      <c r="I26" s="157">
        <v>42.3</v>
      </c>
      <c r="J26" s="157">
        <v>49.9</v>
      </c>
      <c r="K26" s="157">
        <v>47.9</v>
      </c>
      <c r="L26" s="157">
        <v>46.1</v>
      </c>
      <c r="M26" s="157">
        <v>44.3</v>
      </c>
      <c r="N26" s="304">
        <f>SUM(B26:M26)</f>
        <v>615.49999999999989</v>
      </c>
      <c r="O26" s="207">
        <f t="shared" ref="O26:O28" si="0">ROUND(N26/N25*100,1)</f>
        <v>90.7</v>
      </c>
      <c r="P26" s="155"/>
      <c r="Q26" s="287"/>
      <c r="R26" s="287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181</v>
      </c>
      <c r="B27" s="157">
        <v>44.4</v>
      </c>
      <c r="C27" s="157">
        <v>43.2</v>
      </c>
      <c r="D27" s="157">
        <v>58.3</v>
      </c>
      <c r="E27" s="157">
        <v>82.3</v>
      </c>
      <c r="F27" s="157">
        <v>75.599999999999994</v>
      </c>
      <c r="G27" s="157">
        <v>80.5</v>
      </c>
      <c r="H27" s="157">
        <v>62.3</v>
      </c>
      <c r="I27" s="157">
        <v>50.4</v>
      </c>
      <c r="J27" s="157">
        <v>48.5</v>
      </c>
      <c r="K27" s="157">
        <v>53.2</v>
      </c>
      <c r="L27" s="157">
        <v>47.2</v>
      </c>
      <c r="M27" s="157">
        <v>49</v>
      </c>
      <c r="N27" s="304">
        <f>SUM(B27:M27)</f>
        <v>694.90000000000009</v>
      </c>
      <c r="O27" s="207">
        <f t="shared" si="0"/>
        <v>112.9</v>
      </c>
      <c r="P27" s="155"/>
      <c r="Q27" s="287"/>
      <c r="R27" s="287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193</v>
      </c>
      <c r="B28" s="157">
        <v>55.9</v>
      </c>
      <c r="C28" s="157">
        <v>45.3</v>
      </c>
      <c r="D28" s="157">
        <v>66.8</v>
      </c>
      <c r="E28" s="157">
        <v>60.7</v>
      </c>
      <c r="F28" s="157">
        <v>50.5</v>
      </c>
      <c r="G28" s="157">
        <v>71.599999999999994</v>
      </c>
      <c r="H28" s="157">
        <v>77</v>
      </c>
      <c r="I28" s="157">
        <v>59.3</v>
      </c>
      <c r="J28" s="157">
        <v>70.2</v>
      </c>
      <c r="K28" s="157">
        <v>61.2</v>
      </c>
      <c r="L28" s="157">
        <v>59</v>
      </c>
      <c r="M28" s="157">
        <v>56.5</v>
      </c>
      <c r="N28" s="304">
        <f>SUM(B28:M28)</f>
        <v>734</v>
      </c>
      <c r="O28" s="207">
        <f t="shared" si="0"/>
        <v>105.6</v>
      </c>
      <c r="P28" s="155"/>
      <c r="Q28" s="287"/>
      <c r="R28" s="287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204</v>
      </c>
      <c r="B29" s="157">
        <v>51.7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304"/>
      <c r="O29" s="207"/>
      <c r="P29" s="155"/>
      <c r="S29" s="155"/>
      <c r="T29" s="155"/>
      <c r="U29" s="155"/>
      <c r="V29" s="155"/>
      <c r="W29" s="155"/>
      <c r="X29" s="155"/>
      <c r="Y29" s="155"/>
      <c r="Z29" s="155"/>
    </row>
    <row r="30" spans="1:26" ht="9.75" customHeight="1" x14ac:dyDescent="0.15"/>
    <row r="51" spans="1:26" ht="9.9499999999999993" customHeight="1" x14ac:dyDescent="0.15">
      <c r="D51" s="17"/>
    </row>
    <row r="53" spans="1:26" ht="11.1" customHeight="1" x14ac:dyDescent="0.15">
      <c r="A53" s="6"/>
      <c r="B53" s="7" t="s">
        <v>77</v>
      </c>
      <c r="C53" s="7" t="s">
        <v>78</v>
      </c>
      <c r="D53" s="7" t="s">
        <v>79</v>
      </c>
      <c r="E53" s="7" t="s">
        <v>80</v>
      </c>
      <c r="F53" s="7" t="s">
        <v>81</v>
      </c>
      <c r="G53" s="7" t="s">
        <v>82</v>
      </c>
      <c r="H53" s="7" t="s">
        <v>83</v>
      </c>
      <c r="I53" s="7" t="s">
        <v>84</v>
      </c>
      <c r="J53" s="7" t="s">
        <v>85</v>
      </c>
      <c r="K53" s="7" t="s">
        <v>86</v>
      </c>
      <c r="L53" s="7" t="s">
        <v>87</v>
      </c>
      <c r="M53" s="7" t="s">
        <v>88</v>
      </c>
      <c r="N53" s="206" t="s">
        <v>124</v>
      </c>
      <c r="O53" s="149" t="s">
        <v>126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179</v>
      </c>
      <c r="B54" s="157">
        <v>54.8</v>
      </c>
      <c r="C54" s="157">
        <v>59.3</v>
      </c>
      <c r="D54" s="157">
        <v>58.7</v>
      </c>
      <c r="E54" s="157">
        <v>64.3</v>
      </c>
      <c r="F54" s="157">
        <v>57.2</v>
      </c>
      <c r="G54" s="157">
        <v>59.5</v>
      </c>
      <c r="H54" s="157">
        <v>57.8</v>
      </c>
      <c r="I54" s="157">
        <v>57.5</v>
      </c>
      <c r="J54" s="157">
        <v>57.6</v>
      </c>
      <c r="K54" s="157">
        <v>61</v>
      </c>
      <c r="L54" s="157">
        <v>58.2</v>
      </c>
      <c r="M54" s="157">
        <v>62.9</v>
      </c>
      <c r="N54" s="212">
        <f>SUM(B54:M54)/12</f>
        <v>59.06666666666667</v>
      </c>
      <c r="O54" s="207">
        <v>122.6</v>
      </c>
      <c r="P54" s="155"/>
      <c r="Q54" s="290"/>
      <c r="R54" s="290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178</v>
      </c>
      <c r="B55" s="157">
        <v>65.900000000000006</v>
      </c>
      <c r="C55" s="157">
        <v>65.900000000000006</v>
      </c>
      <c r="D55" s="157">
        <v>60.8</v>
      </c>
      <c r="E55" s="157">
        <v>61</v>
      </c>
      <c r="F55" s="157">
        <v>64.599999999999994</v>
      </c>
      <c r="G55" s="157">
        <v>55.6</v>
      </c>
      <c r="H55" s="157">
        <v>43</v>
      </c>
      <c r="I55" s="157">
        <v>47.8</v>
      </c>
      <c r="J55" s="157">
        <v>53.1</v>
      </c>
      <c r="K55" s="157">
        <v>53.4</v>
      </c>
      <c r="L55" s="157">
        <v>34</v>
      </c>
      <c r="M55" s="157">
        <v>32.1</v>
      </c>
      <c r="N55" s="212">
        <f>SUM(B55:M55)/12</f>
        <v>53.1</v>
      </c>
      <c r="O55" s="207">
        <f t="shared" ref="O55:O57" si="1">ROUND(N55/N54*100,1)</f>
        <v>89.9</v>
      </c>
      <c r="P55" s="155"/>
      <c r="Q55" s="290"/>
      <c r="R55" s="290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181</v>
      </c>
      <c r="B56" s="157">
        <v>32.1</v>
      </c>
      <c r="C56" s="157">
        <v>30.1</v>
      </c>
      <c r="D56" s="157">
        <v>28.9</v>
      </c>
      <c r="E56" s="157">
        <v>38</v>
      </c>
      <c r="F56" s="157">
        <v>43.4</v>
      </c>
      <c r="G56" s="157">
        <v>45.9</v>
      </c>
      <c r="H56" s="157">
        <v>40.200000000000003</v>
      </c>
      <c r="I56" s="157">
        <v>40.5</v>
      </c>
      <c r="J56" s="157">
        <v>41.7</v>
      </c>
      <c r="K56" s="157">
        <v>40.799999999999997</v>
      </c>
      <c r="L56" s="157">
        <v>40.1</v>
      </c>
      <c r="M56" s="157">
        <v>39.6</v>
      </c>
      <c r="N56" s="212">
        <f>SUM(B56:M56)/12</f>
        <v>38.44166666666667</v>
      </c>
      <c r="O56" s="207">
        <f t="shared" si="1"/>
        <v>72.400000000000006</v>
      </c>
      <c r="P56" s="155"/>
      <c r="Q56" s="290"/>
      <c r="R56" s="290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193</v>
      </c>
      <c r="B57" s="157">
        <v>40.9</v>
      </c>
      <c r="C57" s="157">
        <v>41</v>
      </c>
      <c r="D57" s="157">
        <v>39.5</v>
      </c>
      <c r="E57" s="157">
        <v>39.4</v>
      </c>
      <c r="F57" s="157">
        <v>37.9</v>
      </c>
      <c r="G57" s="157">
        <v>41.3</v>
      </c>
      <c r="H57" s="157">
        <v>37.5</v>
      </c>
      <c r="I57" s="157">
        <v>38.6</v>
      </c>
      <c r="J57" s="157">
        <v>37.9</v>
      </c>
      <c r="K57" s="157">
        <v>39.700000000000003</v>
      </c>
      <c r="L57" s="157">
        <v>43.1</v>
      </c>
      <c r="M57" s="157">
        <v>40.299999999999997</v>
      </c>
      <c r="N57" s="212">
        <f>SUM(B57:M57)/12</f>
        <v>39.758333333333333</v>
      </c>
      <c r="O57" s="207">
        <f t="shared" si="1"/>
        <v>103.4</v>
      </c>
      <c r="P57" s="155"/>
      <c r="Q57" s="290"/>
      <c r="R57" s="290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204</v>
      </c>
      <c r="B58" s="157">
        <v>43.2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212"/>
      <c r="O58" s="207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9.9499999999999993" customHeight="1" x14ac:dyDescent="0.15">
      <c r="Q59" s="219"/>
    </row>
    <row r="82" spans="1:26" ht="6" customHeight="1" x14ac:dyDescent="0.15"/>
    <row r="83" spans="1:26" ht="11.1" customHeight="1" x14ac:dyDescent="0.15">
      <c r="A83" s="6"/>
      <c r="B83" s="7" t="s">
        <v>77</v>
      </c>
      <c r="C83" s="7" t="s">
        <v>78</v>
      </c>
      <c r="D83" s="7" t="s">
        <v>79</v>
      </c>
      <c r="E83" s="7" t="s">
        <v>80</v>
      </c>
      <c r="F83" s="7" t="s">
        <v>81</v>
      </c>
      <c r="G83" s="7" t="s">
        <v>82</v>
      </c>
      <c r="H83" s="7" t="s">
        <v>83</v>
      </c>
      <c r="I83" s="7" t="s">
        <v>84</v>
      </c>
      <c r="J83" s="7" t="s">
        <v>85</v>
      </c>
      <c r="K83" s="7" t="s">
        <v>86</v>
      </c>
      <c r="L83" s="7" t="s">
        <v>87</v>
      </c>
      <c r="M83" s="7" t="s">
        <v>88</v>
      </c>
      <c r="N83" s="206" t="s">
        <v>124</v>
      </c>
      <c r="O83" s="149" t="s">
        <v>126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179</v>
      </c>
      <c r="B84" s="11">
        <v>85.7</v>
      </c>
      <c r="C84" s="11">
        <v>87</v>
      </c>
      <c r="D84" s="11">
        <v>82.4</v>
      </c>
      <c r="E84" s="11">
        <v>93.3</v>
      </c>
      <c r="F84" s="11">
        <v>92</v>
      </c>
      <c r="G84" s="11">
        <v>99.6</v>
      </c>
      <c r="H84" s="11">
        <v>115.3</v>
      </c>
      <c r="I84" s="11">
        <v>76.099999999999994</v>
      </c>
      <c r="J84" s="11">
        <v>127.5</v>
      </c>
      <c r="K84" s="11">
        <v>102.6</v>
      </c>
      <c r="L84" s="11">
        <v>102.2</v>
      </c>
      <c r="M84" s="11">
        <v>85.1</v>
      </c>
      <c r="N84" s="211">
        <f>SUM(B84:M84)/12</f>
        <v>95.733333333333334</v>
      </c>
      <c r="O84" s="148">
        <v>99.7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178</v>
      </c>
      <c r="B85" s="11">
        <v>71.8</v>
      </c>
      <c r="C85" s="11">
        <v>67.900000000000006</v>
      </c>
      <c r="D85" s="11">
        <v>86.3</v>
      </c>
      <c r="E85" s="11">
        <v>91.1</v>
      </c>
      <c r="F85" s="11">
        <v>72.900000000000006</v>
      </c>
      <c r="G85" s="11">
        <v>127.8</v>
      </c>
      <c r="H85" s="11">
        <v>144</v>
      </c>
      <c r="I85" s="11">
        <v>88.1</v>
      </c>
      <c r="J85" s="11">
        <v>93.5</v>
      </c>
      <c r="K85" s="11">
        <v>89.7</v>
      </c>
      <c r="L85" s="11">
        <v>127.8</v>
      </c>
      <c r="M85" s="11">
        <v>136.69999999999999</v>
      </c>
      <c r="N85" s="211">
        <f>SUM(B85:M85)/12</f>
        <v>99.800000000000011</v>
      </c>
      <c r="O85" s="148">
        <f t="shared" ref="O85:O87" si="2">ROUND(N85/N84*100,1)</f>
        <v>104.2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181</v>
      </c>
      <c r="B86" s="11">
        <v>138.19999999999999</v>
      </c>
      <c r="C86" s="11">
        <v>142.4</v>
      </c>
      <c r="D86" s="11">
        <v>199.9</v>
      </c>
      <c r="E86" s="11">
        <v>232.5</v>
      </c>
      <c r="F86" s="11">
        <v>179</v>
      </c>
      <c r="G86" s="11">
        <v>177.6</v>
      </c>
      <c r="H86" s="11">
        <v>151.19999999999999</v>
      </c>
      <c r="I86" s="11">
        <v>124.5</v>
      </c>
      <c r="J86" s="11">
        <v>116.7</v>
      </c>
      <c r="K86" s="11">
        <v>129.9</v>
      </c>
      <c r="L86" s="11">
        <v>117.4</v>
      </c>
      <c r="M86" s="11">
        <v>123.6</v>
      </c>
      <c r="N86" s="211">
        <f>SUM(B86:M86)/12</f>
        <v>152.74166666666667</v>
      </c>
      <c r="O86" s="148">
        <f t="shared" si="2"/>
        <v>153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193</v>
      </c>
      <c r="B87" s="11">
        <v>137.30000000000001</v>
      </c>
      <c r="C87" s="11">
        <v>110.5</v>
      </c>
      <c r="D87" s="11">
        <v>167.7</v>
      </c>
      <c r="E87" s="11">
        <v>153.9</v>
      </c>
      <c r="F87" s="11">
        <v>132.6</v>
      </c>
      <c r="G87" s="11">
        <v>176.4</v>
      </c>
      <c r="H87" s="11">
        <v>200.3</v>
      </c>
      <c r="I87" s="11">
        <v>154.69999999999999</v>
      </c>
      <c r="J87" s="11">
        <v>184.4</v>
      </c>
      <c r="K87" s="11">
        <v>155.5</v>
      </c>
      <c r="L87" s="11">
        <v>138.4</v>
      </c>
      <c r="M87" s="11">
        <v>138.80000000000001</v>
      </c>
      <c r="N87" s="211">
        <f>SUM(B87:M87)/12</f>
        <v>154.20833333333334</v>
      </c>
      <c r="O87" s="148">
        <f t="shared" si="2"/>
        <v>101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204</v>
      </c>
      <c r="B88" s="11">
        <v>120.5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C89" s="368"/>
      <c r="D89" s="150"/>
    </row>
    <row r="90" spans="1:26" ht="9.9499999999999993" customHeight="1" x14ac:dyDescent="0.15">
      <c r="D90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B89" sqref="B89"/>
    </sheetView>
  </sheetViews>
  <sheetFormatPr defaultRowHeight="9.9499999999999993" customHeight="1" x14ac:dyDescent="0.15"/>
  <cols>
    <col min="1" max="1" width="8" customWidth="1"/>
    <col min="2" max="13" width="6.125" customWidth="1"/>
    <col min="14" max="26" width="7.625" customWidth="1"/>
  </cols>
  <sheetData>
    <row r="8" spans="1:26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6" t="s">
        <v>123</v>
      </c>
      <c r="O24" s="149" t="s">
        <v>126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179</v>
      </c>
      <c r="B25" s="355">
        <v>96.4</v>
      </c>
      <c r="C25" s="355">
        <v>100.8</v>
      </c>
      <c r="D25" s="355">
        <v>119.9</v>
      </c>
      <c r="E25" s="355">
        <v>122</v>
      </c>
      <c r="F25" s="355">
        <v>123.5</v>
      </c>
      <c r="G25" s="355">
        <v>126.2</v>
      </c>
      <c r="H25" s="355">
        <v>126.9</v>
      </c>
      <c r="I25" s="355">
        <v>97.5</v>
      </c>
      <c r="J25" s="355">
        <v>114.1</v>
      </c>
      <c r="K25" s="355">
        <v>104.1</v>
      </c>
      <c r="L25" s="355">
        <v>95.1</v>
      </c>
      <c r="M25" s="355">
        <v>110</v>
      </c>
      <c r="N25" s="212">
        <f>SUM(B25:M25)</f>
        <v>1336.4999999999998</v>
      </c>
      <c r="O25" s="356">
        <v>94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178</v>
      </c>
      <c r="B26" s="355">
        <v>84.4</v>
      </c>
      <c r="C26" s="355">
        <v>90.2</v>
      </c>
      <c r="D26" s="355">
        <v>113.2</v>
      </c>
      <c r="E26" s="355">
        <v>112.9</v>
      </c>
      <c r="F26" s="355">
        <v>92.8</v>
      </c>
      <c r="G26" s="355">
        <v>100.2</v>
      </c>
      <c r="H26" s="355">
        <v>103</v>
      </c>
      <c r="I26" s="355">
        <v>90.2</v>
      </c>
      <c r="J26" s="355">
        <v>95.8</v>
      </c>
      <c r="K26" s="355">
        <v>131.9</v>
      </c>
      <c r="L26" s="355">
        <v>84.5</v>
      </c>
      <c r="M26" s="355">
        <v>78.599999999999994</v>
      </c>
      <c r="N26" s="212">
        <f>SUM(B26:M26)</f>
        <v>1177.6999999999998</v>
      </c>
      <c r="O26" s="356">
        <f t="shared" ref="O26:O28" si="0">ROUND(N26/N25*100,1)</f>
        <v>88.1</v>
      </c>
      <c r="P26" s="359"/>
      <c r="Q26" s="360"/>
      <c r="R26" s="360"/>
      <c r="S26" s="359"/>
      <c r="T26" s="359"/>
      <c r="U26" s="359"/>
      <c r="V26" s="359"/>
      <c r="W26" s="359"/>
      <c r="X26" s="359"/>
      <c r="Y26" s="359"/>
      <c r="Z26" s="359"/>
    </row>
    <row r="27" spans="1:26" ht="11.1" customHeight="1" x14ac:dyDescent="0.15">
      <c r="A27" s="6" t="s">
        <v>181</v>
      </c>
      <c r="B27" s="355">
        <v>75.7</v>
      </c>
      <c r="C27" s="355">
        <v>92.3</v>
      </c>
      <c r="D27" s="355">
        <v>105</v>
      </c>
      <c r="E27" s="355">
        <v>103.6</v>
      </c>
      <c r="F27" s="355">
        <v>94.9</v>
      </c>
      <c r="G27" s="355">
        <v>106.3</v>
      </c>
      <c r="H27" s="355">
        <v>100.1</v>
      </c>
      <c r="I27" s="355">
        <v>100.9</v>
      </c>
      <c r="J27" s="355">
        <v>91.8</v>
      </c>
      <c r="K27" s="355">
        <v>87.4</v>
      </c>
      <c r="L27" s="355">
        <v>90</v>
      </c>
      <c r="M27" s="355">
        <v>78.099999999999994</v>
      </c>
      <c r="N27" s="212">
        <f>SUM(B27:M27)</f>
        <v>1126.0999999999999</v>
      </c>
      <c r="O27" s="356">
        <f t="shared" si="0"/>
        <v>95.6</v>
      </c>
      <c r="P27" s="359"/>
      <c r="Q27" s="360"/>
      <c r="R27" s="360"/>
      <c r="S27" s="359"/>
      <c r="T27" s="359"/>
      <c r="U27" s="359"/>
      <c r="V27" s="359"/>
      <c r="W27" s="359"/>
      <c r="X27" s="359"/>
      <c r="Y27" s="359"/>
      <c r="Z27" s="359"/>
    </row>
    <row r="28" spans="1:26" ht="11.1" customHeight="1" x14ac:dyDescent="0.15">
      <c r="A28" s="6" t="s">
        <v>193</v>
      </c>
      <c r="B28" s="355">
        <v>68.900000000000006</v>
      </c>
      <c r="C28" s="355">
        <v>75.7</v>
      </c>
      <c r="D28" s="355">
        <v>96.3</v>
      </c>
      <c r="E28" s="355">
        <v>98.9</v>
      </c>
      <c r="F28" s="355">
        <v>89.3</v>
      </c>
      <c r="G28" s="355">
        <v>96</v>
      </c>
      <c r="H28" s="355">
        <v>90.2</v>
      </c>
      <c r="I28" s="355">
        <v>87.2</v>
      </c>
      <c r="J28" s="355">
        <v>85.7</v>
      </c>
      <c r="K28" s="355">
        <v>93.5</v>
      </c>
      <c r="L28" s="355">
        <v>82.1</v>
      </c>
      <c r="M28" s="355">
        <v>87</v>
      </c>
      <c r="N28" s="212">
        <f>SUM(B28:M28)</f>
        <v>1050.8000000000002</v>
      </c>
      <c r="O28" s="356">
        <f t="shared" si="0"/>
        <v>93.3</v>
      </c>
      <c r="P28" s="359"/>
      <c r="Q28" s="360"/>
      <c r="R28" s="360"/>
      <c r="S28" s="359"/>
      <c r="T28" s="359"/>
      <c r="U28" s="359"/>
      <c r="V28" s="359"/>
      <c r="W28" s="359"/>
      <c r="X28" s="359"/>
      <c r="Y28" s="359"/>
      <c r="Z28" s="359"/>
    </row>
    <row r="29" spans="1:26" ht="11.1" customHeight="1" x14ac:dyDescent="0.15">
      <c r="A29" s="6" t="s">
        <v>204</v>
      </c>
      <c r="B29" s="355">
        <v>72.7</v>
      </c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212"/>
      <c r="O29" s="356"/>
      <c r="P29" s="359"/>
      <c r="Q29" s="361"/>
      <c r="R29" s="361"/>
      <c r="S29" s="359"/>
      <c r="T29" s="359"/>
      <c r="U29" s="359"/>
      <c r="V29" s="359"/>
      <c r="W29" s="359"/>
      <c r="X29" s="359"/>
      <c r="Y29" s="359"/>
      <c r="Z29" s="359"/>
    </row>
    <row r="30" spans="1:26" ht="9.9499999999999993" customHeight="1" x14ac:dyDescent="0.15">
      <c r="H30" s="194"/>
    </row>
    <row r="53" spans="1:26" s="150" customFormat="1" ht="11.1" customHeight="1" x14ac:dyDescent="0.15">
      <c r="A53" s="11"/>
      <c r="B53" s="146" t="s">
        <v>77</v>
      </c>
      <c r="C53" s="146" t="s">
        <v>78</v>
      </c>
      <c r="D53" s="146" t="s">
        <v>79</v>
      </c>
      <c r="E53" s="146" t="s">
        <v>80</v>
      </c>
      <c r="F53" s="146" t="s">
        <v>81</v>
      </c>
      <c r="G53" s="146" t="s">
        <v>82</v>
      </c>
      <c r="H53" s="146" t="s">
        <v>83</v>
      </c>
      <c r="I53" s="146" t="s">
        <v>84</v>
      </c>
      <c r="J53" s="146" t="s">
        <v>85</v>
      </c>
      <c r="K53" s="146" t="s">
        <v>86</v>
      </c>
      <c r="L53" s="146" t="s">
        <v>87</v>
      </c>
      <c r="M53" s="146" t="s">
        <v>88</v>
      </c>
      <c r="N53" s="206" t="s">
        <v>124</v>
      </c>
      <c r="O53" s="149" t="s">
        <v>126</v>
      </c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</row>
    <row r="54" spans="1:26" s="150" customFormat="1" ht="11.1" customHeight="1" x14ac:dyDescent="0.15">
      <c r="A54" s="6" t="s">
        <v>179</v>
      </c>
      <c r="B54" s="153">
        <v>114.1</v>
      </c>
      <c r="C54" s="153">
        <v>119.1</v>
      </c>
      <c r="D54" s="153">
        <v>126.2</v>
      </c>
      <c r="E54" s="153">
        <v>117.7</v>
      </c>
      <c r="F54" s="153">
        <v>126</v>
      </c>
      <c r="G54" s="153">
        <v>138.9</v>
      </c>
      <c r="H54" s="153">
        <v>146.19999999999999</v>
      </c>
      <c r="I54" s="153">
        <v>134.4</v>
      </c>
      <c r="J54" s="153">
        <v>134.19999999999999</v>
      </c>
      <c r="K54" s="153">
        <v>122.9</v>
      </c>
      <c r="L54" s="153">
        <v>124.3</v>
      </c>
      <c r="M54" s="153">
        <v>122.1</v>
      </c>
      <c r="N54" s="212">
        <f>SUM(B54:M54)/12</f>
        <v>127.17499999999997</v>
      </c>
      <c r="O54" s="356">
        <v>99.4</v>
      </c>
      <c r="P54" s="357"/>
      <c r="Q54" s="358"/>
      <c r="R54" s="358"/>
      <c r="S54" s="357"/>
      <c r="T54" s="357"/>
      <c r="U54" s="357"/>
      <c r="V54" s="357"/>
      <c r="W54" s="357"/>
      <c r="X54" s="357"/>
      <c r="Y54" s="357"/>
      <c r="Z54" s="357"/>
    </row>
    <row r="55" spans="1:26" s="150" customFormat="1" ht="11.1" customHeight="1" x14ac:dyDescent="0.15">
      <c r="A55" s="6" t="s">
        <v>178</v>
      </c>
      <c r="B55" s="153">
        <v>119.6</v>
      </c>
      <c r="C55" s="153">
        <v>116.2</v>
      </c>
      <c r="D55" s="153">
        <v>120.4</v>
      </c>
      <c r="E55" s="153">
        <v>120.3</v>
      </c>
      <c r="F55" s="153">
        <v>123.1</v>
      </c>
      <c r="G55" s="153">
        <v>116.5</v>
      </c>
      <c r="H55" s="153">
        <v>114.8</v>
      </c>
      <c r="I55" s="153">
        <v>111.8</v>
      </c>
      <c r="J55" s="153">
        <v>114</v>
      </c>
      <c r="K55" s="153">
        <v>141.30000000000001</v>
      </c>
      <c r="L55" s="153">
        <v>114</v>
      </c>
      <c r="M55" s="153">
        <v>101.3</v>
      </c>
      <c r="N55" s="212">
        <f>SUM(B55:M55)/12</f>
        <v>117.77499999999998</v>
      </c>
      <c r="O55" s="356">
        <f t="shared" ref="O55:O57" si="1">ROUND(N55/N54*100,1)</f>
        <v>92.6</v>
      </c>
      <c r="P55" s="357"/>
      <c r="Q55" s="358"/>
      <c r="R55" s="358"/>
      <c r="S55" s="357"/>
      <c r="T55" s="357"/>
      <c r="U55" s="357"/>
      <c r="V55" s="357"/>
      <c r="W55" s="357"/>
      <c r="X55" s="357"/>
      <c r="Y55" s="357"/>
      <c r="Z55" s="357"/>
    </row>
    <row r="56" spans="1:26" s="150" customFormat="1" ht="11.1" customHeight="1" x14ac:dyDescent="0.15">
      <c r="A56" s="6" t="s">
        <v>181</v>
      </c>
      <c r="B56" s="153">
        <v>99.7</v>
      </c>
      <c r="C56" s="153">
        <v>109.5</v>
      </c>
      <c r="D56" s="153">
        <v>111.4</v>
      </c>
      <c r="E56" s="153">
        <v>102.9</v>
      </c>
      <c r="F56" s="153">
        <v>113.3</v>
      </c>
      <c r="G56" s="153">
        <v>123.3</v>
      </c>
      <c r="H56" s="153">
        <v>120.8</v>
      </c>
      <c r="I56" s="153">
        <v>138.19999999999999</v>
      </c>
      <c r="J56" s="153">
        <v>132.1</v>
      </c>
      <c r="K56" s="153">
        <v>128.30000000000001</v>
      </c>
      <c r="L56" s="153">
        <v>125.1</v>
      </c>
      <c r="M56" s="153">
        <v>109.6</v>
      </c>
      <c r="N56" s="212">
        <f>SUM(B56:M56)/12</f>
        <v>117.84999999999997</v>
      </c>
      <c r="O56" s="356">
        <f t="shared" si="1"/>
        <v>100.1</v>
      </c>
      <c r="P56" s="357"/>
      <c r="Q56" s="358"/>
      <c r="R56" s="358"/>
      <c r="S56" s="357"/>
      <c r="T56" s="357"/>
      <c r="U56" s="357"/>
      <c r="V56" s="357"/>
      <c r="W56" s="357"/>
      <c r="X56" s="357"/>
      <c r="Y56" s="357"/>
      <c r="Z56" s="357"/>
    </row>
    <row r="57" spans="1:26" s="150" customFormat="1" ht="11.1" customHeight="1" x14ac:dyDescent="0.15">
      <c r="A57" s="6" t="s">
        <v>193</v>
      </c>
      <c r="B57" s="153">
        <v>110.3</v>
      </c>
      <c r="C57" s="153">
        <v>109</v>
      </c>
      <c r="D57" s="153">
        <v>108.2</v>
      </c>
      <c r="E57" s="153">
        <v>113.1</v>
      </c>
      <c r="F57" s="153">
        <v>122.4</v>
      </c>
      <c r="G57" s="153">
        <v>116.8</v>
      </c>
      <c r="H57" s="153">
        <v>108.9</v>
      </c>
      <c r="I57" s="153">
        <v>107</v>
      </c>
      <c r="J57" s="153">
        <v>101.1</v>
      </c>
      <c r="K57" s="153">
        <v>109.4</v>
      </c>
      <c r="L57" s="153">
        <v>99.1</v>
      </c>
      <c r="M57" s="153">
        <v>97.9</v>
      </c>
      <c r="N57" s="212">
        <f>SUM(B57:M57)/12</f>
        <v>108.60000000000001</v>
      </c>
      <c r="O57" s="356">
        <f t="shared" si="1"/>
        <v>92.2</v>
      </c>
      <c r="P57" s="357"/>
      <c r="Q57" s="358"/>
      <c r="R57" s="358"/>
      <c r="S57" s="357"/>
      <c r="T57" s="357"/>
      <c r="U57" s="357"/>
      <c r="V57" s="357"/>
      <c r="W57" s="357"/>
      <c r="X57" s="357"/>
      <c r="Y57" s="357"/>
      <c r="Z57" s="357"/>
    </row>
    <row r="58" spans="1:26" s="150" customFormat="1" ht="11.1" customHeight="1" x14ac:dyDescent="0.15">
      <c r="A58" s="6" t="s">
        <v>204</v>
      </c>
      <c r="B58" s="153">
        <v>97.3</v>
      </c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212"/>
      <c r="O58" s="356"/>
      <c r="P58" s="159"/>
      <c r="Q58" s="353"/>
      <c r="R58" s="353"/>
      <c r="S58" s="159"/>
      <c r="T58" s="159"/>
      <c r="U58" s="159"/>
      <c r="V58" s="159"/>
      <c r="W58" s="159"/>
      <c r="X58" s="159"/>
      <c r="Y58" s="159"/>
      <c r="Z58" s="159"/>
    </row>
    <row r="59" spans="1:26" ht="9.9499999999999993" customHeight="1" x14ac:dyDescent="0.15">
      <c r="A59" s="48"/>
    </row>
    <row r="60" spans="1:26" ht="9.9499999999999993" customHeight="1" x14ac:dyDescent="0.15">
      <c r="A60" s="48"/>
    </row>
    <row r="68" spans="18:18" ht="9.9499999999999993" customHeight="1" x14ac:dyDescent="0.15">
      <c r="R68" s="354"/>
    </row>
    <row r="82" spans="1:26" ht="5.25" customHeight="1" x14ac:dyDescent="0.15"/>
    <row r="83" spans="1:26" s="150" customFormat="1" ht="11.1" customHeight="1" x14ac:dyDescent="0.15">
      <c r="A83" s="11"/>
      <c r="B83" s="146" t="s">
        <v>77</v>
      </c>
      <c r="C83" s="146" t="s">
        <v>78</v>
      </c>
      <c r="D83" s="146" t="s">
        <v>79</v>
      </c>
      <c r="E83" s="146" t="s">
        <v>80</v>
      </c>
      <c r="F83" s="146" t="s">
        <v>81</v>
      </c>
      <c r="G83" s="146" t="s">
        <v>82</v>
      </c>
      <c r="H83" s="146" t="s">
        <v>83</v>
      </c>
      <c r="I83" s="146" t="s">
        <v>84</v>
      </c>
      <c r="J83" s="146" t="s">
        <v>85</v>
      </c>
      <c r="K83" s="146" t="s">
        <v>86</v>
      </c>
      <c r="L83" s="146" t="s">
        <v>87</v>
      </c>
      <c r="M83" s="146" t="s">
        <v>88</v>
      </c>
      <c r="N83" s="206" t="s">
        <v>124</v>
      </c>
      <c r="O83" s="149" t="s">
        <v>126</v>
      </c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</row>
    <row r="84" spans="1:26" s="150" customFormat="1" ht="11.1" customHeight="1" x14ac:dyDescent="0.15">
      <c r="A84" s="6" t="s">
        <v>179</v>
      </c>
      <c r="B84" s="148">
        <v>85.5</v>
      </c>
      <c r="C84" s="148">
        <v>84.2</v>
      </c>
      <c r="D84" s="148">
        <v>94.9</v>
      </c>
      <c r="E84" s="148">
        <v>103.5</v>
      </c>
      <c r="F84" s="148">
        <v>98</v>
      </c>
      <c r="G84" s="148">
        <v>90.4</v>
      </c>
      <c r="H84" s="148">
        <v>86.4</v>
      </c>
      <c r="I84" s="148">
        <v>73.7</v>
      </c>
      <c r="J84" s="148">
        <v>85</v>
      </c>
      <c r="K84" s="148">
        <v>85.4</v>
      </c>
      <c r="L84" s="148">
        <v>76.400000000000006</v>
      </c>
      <c r="M84" s="148">
        <v>90.2</v>
      </c>
      <c r="N84" s="211">
        <f t="shared" ref="N84:N87" si="2">SUM(B84:M84)/12</f>
        <v>87.8</v>
      </c>
      <c r="O84" s="216">
        <v>94.7</v>
      </c>
      <c r="Q84" s="288"/>
      <c r="R84" s="288"/>
    </row>
    <row r="85" spans="1:26" s="150" customFormat="1" ht="11.1" customHeight="1" x14ac:dyDescent="0.15">
      <c r="A85" s="6" t="s">
        <v>178</v>
      </c>
      <c r="B85" s="148">
        <v>70.900000000000006</v>
      </c>
      <c r="C85" s="148">
        <v>78</v>
      </c>
      <c r="D85" s="148">
        <v>93.9</v>
      </c>
      <c r="E85" s="148">
        <v>93.9</v>
      </c>
      <c r="F85" s="148">
        <v>75.099999999999994</v>
      </c>
      <c r="G85" s="148">
        <v>86.4</v>
      </c>
      <c r="H85" s="148">
        <v>89.8</v>
      </c>
      <c r="I85" s="148">
        <v>81</v>
      </c>
      <c r="J85" s="148">
        <v>83.9</v>
      </c>
      <c r="K85" s="148">
        <v>92.6</v>
      </c>
      <c r="L85" s="148">
        <v>76.900000000000006</v>
      </c>
      <c r="M85" s="148">
        <v>79</v>
      </c>
      <c r="N85" s="211">
        <f t="shared" si="2"/>
        <v>83.45</v>
      </c>
      <c r="O85" s="216">
        <f t="shared" ref="O85:O87" si="3">ROUND(N85/N84*100,1)</f>
        <v>95</v>
      </c>
      <c r="Q85" s="288"/>
      <c r="R85" s="288"/>
    </row>
    <row r="86" spans="1:26" s="150" customFormat="1" ht="11.1" customHeight="1" x14ac:dyDescent="0.15">
      <c r="A86" s="6" t="s">
        <v>181</v>
      </c>
      <c r="B86" s="148">
        <v>76.099999999999994</v>
      </c>
      <c r="C86" s="148">
        <v>83.6</v>
      </c>
      <c r="D86" s="148">
        <v>94.2</v>
      </c>
      <c r="E86" s="148">
        <v>100.7</v>
      </c>
      <c r="F86" s="148">
        <v>83</v>
      </c>
      <c r="G86" s="148">
        <v>85.6</v>
      </c>
      <c r="H86" s="148">
        <v>83.1</v>
      </c>
      <c r="I86" s="148">
        <v>71.099999999999994</v>
      </c>
      <c r="J86" s="148">
        <v>70.099999999999994</v>
      </c>
      <c r="K86" s="148">
        <v>68.599999999999994</v>
      </c>
      <c r="L86" s="148">
        <v>72.099999999999994</v>
      </c>
      <c r="M86" s="148">
        <v>73.099999999999994</v>
      </c>
      <c r="N86" s="211">
        <f t="shared" si="2"/>
        <v>80.108333333333334</v>
      </c>
      <c r="O86" s="216">
        <f t="shared" si="3"/>
        <v>96</v>
      </c>
      <c r="Q86" s="288"/>
      <c r="R86" s="288"/>
    </row>
    <row r="87" spans="1:26" s="150" customFormat="1" ht="11.1" customHeight="1" x14ac:dyDescent="0.15">
      <c r="A87" s="6" t="s">
        <v>193</v>
      </c>
      <c r="B87" s="148">
        <v>62.3</v>
      </c>
      <c r="C87" s="148">
        <v>69.599999999999994</v>
      </c>
      <c r="D87" s="148">
        <v>89</v>
      </c>
      <c r="E87" s="148">
        <v>87.2</v>
      </c>
      <c r="F87" s="148">
        <v>71.900000000000006</v>
      </c>
      <c r="G87" s="148">
        <v>82.6</v>
      </c>
      <c r="H87" s="148">
        <v>83.4</v>
      </c>
      <c r="I87" s="148">
        <v>81.599999999999994</v>
      </c>
      <c r="J87" s="148">
        <v>85.1</v>
      </c>
      <c r="K87" s="148">
        <v>84.9</v>
      </c>
      <c r="L87" s="148">
        <v>83.6</v>
      </c>
      <c r="M87" s="148">
        <v>88.9</v>
      </c>
      <c r="N87" s="211">
        <f t="shared" si="2"/>
        <v>80.841666666666669</v>
      </c>
      <c r="O87" s="216">
        <f t="shared" si="3"/>
        <v>100.9</v>
      </c>
      <c r="Q87" s="288"/>
      <c r="R87" s="288"/>
    </row>
    <row r="88" spans="1:26" s="150" customFormat="1" ht="11.1" customHeight="1" x14ac:dyDescent="0.15">
      <c r="A88" s="6" t="s">
        <v>204</v>
      </c>
      <c r="B88" s="148">
        <v>74.8</v>
      </c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211"/>
      <c r="O88" s="216"/>
    </row>
    <row r="89" spans="1:26" ht="9.9499999999999993" customHeight="1" x14ac:dyDescent="0.15">
      <c r="E89" s="369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B89" sqref="B8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7" width="7.625" customWidth="1"/>
  </cols>
  <sheetData>
    <row r="7" spans="1:15" ht="9.9499999999999993" customHeight="1" x14ac:dyDescent="0.1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 x14ac:dyDescent="0.15">
      <c r="N14" s="225"/>
      <c r="O14" s="225"/>
    </row>
    <row r="17" spans="1:26" ht="9.9499999999999993" customHeight="1" x14ac:dyDescent="0.15">
      <c r="O17" s="225"/>
    </row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5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5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 x14ac:dyDescent="0.15"/>
    <row r="24" spans="1:26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6" t="s">
        <v>123</v>
      </c>
      <c r="O24" s="149" t="s">
        <v>126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179</v>
      </c>
      <c r="B25" s="153">
        <v>20</v>
      </c>
      <c r="C25" s="153">
        <v>20.100000000000001</v>
      </c>
      <c r="D25" s="153">
        <v>21.2</v>
      </c>
      <c r="E25" s="153">
        <v>22.7</v>
      </c>
      <c r="F25" s="153">
        <v>21.8</v>
      </c>
      <c r="G25" s="153">
        <v>21.8</v>
      </c>
      <c r="H25" s="153">
        <v>23.4</v>
      </c>
      <c r="I25" s="153">
        <v>20.3</v>
      </c>
      <c r="J25" s="153">
        <v>23.3</v>
      </c>
      <c r="K25" s="153">
        <v>22.7</v>
      </c>
      <c r="L25" s="153">
        <v>21.9</v>
      </c>
      <c r="M25" s="334">
        <v>20.8</v>
      </c>
      <c r="N25" s="285">
        <f>SUM(B25:M25)</f>
        <v>260</v>
      </c>
      <c r="O25" s="207">
        <v>128.30000000000001</v>
      </c>
      <c r="P25" s="155"/>
      <c r="Q25" s="284"/>
      <c r="R25" s="284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178</v>
      </c>
      <c r="B26" s="153">
        <v>20.3</v>
      </c>
      <c r="C26" s="153">
        <v>21.9</v>
      </c>
      <c r="D26" s="153">
        <v>25.5</v>
      </c>
      <c r="E26" s="153">
        <v>26.2</v>
      </c>
      <c r="F26" s="153">
        <v>20.399999999999999</v>
      </c>
      <c r="G26" s="153">
        <v>21.6</v>
      </c>
      <c r="H26" s="153">
        <v>23.6</v>
      </c>
      <c r="I26" s="153">
        <v>19.3</v>
      </c>
      <c r="J26" s="153">
        <v>23.5</v>
      </c>
      <c r="K26" s="153">
        <v>23.4</v>
      </c>
      <c r="L26" s="153">
        <v>16.899999999999999</v>
      </c>
      <c r="M26" s="334">
        <v>19</v>
      </c>
      <c r="N26" s="285">
        <f>SUM(B26:M26)</f>
        <v>261.60000000000002</v>
      </c>
      <c r="O26" s="207">
        <f>SUM(N26/N25)*100</f>
        <v>100.61538461538461</v>
      </c>
      <c r="P26" s="155"/>
      <c r="Q26" s="284"/>
      <c r="R26" s="284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181</v>
      </c>
      <c r="B27" s="153">
        <v>16.5</v>
      </c>
      <c r="C27" s="153">
        <v>20.6</v>
      </c>
      <c r="D27" s="153">
        <v>23</v>
      </c>
      <c r="E27" s="153">
        <v>25.7</v>
      </c>
      <c r="F27" s="153">
        <v>22.2</v>
      </c>
      <c r="G27" s="153">
        <v>20.9</v>
      </c>
      <c r="H27" s="153">
        <v>21.1</v>
      </c>
      <c r="I27" s="153">
        <v>47.8</v>
      </c>
      <c r="J27" s="153">
        <v>50.3</v>
      </c>
      <c r="K27" s="153">
        <v>43.9</v>
      </c>
      <c r="L27" s="153">
        <v>48.7</v>
      </c>
      <c r="M27" s="334">
        <v>53</v>
      </c>
      <c r="N27" s="285">
        <f>SUM(B27:M27)</f>
        <v>393.7</v>
      </c>
      <c r="O27" s="207">
        <f>SUM(N27/N26)*100</f>
        <v>150.49694189602445</v>
      </c>
      <c r="P27" s="155"/>
      <c r="Q27" s="284"/>
      <c r="R27" s="284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193</v>
      </c>
      <c r="B28" s="153">
        <v>43</v>
      </c>
      <c r="C28" s="153">
        <v>42.4</v>
      </c>
      <c r="D28" s="153">
        <v>49.1</v>
      </c>
      <c r="E28" s="153">
        <v>50.7</v>
      </c>
      <c r="F28" s="153">
        <v>52.2</v>
      </c>
      <c r="G28" s="153">
        <v>51</v>
      </c>
      <c r="H28" s="153">
        <v>52.7</v>
      </c>
      <c r="I28" s="153">
        <v>47.1</v>
      </c>
      <c r="J28" s="153">
        <v>50.4</v>
      </c>
      <c r="K28" s="153">
        <v>48.7</v>
      </c>
      <c r="L28" s="153">
        <v>50.5</v>
      </c>
      <c r="M28" s="334">
        <v>52.5</v>
      </c>
      <c r="N28" s="285">
        <f>SUM(B28:M28)</f>
        <v>590.29999999999995</v>
      </c>
      <c r="O28" s="207">
        <f>SUM(N28/N27)*100</f>
        <v>149.93649987299972</v>
      </c>
      <c r="P28" s="155"/>
      <c r="Q28" s="284"/>
      <c r="R28" s="284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204</v>
      </c>
      <c r="B29" s="153">
        <v>45.1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334"/>
      <c r="N29" s="285"/>
      <c r="O29" s="207"/>
      <c r="P29" s="155"/>
      <c r="Q29" s="215"/>
      <c r="R29" s="215"/>
      <c r="S29" s="155"/>
      <c r="T29" s="155"/>
      <c r="U29" s="155"/>
      <c r="V29" s="155"/>
      <c r="W29" s="155"/>
      <c r="X29" s="155"/>
      <c r="Y29" s="155"/>
      <c r="Z29" s="155"/>
    </row>
    <row r="35" spans="8:14" ht="9.9499999999999993" customHeight="1" x14ac:dyDescent="0.15">
      <c r="H35" s="17"/>
    </row>
    <row r="46" spans="8:14" ht="9.9499999999999993" customHeight="1" x14ac:dyDescent="0.15">
      <c r="H46" s="17"/>
    </row>
    <row r="48" spans="8:14" ht="9.9499999999999993" customHeight="1" x14ac:dyDescent="0.15">
      <c r="N48" s="225"/>
    </row>
    <row r="52" spans="1:26" ht="4.5" customHeight="1" x14ac:dyDescent="0.15"/>
    <row r="53" spans="1:26" ht="11.1" customHeight="1" x14ac:dyDescent="0.15">
      <c r="A53" s="6"/>
      <c r="B53" s="7" t="s">
        <v>77</v>
      </c>
      <c r="C53" s="7" t="s">
        <v>78</v>
      </c>
      <c r="D53" s="7" t="s">
        <v>79</v>
      </c>
      <c r="E53" s="7" t="s">
        <v>80</v>
      </c>
      <c r="F53" s="7" t="s">
        <v>81</v>
      </c>
      <c r="G53" s="7" t="s">
        <v>82</v>
      </c>
      <c r="H53" s="7" t="s">
        <v>83</v>
      </c>
      <c r="I53" s="7" t="s">
        <v>84</v>
      </c>
      <c r="J53" s="7" t="s">
        <v>85</v>
      </c>
      <c r="K53" s="7" t="s">
        <v>86</v>
      </c>
      <c r="L53" s="7" t="s">
        <v>87</v>
      </c>
      <c r="M53" s="7" t="s">
        <v>88</v>
      </c>
      <c r="N53" s="206" t="s">
        <v>124</v>
      </c>
      <c r="O53" s="149" t="s">
        <v>126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179</v>
      </c>
      <c r="B54" s="153">
        <v>29.9</v>
      </c>
      <c r="C54" s="153">
        <v>30.7</v>
      </c>
      <c r="D54" s="153">
        <v>30.6</v>
      </c>
      <c r="E54" s="153">
        <v>31.5</v>
      </c>
      <c r="F54" s="153">
        <v>30.7</v>
      </c>
      <c r="G54" s="153">
        <v>30.4</v>
      </c>
      <c r="H54" s="153">
        <v>31.2</v>
      </c>
      <c r="I54" s="153">
        <v>31.6</v>
      </c>
      <c r="J54" s="153">
        <v>30.1</v>
      </c>
      <c r="K54" s="153">
        <v>31.2</v>
      </c>
      <c r="L54" s="153">
        <v>32.200000000000003</v>
      </c>
      <c r="M54" s="153">
        <v>30.2</v>
      </c>
      <c r="N54" s="212">
        <f t="shared" ref="N54:N57" si="0">SUM(B54:M54)/12</f>
        <v>30.858333333333331</v>
      </c>
      <c r="O54" s="207">
        <v>120</v>
      </c>
      <c r="P54" s="155"/>
      <c r="Q54" s="291"/>
      <c r="R54" s="291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178</v>
      </c>
      <c r="B55" s="153">
        <v>31.5</v>
      </c>
      <c r="C55" s="153">
        <v>32.5</v>
      </c>
      <c r="D55" s="153">
        <v>33.299999999999997</v>
      </c>
      <c r="E55" s="153">
        <v>34</v>
      </c>
      <c r="F55" s="153">
        <v>33.9</v>
      </c>
      <c r="G55" s="153">
        <v>32.9</v>
      </c>
      <c r="H55" s="153">
        <v>31</v>
      </c>
      <c r="I55" s="153">
        <v>30.4</v>
      </c>
      <c r="J55" s="153">
        <v>31.4</v>
      </c>
      <c r="K55" s="153">
        <v>28.8</v>
      </c>
      <c r="L55" s="153">
        <v>30</v>
      </c>
      <c r="M55" s="153">
        <v>28.8</v>
      </c>
      <c r="N55" s="212">
        <f t="shared" si="0"/>
        <v>31.541666666666668</v>
      </c>
      <c r="O55" s="207">
        <f t="shared" ref="O55:O57" si="1">SUM(N55/N54)*100</f>
        <v>102.21442073994061</v>
      </c>
      <c r="P55" s="155"/>
      <c r="Q55" s="291"/>
      <c r="R55" s="291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181</v>
      </c>
      <c r="B56" s="153">
        <v>29.4</v>
      </c>
      <c r="C56" s="153">
        <v>31.6</v>
      </c>
      <c r="D56" s="153">
        <v>30.7</v>
      </c>
      <c r="E56" s="153">
        <v>30.6</v>
      </c>
      <c r="F56" s="153">
        <v>30.2</v>
      </c>
      <c r="G56" s="153">
        <v>28.7</v>
      </c>
      <c r="H56" s="153">
        <v>28.73</v>
      </c>
      <c r="I56" s="153">
        <v>56.4</v>
      </c>
      <c r="J56" s="153">
        <v>57.8</v>
      </c>
      <c r="K56" s="153">
        <v>58.5</v>
      </c>
      <c r="L56" s="153">
        <v>62</v>
      </c>
      <c r="M56" s="153">
        <v>64.5</v>
      </c>
      <c r="N56" s="212">
        <f t="shared" si="0"/>
        <v>42.427500000000002</v>
      </c>
      <c r="O56" s="207">
        <f t="shared" si="1"/>
        <v>134.51254953764862</v>
      </c>
      <c r="P56" s="155"/>
      <c r="Q56" s="291"/>
      <c r="R56" s="291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193</v>
      </c>
      <c r="B57" s="153">
        <v>57.2</v>
      </c>
      <c r="C57" s="153">
        <v>59.9</v>
      </c>
      <c r="D57" s="153">
        <v>59.5</v>
      </c>
      <c r="E57" s="153">
        <v>59.8</v>
      </c>
      <c r="F57" s="153">
        <v>63.2</v>
      </c>
      <c r="G57" s="153">
        <v>61.4</v>
      </c>
      <c r="H57" s="153">
        <v>61.2</v>
      </c>
      <c r="I57" s="153">
        <v>62</v>
      </c>
      <c r="J57" s="153">
        <v>61.4</v>
      </c>
      <c r="K57" s="153">
        <v>60.1</v>
      </c>
      <c r="L57" s="153">
        <v>62.7</v>
      </c>
      <c r="M57" s="153">
        <v>64</v>
      </c>
      <c r="N57" s="212">
        <f t="shared" si="0"/>
        <v>61.033333333333331</v>
      </c>
      <c r="O57" s="207">
        <f t="shared" si="1"/>
        <v>143.85323984051223</v>
      </c>
      <c r="P57" s="155"/>
      <c r="Q57" s="291"/>
      <c r="R57" s="291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204</v>
      </c>
      <c r="B58" s="153">
        <v>62.7</v>
      </c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212"/>
      <c r="O58" s="207"/>
      <c r="P58" s="155"/>
      <c r="Q58" s="291"/>
      <c r="R58" s="291"/>
      <c r="S58" s="155"/>
      <c r="T58" s="155"/>
      <c r="U58" s="155"/>
      <c r="V58" s="155"/>
      <c r="W58" s="155"/>
      <c r="X58" s="155"/>
      <c r="Y58" s="155"/>
      <c r="Z58" s="155"/>
    </row>
    <row r="82" spans="1:26" ht="7.5" customHeight="1" x14ac:dyDescent="0.15"/>
    <row r="83" spans="1:26" ht="11.1" customHeight="1" x14ac:dyDescent="0.15">
      <c r="A83" s="6"/>
      <c r="B83" s="7" t="s">
        <v>77</v>
      </c>
      <c r="C83" s="7" t="s">
        <v>78</v>
      </c>
      <c r="D83" s="7" t="s">
        <v>79</v>
      </c>
      <c r="E83" s="7" t="s">
        <v>80</v>
      </c>
      <c r="F83" s="7" t="s">
        <v>81</v>
      </c>
      <c r="G83" s="7" t="s">
        <v>82</v>
      </c>
      <c r="H83" s="7" t="s">
        <v>83</v>
      </c>
      <c r="I83" s="7" t="s">
        <v>84</v>
      </c>
      <c r="J83" s="7" t="s">
        <v>85</v>
      </c>
      <c r="K83" s="7" t="s">
        <v>86</v>
      </c>
      <c r="L83" s="7" t="s">
        <v>87</v>
      </c>
      <c r="M83" s="7" t="s">
        <v>88</v>
      </c>
      <c r="N83" s="206" t="s">
        <v>124</v>
      </c>
      <c r="O83" s="149" t="s">
        <v>126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179</v>
      </c>
      <c r="B84" s="146">
        <v>67.099999999999994</v>
      </c>
      <c r="C84" s="146">
        <v>65</v>
      </c>
      <c r="D84" s="146">
        <v>69.599999999999994</v>
      </c>
      <c r="E84" s="146">
        <v>71.8</v>
      </c>
      <c r="F84" s="146">
        <v>71.3</v>
      </c>
      <c r="G84" s="146">
        <v>71.900000000000006</v>
      </c>
      <c r="H84" s="146">
        <v>74.599999999999994</v>
      </c>
      <c r="I84" s="146">
        <v>64.2</v>
      </c>
      <c r="J84" s="146">
        <v>77.900000000000006</v>
      </c>
      <c r="K84" s="146">
        <v>72.5</v>
      </c>
      <c r="L84" s="146">
        <v>67.5</v>
      </c>
      <c r="M84" s="146">
        <v>70</v>
      </c>
      <c r="N84" s="211">
        <f t="shared" ref="N84:N87" si="2">SUM(B84:M84)/12</f>
        <v>70.283333333333346</v>
      </c>
      <c r="O84" s="148">
        <v>107.4</v>
      </c>
      <c r="P84" s="48"/>
      <c r="Q84" s="214"/>
      <c r="R84" s="214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178</v>
      </c>
      <c r="B85" s="146">
        <v>63.7</v>
      </c>
      <c r="C85" s="146">
        <v>66.900000000000006</v>
      </c>
      <c r="D85" s="146">
        <v>76.400000000000006</v>
      </c>
      <c r="E85" s="146">
        <v>76.900000000000006</v>
      </c>
      <c r="F85" s="146">
        <v>60.2</v>
      </c>
      <c r="G85" s="146">
        <v>66.400000000000006</v>
      </c>
      <c r="H85" s="146">
        <v>77</v>
      </c>
      <c r="I85" s="146">
        <v>64</v>
      </c>
      <c r="J85" s="146">
        <v>74.5</v>
      </c>
      <c r="K85" s="146">
        <v>82</v>
      </c>
      <c r="L85" s="146">
        <v>55.6</v>
      </c>
      <c r="M85" s="146">
        <v>66.8</v>
      </c>
      <c r="N85" s="211">
        <f t="shared" si="2"/>
        <v>69.2</v>
      </c>
      <c r="O85" s="148">
        <f t="shared" ref="O85:O87" si="3">ROUND(N85/N84*100,1)</f>
        <v>98.5</v>
      </c>
      <c r="P85" s="48"/>
      <c r="Q85" s="214"/>
      <c r="R85" s="214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181</v>
      </c>
      <c r="B86" s="146">
        <v>55.6</v>
      </c>
      <c r="C86" s="146">
        <v>63.7</v>
      </c>
      <c r="D86" s="146">
        <v>75.3</v>
      </c>
      <c r="E86" s="146">
        <v>79</v>
      </c>
      <c r="F86" s="146">
        <v>73.599999999999994</v>
      </c>
      <c r="G86" s="146">
        <v>73.3</v>
      </c>
      <c r="H86" s="146">
        <v>73.599999999999994</v>
      </c>
      <c r="I86" s="146">
        <v>79.8</v>
      </c>
      <c r="J86" s="146">
        <v>87</v>
      </c>
      <c r="K86" s="146">
        <v>74.900000000000006</v>
      </c>
      <c r="L86" s="146">
        <v>77.900000000000006</v>
      </c>
      <c r="M86" s="146">
        <v>81.7</v>
      </c>
      <c r="N86" s="211">
        <f t="shared" si="2"/>
        <v>74.61666666666666</v>
      </c>
      <c r="O86" s="148">
        <f t="shared" si="3"/>
        <v>107.8</v>
      </c>
      <c r="P86" s="48"/>
      <c r="Q86" s="214"/>
      <c r="R86" s="214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193</v>
      </c>
      <c r="B87" s="146">
        <v>76.7</v>
      </c>
      <c r="C87" s="146">
        <v>70.099999999999994</v>
      </c>
      <c r="D87" s="146">
        <v>82.6</v>
      </c>
      <c r="E87" s="146">
        <v>84.7</v>
      </c>
      <c r="F87" s="146">
        <v>82.1</v>
      </c>
      <c r="G87" s="146">
        <v>83.4</v>
      </c>
      <c r="H87" s="146">
        <v>86.1</v>
      </c>
      <c r="I87" s="146">
        <v>75.900000000000006</v>
      </c>
      <c r="J87" s="146">
        <v>82.2</v>
      </c>
      <c r="K87" s="146">
        <v>81.2</v>
      </c>
      <c r="L87" s="146">
        <v>80.2</v>
      </c>
      <c r="M87" s="146">
        <v>81.900000000000006</v>
      </c>
      <c r="N87" s="211">
        <f t="shared" si="2"/>
        <v>80.591666666666683</v>
      </c>
      <c r="O87" s="148">
        <f t="shared" si="3"/>
        <v>108</v>
      </c>
      <c r="P87" s="48"/>
      <c r="Q87" s="214"/>
      <c r="R87" s="214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204</v>
      </c>
      <c r="B88" s="146">
        <v>72.3</v>
      </c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N89" s="48"/>
      <c r="O89" s="217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 x14ac:dyDescent="0.15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2023-03-01T02:21:50Z</cp:lastPrinted>
  <dcterms:created xsi:type="dcterms:W3CDTF">2004-08-12T01:21:30Z</dcterms:created>
  <dcterms:modified xsi:type="dcterms:W3CDTF">2023-03-08T02:56:13Z</dcterms:modified>
</cp:coreProperties>
</file>