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3FFA19F7-ACD0-4FAA-887D-793343BBEAB5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30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<sst xmlns="http://schemas.openxmlformats.org/spreadsheetml/2006/main" count="1679" uniqueCount="223">
  <si>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</si>
  <si>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</si>
  <si>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</si>
  <si>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</si>
  <si>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</si>
  <si>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</si>
  <si>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</si>
  <si>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</si>
  <si>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</si>
  <si>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</si>
  <si>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</si>
  <si>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</si>
  <si>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</si>
  <si>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</si>
  <si>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</si>
  <si>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</si>
  <si>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</si>
  <si>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</si>
  <si>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</si>
  <si>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</si>
  <si>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</si>
  <si>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</si>
  <si>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</si>
  <si>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</si>
  <si>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</si>
  <si>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</si>
  <si>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</si>
  <si>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</si>
  <si>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</si>
  <si>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</si>
  <si>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</si>
  <si>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</si>
  <si>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</si>
  <si>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</si>
  <si>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</si>
  <si>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</si>
  <si>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</si>
  <si>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</si>
  <si>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</si>
  <si>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</si>
  <si>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</si>
  <si>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</si>
  <si>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</si>
  <si>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</si>
  <si>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</si>
  <si>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</si>
  <si>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</si>
  <si>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</si>
  <si>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</si>
  <si>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</si>
  <si>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</si>
  <si>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</si>
  <si>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</si>
  <si>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</si>
  <si>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</si>
  <si>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</si>
  <si>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</si>
  <si>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</si>
  <si>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</si>
  <si>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</si>
  <si>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</si>
  <si>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</si>
  <si>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</si>
  <si>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</si>
  <si>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</si>
  <si>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</si>
  <si>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</si>
  <si>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</si>
  <si>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</si>
  <si>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</si>
  <si>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</si>
  <si>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</si>
  <si>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</si>
  <si>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</si>
  <si>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</si>
  <si>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</si>
  <si>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</si>
  <si>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</si>
  <si>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</si>
  <si>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</si>
  <si>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</si>
  <si>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</si>
  <si>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</si>
  <si>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</si>
  <si>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</si>
  <si>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</si>
  <si>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</si>
  <si>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</si>
  <si>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</si>
  <si>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</si>
  <si>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</si>
  <si>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</si>
  <si>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</si>
  <si>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</si>
  <si>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</si>
  <si>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</si>
  <si>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</si>
  <si>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</si>
  <si>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</si>
  <si>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</si>
  <si>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</si>
  <si>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</si>
  <si>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</si>
  <si>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</si>
  <si>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</si>
  <si>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</si>
  <si>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</si>
  <si>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</si>
  <si>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</si>
  <si>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</si>
  <si>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</si>
  <si>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</si>
  <si>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</si>
  <si>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</si>
  <si>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</si>
  <si>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</si>
  <si>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</si>
  <si>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</si>
  <si>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</si>
  <si>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</si>
  <si>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</si>
  <si>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</si>
  <si>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</si>
  <si>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</si>
  <si>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</si>
  <si>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</si>
  <si>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</si>
  <si>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</si>
  <si>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</si>
  <si>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</si>
  <si>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</si>
  <si>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</si>
  <si>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</si>
  <si>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</si>
  <si>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</si>
  <si>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</si>
  <si>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</si>
  <si>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</si>
  <si>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</si>
  <si>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</si>
  <si>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</si>
  <si>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</si>
  <si>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</si>
  <si>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</si>
  <si>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</si>
  <si>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</si>
  <si>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</si>
  <si>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</si>
  <si>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</si>
  <si>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</si>
  <si>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</si>
  <si>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</si>
  <si>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</si>
  <si>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</si>
  <si>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</si>
  <si>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</si>
  <si>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</si>
  <si>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</si>
  <si>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</si>
  <si>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</si>
  <si>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</si>
  <si>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</si>
  <si>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</si>
  <si>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</si>
  <si>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</si>
  <si>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</si>
  <si>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</si>
  <si>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</si>
  <si>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</si>
  <si>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</si>
  <si>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</si>
  <si>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</si>
  <si>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</si>
  <si>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</si>
  <si>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</si>
  <si>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</si>
  <si>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</si>
  <si>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</si>
  <si>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</si>
  <si>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</si>
  <si>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</si>
  <si>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</si>
  <si>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</si>
  <si>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</si>
  <si>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</si>
  <si>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</si>
  <si>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</si>
  <si>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</si>
  <si>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</si>
  <si>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</si>
  <si>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</si>
  <si>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</si>
  <si>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</si>
  <si>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</si>
  <si>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</si>
  <si>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</si>
  <si>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</si>
  <si>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</si>
  <si>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</si>
  <si>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17，417 ㎡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</si>
  <si>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</si>
  <si>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</si>
  <si>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令和5年1月</t>
    <rPh sb="5" eb="6">
      <t>ガツ</t>
    </rPh>
    <phoneticPr fontId="2"/>
  </si>
  <si>
    <t xml:space="preserve">                       令和5年1月所管面（1～3類）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</si>
  <si>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</si>
  <si>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</si>
  <si>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</si>
  <si>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　　　　　　　　　　　　　　　　令和5年1月末上位10品目入庫高(県合計）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</si>
  <si>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</si>
  <si>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</si>
  <si>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</si>
  <si>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</si>
  <si>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</si>
  <si>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</si>
  <si>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</si>
  <si>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　　　　　　　　　　　　　　　　令和5年1月末上位10品目保管残高(県合計）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</si>
  <si>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</si>
  <si>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</si>
  <si>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2，987　㎡</t>
    <phoneticPr fontId="2"/>
  </si>
  <si>
    <r>
      <t>90，842  m</t>
    </r>
    <r>
      <rPr>
        <sz val="8"/>
        <rFont val="ＭＳ Ｐゴシック"/>
        <family val="3"/>
        <charset val="128"/>
      </rPr>
      <t>3</t>
    </r>
    <phoneticPr fontId="2"/>
  </si>
  <si>
    <t>14，941  ㎡</t>
    <phoneticPr fontId="2"/>
  </si>
  <si>
    <t>前月</t>
    <rPh sb="0" eb="2">
      <t>ゼンゲツ</t>
    </rPh>
    <phoneticPr fontId="2"/>
  </si>
  <si>
    <t>令和4年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</si>
</sst>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9" xfId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38" fontId="1" fillId="0" borderId="20" xfId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38" fontId="0" fillId="0" borderId="20" xfId="1" applyFont="1" applyFill="1" applyBorder="1"/>
    <xf numFmtId="179" fontId="1" fillId="0" borderId="37" xfId="1" applyNumberFormat="1" applyBorder="1"/>
    <xf numFmtId="179" fontId="0" fillId="0" borderId="10" xfId="1" applyNumberFormat="1" applyFont="1" applyBorder="1"/>
    <xf numFmtId="38" fontId="1" fillId="0" borderId="8" xfId="1" applyFont="1" applyBorder="1"/>
    <xf numFmtId="38" fontId="1" fillId="0" borderId="34" xfId="1" applyBorder="1"/>
    <xf numFmtId="179" fontId="0" fillId="0" borderId="10" xfId="1" applyNumberFormat="1" applyFont="1" applyFill="1" applyBorder="1"/>
    <xf numFmtId="38" fontId="0" fillId="0" borderId="1" xfId="1" applyFont="1" applyBorder="1"/>
    <xf numFmtId="38" fontId="1" fillId="0" borderId="33" xfId="1" applyFill="1" applyBorder="1"/>
    <xf numFmtId="38" fontId="0" fillId="0" borderId="2" xfId="1" applyFont="1" applyBorder="1"/>
    <xf numFmtId="38" fontId="0" fillId="0" borderId="2" xfId="1" applyFont="1" applyFill="1" applyBorder="1"/>
    <xf numFmtId="38" fontId="0" fillId="0" borderId="35" xfId="1" applyFont="1" applyFill="1" applyBorder="1"/>
    <xf numFmtId="38" fontId="1" fillId="0" borderId="33" xfId="1" applyFont="1" applyBorder="1"/>
    <xf numFmtId="38" fontId="0" fillId="0" borderId="11" xfId="1" applyFont="1" applyBorder="1"/>
    <xf numFmtId="38" fontId="1" fillId="0" borderId="9" xfId="1" applyFill="1" applyBorder="1"/>
    <xf numFmtId="0" fontId="1" fillId="0" borderId="1" xfId="0" applyFont="1" applyBorder="1" applyAlignment="1">
      <alignment horizontal="distributed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99FF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金属製品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16247</c:v>
                </c:pt>
                <c:pt idx="1">
                  <c:v>9416</c:v>
                </c:pt>
                <c:pt idx="2">
                  <c:v>5656</c:v>
                </c:pt>
                <c:pt idx="3">
                  <c:v>3998</c:v>
                </c:pt>
                <c:pt idx="4">
                  <c:v>3463</c:v>
                </c:pt>
                <c:pt idx="5">
                  <c:v>2882</c:v>
                </c:pt>
                <c:pt idx="6">
                  <c:v>2859</c:v>
                </c:pt>
                <c:pt idx="7">
                  <c:v>2416</c:v>
                </c:pt>
                <c:pt idx="8">
                  <c:v>1971</c:v>
                </c:pt>
                <c:pt idx="9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3.69373603325147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金属製品</c:v>
                </c:pt>
                <c:pt idx="7">
                  <c:v>その他の食料工業品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17114</c:v>
                </c:pt>
                <c:pt idx="1">
                  <c:v>20307</c:v>
                </c:pt>
                <c:pt idx="2">
                  <c:v>8112</c:v>
                </c:pt>
                <c:pt idx="3">
                  <c:v>4102</c:v>
                </c:pt>
                <c:pt idx="4">
                  <c:v>4559</c:v>
                </c:pt>
                <c:pt idx="5">
                  <c:v>2785</c:v>
                </c:pt>
                <c:pt idx="6">
                  <c:v>2976</c:v>
                </c:pt>
                <c:pt idx="7">
                  <c:v>5283</c:v>
                </c:pt>
                <c:pt idx="8">
                  <c:v>2637</c:v>
                </c:pt>
                <c:pt idx="9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7429193899782102E-2"/>
                  <c:y val="-3.7452278692436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44148</c:v>
                </c:pt>
                <c:pt idx="1">
                  <c:v>16634</c:v>
                </c:pt>
                <c:pt idx="2">
                  <c:v>13696</c:v>
                </c:pt>
                <c:pt idx="3">
                  <c:v>10273</c:v>
                </c:pt>
                <c:pt idx="4">
                  <c:v>7970</c:v>
                </c:pt>
                <c:pt idx="5">
                  <c:v>6667</c:v>
                </c:pt>
                <c:pt idx="6">
                  <c:v>3237</c:v>
                </c:pt>
                <c:pt idx="7">
                  <c:v>3214</c:v>
                </c:pt>
                <c:pt idx="8">
                  <c:v>3070</c:v>
                </c:pt>
                <c:pt idx="9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7429193899782135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47046</c:v>
                </c:pt>
                <c:pt idx="1">
                  <c:v>7972</c:v>
                </c:pt>
                <c:pt idx="2">
                  <c:v>15299</c:v>
                </c:pt>
                <c:pt idx="3">
                  <c:v>7670</c:v>
                </c:pt>
                <c:pt idx="4">
                  <c:v>5350</c:v>
                </c:pt>
                <c:pt idx="5">
                  <c:v>3475</c:v>
                </c:pt>
                <c:pt idx="6">
                  <c:v>8851</c:v>
                </c:pt>
                <c:pt idx="7">
                  <c:v>5141</c:v>
                </c:pt>
                <c:pt idx="8">
                  <c:v>3793</c:v>
                </c:pt>
                <c:pt idx="9">
                  <c:v>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6.50110693175489E-17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31319</c:v>
                </c:pt>
                <c:pt idx="1">
                  <c:v>17089</c:v>
                </c:pt>
                <c:pt idx="2">
                  <c:v>16435</c:v>
                </c:pt>
                <c:pt idx="3">
                  <c:v>14249</c:v>
                </c:pt>
                <c:pt idx="4">
                  <c:v>14208</c:v>
                </c:pt>
                <c:pt idx="5">
                  <c:v>14125</c:v>
                </c:pt>
                <c:pt idx="6">
                  <c:v>13380</c:v>
                </c:pt>
                <c:pt idx="7">
                  <c:v>10169</c:v>
                </c:pt>
                <c:pt idx="8">
                  <c:v>8512</c:v>
                </c:pt>
                <c:pt idx="9">
                  <c:v>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937953976683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-2.3256424342306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31841</c:v>
                </c:pt>
                <c:pt idx="1">
                  <c:v>10940</c:v>
                </c:pt>
                <c:pt idx="2">
                  <c:v>47702</c:v>
                </c:pt>
                <c:pt idx="3">
                  <c:v>11030</c:v>
                </c:pt>
                <c:pt idx="4">
                  <c:v>12324</c:v>
                </c:pt>
                <c:pt idx="5">
                  <c:v>10736</c:v>
                </c:pt>
                <c:pt idx="6">
                  <c:v>9168</c:v>
                </c:pt>
                <c:pt idx="7">
                  <c:v>5874</c:v>
                </c:pt>
                <c:pt idx="8">
                  <c:v>9034</c:v>
                </c:pt>
                <c:pt idx="9">
                  <c:v>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24157</c:v>
                </c:pt>
                <c:pt idx="1">
                  <c:v>6268</c:v>
                </c:pt>
                <c:pt idx="2">
                  <c:v>6094</c:v>
                </c:pt>
                <c:pt idx="3">
                  <c:v>5713</c:v>
                </c:pt>
                <c:pt idx="4">
                  <c:v>3418</c:v>
                </c:pt>
                <c:pt idx="5">
                  <c:v>1368</c:v>
                </c:pt>
                <c:pt idx="6">
                  <c:v>1138</c:v>
                </c:pt>
                <c:pt idx="7">
                  <c:v>883</c:v>
                </c:pt>
                <c:pt idx="8">
                  <c:v>825</c:v>
                </c:pt>
                <c:pt idx="9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1.7777777777777779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1.777777777777745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19650</c:v>
                </c:pt>
                <c:pt idx="1">
                  <c:v>6676</c:v>
                </c:pt>
                <c:pt idx="2">
                  <c:v>13896</c:v>
                </c:pt>
                <c:pt idx="3">
                  <c:v>4430</c:v>
                </c:pt>
                <c:pt idx="4">
                  <c:v>2874</c:v>
                </c:pt>
                <c:pt idx="5">
                  <c:v>1682</c:v>
                </c:pt>
                <c:pt idx="6">
                  <c:v>2076</c:v>
                </c:pt>
                <c:pt idx="7">
                  <c:v>465</c:v>
                </c:pt>
                <c:pt idx="8">
                  <c:v>2201</c:v>
                </c:pt>
                <c:pt idx="9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2401127024476269E-3"/>
                  <c:y val="9.31773358838616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3.499700332734031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25036</c:v>
                </c:pt>
                <c:pt idx="1">
                  <c:v>9851</c:v>
                </c:pt>
                <c:pt idx="2">
                  <c:v>9168</c:v>
                </c:pt>
                <c:pt idx="3">
                  <c:v>8526</c:v>
                </c:pt>
                <c:pt idx="4">
                  <c:v>4579</c:v>
                </c:pt>
                <c:pt idx="5">
                  <c:v>4227</c:v>
                </c:pt>
                <c:pt idx="6">
                  <c:v>1418</c:v>
                </c:pt>
                <c:pt idx="7">
                  <c:v>1241</c:v>
                </c:pt>
                <c:pt idx="8">
                  <c:v>1202</c:v>
                </c:pt>
                <c:pt idx="9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20421</c:v>
                </c:pt>
                <c:pt idx="1">
                  <c:v>8737</c:v>
                </c:pt>
                <c:pt idx="2">
                  <c:v>9651</c:v>
                </c:pt>
                <c:pt idx="3">
                  <c:v>8665</c:v>
                </c:pt>
                <c:pt idx="4">
                  <c:v>4619</c:v>
                </c:pt>
                <c:pt idx="5">
                  <c:v>3175</c:v>
                </c:pt>
                <c:pt idx="6">
                  <c:v>985</c:v>
                </c:pt>
                <c:pt idx="7">
                  <c:v>1153</c:v>
                </c:pt>
                <c:pt idx="8">
                  <c:v>1254</c:v>
                </c:pt>
                <c:pt idx="9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6.989952905880315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2232417585290497E-2"/>
                  <c:y val="-1.31420226147303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飲料</c:v>
                </c:pt>
                <c:pt idx="6">
                  <c:v>合成樹脂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256155</c:v>
                </c:pt>
                <c:pt idx="1">
                  <c:v>79466</c:v>
                </c:pt>
                <c:pt idx="2">
                  <c:v>19721</c:v>
                </c:pt>
                <c:pt idx="3">
                  <c:v>16211</c:v>
                </c:pt>
                <c:pt idx="4">
                  <c:v>14442</c:v>
                </c:pt>
                <c:pt idx="5">
                  <c:v>12617</c:v>
                </c:pt>
                <c:pt idx="6">
                  <c:v>11775</c:v>
                </c:pt>
                <c:pt idx="7">
                  <c:v>10467</c:v>
                </c:pt>
                <c:pt idx="8">
                  <c:v>7048</c:v>
                </c:pt>
                <c:pt idx="9">
                  <c:v>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27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飲料</c:v>
                </c:pt>
                <c:pt idx="6">
                  <c:v>合成樹脂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244675</c:v>
                </c:pt>
                <c:pt idx="1">
                  <c:v>71963</c:v>
                </c:pt>
                <c:pt idx="2">
                  <c:v>20947</c:v>
                </c:pt>
                <c:pt idx="3">
                  <c:v>15198</c:v>
                </c:pt>
                <c:pt idx="4">
                  <c:v>9039</c:v>
                </c:pt>
                <c:pt idx="5">
                  <c:v>7480</c:v>
                </c:pt>
                <c:pt idx="6">
                  <c:v>12857</c:v>
                </c:pt>
                <c:pt idx="7">
                  <c:v>20095</c:v>
                </c:pt>
                <c:pt idx="8">
                  <c:v>6832</c:v>
                </c:pt>
                <c:pt idx="9">
                  <c:v>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3.751803751803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963409468271618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327851</c:v>
                </c:pt>
                <c:pt idx="1">
                  <c:v>145764</c:v>
                </c:pt>
                <c:pt idx="2">
                  <c:v>130081</c:v>
                </c:pt>
                <c:pt idx="3">
                  <c:v>88360</c:v>
                </c:pt>
                <c:pt idx="4">
                  <c:v>73449</c:v>
                </c:pt>
                <c:pt idx="5">
                  <c:v>72355</c:v>
                </c:pt>
                <c:pt idx="6">
                  <c:v>66363</c:v>
                </c:pt>
                <c:pt idx="7">
                  <c:v>61570</c:v>
                </c:pt>
                <c:pt idx="8">
                  <c:v>55075</c:v>
                </c:pt>
                <c:pt idx="9">
                  <c:v>54354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6361556558832548E-17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6064259285858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303456</c:v>
                </c:pt>
                <c:pt idx="1">
                  <c:v>143507</c:v>
                </c:pt>
                <c:pt idx="2">
                  <c:v>124175</c:v>
                </c:pt>
                <c:pt idx="3">
                  <c:v>97999</c:v>
                </c:pt>
                <c:pt idx="4">
                  <c:v>72395</c:v>
                </c:pt>
                <c:pt idx="5">
                  <c:v>68212</c:v>
                </c:pt>
                <c:pt idx="6">
                  <c:v>67719</c:v>
                </c:pt>
                <c:pt idx="7">
                  <c:v>67827</c:v>
                </c:pt>
                <c:pt idx="8">
                  <c:v>62594</c:v>
                </c:pt>
                <c:pt idx="9">
                  <c:v>51389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9.9157712123591452E-2"/>
                  <c:y val="-4.8380168075320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7.6788777471192157E-2"/>
                  <c:y val="-7.7584338654915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327851</c:v>
                </c:pt>
                <c:pt idx="1">
                  <c:v>145764</c:v>
                </c:pt>
                <c:pt idx="2">
                  <c:v>130081</c:v>
                </c:pt>
                <c:pt idx="3">
                  <c:v>88360</c:v>
                </c:pt>
                <c:pt idx="4">
                  <c:v>73449</c:v>
                </c:pt>
                <c:pt idx="5">
                  <c:v>72355</c:v>
                </c:pt>
                <c:pt idx="6">
                  <c:v>66363</c:v>
                </c:pt>
                <c:pt idx="7">
                  <c:v>61570</c:v>
                </c:pt>
                <c:pt idx="8">
                  <c:v>55075</c:v>
                </c:pt>
                <c:pt idx="9">
                  <c:v>54354</c:v>
                </c:pt>
                <c:pt idx="10">
                  <c:v>338752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327851</c:v>
                </c:pt>
                <c:pt idx="1">
                  <c:v>145764</c:v>
                </c:pt>
                <c:pt idx="2">
                  <c:v>130081</c:v>
                </c:pt>
                <c:pt idx="3">
                  <c:v>88360</c:v>
                </c:pt>
                <c:pt idx="4">
                  <c:v>73449</c:v>
                </c:pt>
                <c:pt idx="5">
                  <c:v>72355</c:v>
                </c:pt>
                <c:pt idx="6">
                  <c:v>66363</c:v>
                </c:pt>
                <c:pt idx="7">
                  <c:v>61570</c:v>
                </c:pt>
                <c:pt idx="8">
                  <c:v>55075</c:v>
                </c:pt>
                <c:pt idx="9">
                  <c:v>54354</c:v>
                </c:pt>
                <c:pt idx="10">
                  <c:v>338752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007641602051652"/>
                  <c:y val="-7.2597459800283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5128822637628311"/>
                  <c:y val="-7.0233324282740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6"/>
                  <c:y val="-0.12194623947868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303456</c:v>
                </c:pt>
                <c:pt idx="1">
                  <c:v>143507</c:v>
                </c:pt>
                <c:pt idx="2">
                  <c:v>124175</c:v>
                </c:pt>
                <c:pt idx="3">
                  <c:v>97999</c:v>
                </c:pt>
                <c:pt idx="4">
                  <c:v>72395</c:v>
                </c:pt>
                <c:pt idx="5">
                  <c:v>68212</c:v>
                </c:pt>
                <c:pt idx="6">
                  <c:v>67719</c:v>
                </c:pt>
                <c:pt idx="7">
                  <c:v>67827</c:v>
                </c:pt>
                <c:pt idx="8">
                  <c:v>62594</c:v>
                </c:pt>
                <c:pt idx="9">
                  <c:v>51389</c:v>
                </c:pt>
                <c:pt idx="10" formatCode="#,##0_);[Red]\(#,##0\)">
                  <c:v>353576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19200</c:v>
                </c:pt>
                <c:pt idx="1">
                  <c:v>12070</c:v>
                </c:pt>
                <c:pt idx="2">
                  <c:v>9165</c:v>
                </c:pt>
                <c:pt idx="3">
                  <c:v>8510</c:v>
                </c:pt>
                <c:pt idx="4">
                  <c:v>5933</c:v>
                </c:pt>
                <c:pt idx="5">
                  <c:v>5382</c:v>
                </c:pt>
                <c:pt idx="6">
                  <c:v>5373</c:v>
                </c:pt>
                <c:pt idx="7">
                  <c:v>4899</c:v>
                </c:pt>
                <c:pt idx="8">
                  <c:v>3098</c:v>
                </c:pt>
                <c:pt idx="9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7.3871812440453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-5.4823434276981699E-5"/>
                  <c:y val="7.356063241088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5.2309779815380812E-3"/>
                  <c:y val="-2.2068189723264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20839</c:v>
                </c:pt>
                <c:pt idx="1">
                  <c:v>11485</c:v>
                </c:pt>
                <c:pt idx="2">
                  <c:v>17489</c:v>
                </c:pt>
                <c:pt idx="3">
                  <c:v>10403</c:v>
                </c:pt>
                <c:pt idx="4">
                  <c:v>6641</c:v>
                </c:pt>
                <c:pt idx="5">
                  <c:v>4616</c:v>
                </c:pt>
                <c:pt idx="6">
                  <c:v>5655</c:v>
                </c:pt>
                <c:pt idx="7">
                  <c:v>8682</c:v>
                </c:pt>
                <c:pt idx="8">
                  <c:v>2895</c:v>
                </c:pt>
                <c:pt idx="9">
                  <c:v>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2,398,009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2,398,009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388653</c:v>
                </c:pt>
                <c:pt idx="2">
                  <c:v>514928</c:v>
                </c:pt>
                <c:pt idx="3">
                  <c:v>153912</c:v>
                </c:pt>
                <c:pt idx="4">
                  <c:v>260147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2200435729847494E-2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1.045751633986928E-2"/>
                  <c:y val="7.6184084943928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86352</c:v>
                </c:pt>
                <c:pt idx="1">
                  <c:v>22620</c:v>
                </c:pt>
                <c:pt idx="2">
                  <c:v>12826</c:v>
                </c:pt>
                <c:pt idx="3">
                  <c:v>11807</c:v>
                </c:pt>
                <c:pt idx="4">
                  <c:v>11671</c:v>
                </c:pt>
                <c:pt idx="5">
                  <c:v>10626</c:v>
                </c:pt>
                <c:pt idx="6">
                  <c:v>9532</c:v>
                </c:pt>
                <c:pt idx="7">
                  <c:v>6887</c:v>
                </c:pt>
                <c:pt idx="8">
                  <c:v>6164</c:v>
                </c:pt>
                <c:pt idx="9">
                  <c:v>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89386</c:v>
                </c:pt>
                <c:pt idx="1">
                  <c:v>24127</c:v>
                </c:pt>
                <c:pt idx="2">
                  <c:v>14771</c:v>
                </c:pt>
                <c:pt idx="3">
                  <c:v>11402</c:v>
                </c:pt>
                <c:pt idx="4">
                  <c:v>12183</c:v>
                </c:pt>
                <c:pt idx="5">
                  <c:v>10444</c:v>
                </c:pt>
                <c:pt idx="6">
                  <c:v>11399</c:v>
                </c:pt>
                <c:pt idx="7">
                  <c:v>3893</c:v>
                </c:pt>
                <c:pt idx="8">
                  <c:v>5497</c:v>
                </c:pt>
                <c:pt idx="9">
                  <c:v>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85222</c:v>
                </c:pt>
                <c:pt idx="1">
                  <c:v>52129</c:v>
                </c:pt>
                <c:pt idx="2">
                  <c:v>26456</c:v>
                </c:pt>
                <c:pt idx="3">
                  <c:v>22830</c:v>
                </c:pt>
                <c:pt idx="4">
                  <c:v>20991</c:v>
                </c:pt>
                <c:pt idx="5">
                  <c:v>19631</c:v>
                </c:pt>
                <c:pt idx="6">
                  <c:v>19145</c:v>
                </c:pt>
                <c:pt idx="7">
                  <c:v>16190</c:v>
                </c:pt>
                <c:pt idx="8">
                  <c:v>14007</c:v>
                </c:pt>
                <c:pt idx="9">
                  <c:v>13569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05194408873959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95230</c:v>
                </c:pt>
                <c:pt idx="1">
                  <c:v>47695</c:v>
                </c:pt>
                <c:pt idx="2">
                  <c:v>32040</c:v>
                </c:pt>
                <c:pt idx="3">
                  <c:v>28020</c:v>
                </c:pt>
                <c:pt idx="4">
                  <c:v>18337</c:v>
                </c:pt>
                <c:pt idx="5">
                  <c:v>21286</c:v>
                </c:pt>
                <c:pt idx="6">
                  <c:v>21018</c:v>
                </c:pt>
                <c:pt idx="7">
                  <c:v>19205</c:v>
                </c:pt>
                <c:pt idx="8">
                  <c:v>7681</c:v>
                </c:pt>
                <c:pt idx="9">
                  <c:v>12739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14623</c:v>
                </c:pt>
                <c:pt idx="1">
                  <c:v>8557</c:v>
                </c:pt>
                <c:pt idx="2">
                  <c:v>6608</c:v>
                </c:pt>
                <c:pt idx="3">
                  <c:v>2059</c:v>
                </c:pt>
                <c:pt idx="4">
                  <c:v>1738</c:v>
                </c:pt>
                <c:pt idx="5">
                  <c:v>1655</c:v>
                </c:pt>
                <c:pt idx="6">
                  <c:v>1371</c:v>
                </c:pt>
                <c:pt idx="7">
                  <c:v>1202</c:v>
                </c:pt>
                <c:pt idx="8">
                  <c:v>1200</c:v>
                </c:pt>
                <c:pt idx="9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化学肥料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15925</c:v>
                </c:pt>
                <c:pt idx="1">
                  <c:v>6250</c:v>
                </c:pt>
                <c:pt idx="2">
                  <c:v>3764</c:v>
                </c:pt>
                <c:pt idx="3">
                  <c:v>1185</c:v>
                </c:pt>
                <c:pt idx="4">
                  <c:v>1884</c:v>
                </c:pt>
                <c:pt idx="5">
                  <c:v>3309</c:v>
                </c:pt>
                <c:pt idx="6">
                  <c:v>1371</c:v>
                </c:pt>
                <c:pt idx="7">
                  <c:v>1007</c:v>
                </c:pt>
                <c:pt idx="8">
                  <c:v>2410</c:v>
                </c:pt>
                <c:pt idx="9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20081</c:v>
                </c:pt>
                <c:pt idx="1">
                  <c:v>15284</c:v>
                </c:pt>
                <c:pt idx="2">
                  <c:v>15127</c:v>
                </c:pt>
                <c:pt idx="3">
                  <c:v>7916</c:v>
                </c:pt>
                <c:pt idx="4">
                  <c:v>6757</c:v>
                </c:pt>
                <c:pt idx="5">
                  <c:v>5631</c:v>
                </c:pt>
                <c:pt idx="6">
                  <c:v>4133</c:v>
                </c:pt>
                <c:pt idx="7">
                  <c:v>3135</c:v>
                </c:pt>
                <c:pt idx="8">
                  <c:v>2427</c:v>
                </c:pt>
                <c:pt idx="9">
                  <c:v>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-3.7982116642200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16359</c:v>
                </c:pt>
                <c:pt idx="1">
                  <c:v>18231</c:v>
                </c:pt>
                <c:pt idx="2">
                  <c:v>17520</c:v>
                </c:pt>
                <c:pt idx="3">
                  <c:v>8907</c:v>
                </c:pt>
                <c:pt idx="4">
                  <c:v>7438</c:v>
                </c:pt>
                <c:pt idx="5">
                  <c:v>4569</c:v>
                </c:pt>
                <c:pt idx="6">
                  <c:v>4837</c:v>
                </c:pt>
                <c:pt idx="7">
                  <c:v>3106</c:v>
                </c:pt>
                <c:pt idx="8">
                  <c:v>2835</c:v>
                </c:pt>
                <c:pt idx="9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299610</c:v>
                </c:pt>
                <c:pt idx="1">
                  <c:v>110815</c:v>
                </c:pt>
                <c:pt idx="2">
                  <c:v>31368</c:v>
                </c:pt>
                <c:pt idx="3">
                  <c:v>28760</c:v>
                </c:pt>
                <c:pt idx="4">
                  <c:v>25419</c:v>
                </c:pt>
                <c:pt idx="5">
                  <c:v>20830</c:v>
                </c:pt>
                <c:pt idx="6">
                  <c:v>18413</c:v>
                </c:pt>
                <c:pt idx="7">
                  <c:v>15927</c:v>
                </c:pt>
                <c:pt idx="8">
                  <c:v>15049</c:v>
                </c:pt>
                <c:pt idx="9">
                  <c:v>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74882264700696E-2"/>
                  <c:y val="-3.5842293906810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278509</c:v>
                </c:pt>
                <c:pt idx="1">
                  <c:v>101714</c:v>
                </c:pt>
                <c:pt idx="2">
                  <c:v>30707</c:v>
                </c:pt>
                <c:pt idx="3">
                  <c:v>19157</c:v>
                </c:pt>
                <c:pt idx="4">
                  <c:v>20341</c:v>
                </c:pt>
                <c:pt idx="5">
                  <c:v>21513</c:v>
                </c:pt>
                <c:pt idx="6">
                  <c:v>15075</c:v>
                </c:pt>
                <c:pt idx="7">
                  <c:v>14027</c:v>
                </c:pt>
                <c:pt idx="8">
                  <c:v>14609</c:v>
                </c:pt>
                <c:pt idx="9">
                  <c:v>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153120</c:v>
                </c:pt>
                <c:pt idx="1">
                  <c:v>251334</c:v>
                </c:pt>
                <c:pt idx="2">
                  <c:v>326483</c:v>
                </c:pt>
                <c:pt idx="3">
                  <c:v>130709</c:v>
                </c:pt>
                <c:pt idx="4">
                  <c:v>155205</c:v>
                </c:pt>
                <c:pt idx="5">
                  <c:v>621479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67220</c:v>
                </c:pt>
                <c:pt idx="1">
                  <c:v>137319</c:v>
                </c:pt>
                <c:pt idx="2">
                  <c:v>188445</c:v>
                </c:pt>
                <c:pt idx="3">
                  <c:v>23203</c:v>
                </c:pt>
                <c:pt idx="4">
                  <c:v>104942</c:v>
                </c:pt>
                <c:pt idx="5">
                  <c:v>238550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0.69492602341835341</c:v>
                </c:pt>
                <c:pt idx="1">
                  <c:v>0.64667968599238912</c:v>
                </c:pt>
                <c:pt idx="2">
                  <c:v>0.63403621477177396</c:v>
                </c:pt>
                <c:pt idx="3">
                  <c:v>0.84924502313010031</c:v>
                </c:pt>
                <c:pt idx="4">
                  <c:v>0.59660499640587816</c:v>
                </c:pt>
                <c:pt idx="5">
                  <c:v>0.72262563239146582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6.5446226235330192E-17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7849176984288037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8.924588492143691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290803</c:v>
                </c:pt>
                <c:pt idx="1">
                  <c:v>88747</c:v>
                </c:pt>
                <c:pt idx="2">
                  <c:v>88714</c:v>
                </c:pt>
                <c:pt idx="3">
                  <c:v>80699</c:v>
                </c:pt>
                <c:pt idx="4">
                  <c:v>61582</c:v>
                </c:pt>
                <c:pt idx="5">
                  <c:v>40125</c:v>
                </c:pt>
                <c:pt idx="6">
                  <c:v>39647</c:v>
                </c:pt>
                <c:pt idx="7">
                  <c:v>34223</c:v>
                </c:pt>
                <c:pt idx="8">
                  <c:v>31856</c:v>
                </c:pt>
                <c:pt idx="9">
                  <c:v>28811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-1.405447006636801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279317</c:v>
                </c:pt>
                <c:pt idx="1">
                  <c:v>99799</c:v>
                </c:pt>
                <c:pt idx="2">
                  <c:v>83440</c:v>
                </c:pt>
                <c:pt idx="3">
                  <c:v>73494</c:v>
                </c:pt>
                <c:pt idx="4">
                  <c:v>56263</c:v>
                </c:pt>
                <c:pt idx="5">
                  <c:v>27066</c:v>
                </c:pt>
                <c:pt idx="6">
                  <c:v>34242</c:v>
                </c:pt>
                <c:pt idx="7">
                  <c:v>38297</c:v>
                </c:pt>
                <c:pt idx="8">
                  <c:v>34366</c:v>
                </c:pt>
                <c:pt idx="9">
                  <c:v>29398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150410899492264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784171209368059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9463475185259961E-2"/>
                  <c:y val="-9.166341592622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290803</c:v>
                </c:pt>
                <c:pt idx="1">
                  <c:v>88747</c:v>
                </c:pt>
                <c:pt idx="2">
                  <c:v>88714</c:v>
                </c:pt>
                <c:pt idx="3">
                  <c:v>80699</c:v>
                </c:pt>
                <c:pt idx="4">
                  <c:v>61582</c:v>
                </c:pt>
                <c:pt idx="5">
                  <c:v>40125</c:v>
                </c:pt>
                <c:pt idx="6">
                  <c:v>39647</c:v>
                </c:pt>
                <c:pt idx="7">
                  <c:v>34223</c:v>
                </c:pt>
                <c:pt idx="8">
                  <c:v>31856</c:v>
                </c:pt>
                <c:pt idx="9">
                  <c:v>28811</c:v>
                </c:pt>
                <c:pt idx="10">
                  <c:v>131251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290803</c:v>
                </c:pt>
                <c:pt idx="1">
                  <c:v>88747</c:v>
                </c:pt>
                <c:pt idx="2">
                  <c:v>88714</c:v>
                </c:pt>
                <c:pt idx="3">
                  <c:v>80699</c:v>
                </c:pt>
                <c:pt idx="4">
                  <c:v>61582</c:v>
                </c:pt>
                <c:pt idx="5">
                  <c:v>40125</c:v>
                </c:pt>
                <c:pt idx="6">
                  <c:v>39647</c:v>
                </c:pt>
                <c:pt idx="7">
                  <c:v>34223</c:v>
                </c:pt>
                <c:pt idx="8">
                  <c:v>31856</c:v>
                </c:pt>
                <c:pt idx="9">
                  <c:v>28811</c:v>
                </c:pt>
                <c:pt idx="10">
                  <c:v>131251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1346329984613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279317</c:v>
                </c:pt>
                <c:pt idx="1">
                  <c:v>99799</c:v>
                </c:pt>
                <c:pt idx="2">
                  <c:v>83440</c:v>
                </c:pt>
                <c:pt idx="3">
                  <c:v>73494</c:v>
                </c:pt>
                <c:pt idx="4">
                  <c:v>56263</c:v>
                </c:pt>
                <c:pt idx="5">
                  <c:v>27066</c:v>
                </c:pt>
                <c:pt idx="6">
                  <c:v>34242</c:v>
                </c:pt>
                <c:pt idx="7">
                  <c:v>38297</c:v>
                </c:pt>
                <c:pt idx="8">
                  <c:v>34366</c:v>
                </c:pt>
                <c:pt idx="9">
                  <c:v>29398</c:v>
                </c:pt>
                <c:pt idx="10" formatCode="#,##0_);[Red]\(#,##0\)">
                  <c:v>177096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0.51397</cdr:x>
      <cdr:y>0.23654</cdr:y>
    </cdr:from>
    <cdr:to>
      <cdr:x>0.69719</cdr:x>
      <cdr:y>0.28875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76697" y="13810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1" t="s">
        <v>134</v>
      </c>
      <c r="B2" s="442"/>
      <c r="C2" s="442"/>
      <c r="D2" s="442"/>
      <c r="E2" s="442"/>
      <c r="F2" s="442"/>
      <c r="G2" s="442"/>
      <c r="H2" s="443"/>
    </row>
    <row r="3" spans="1:8" ht="30" customHeight="1" x14ac:dyDescent="0.2">
      <c r="A3" s="444"/>
      <c r="B3" s="442"/>
      <c r="C3" s="442"/>
      <c r="D3" s="442"/>
      <c r="E3" s="442"/>
      <c r="F3" s="442"/>
      <c r="G3" s="442"/>
      <c r="H3" s="443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135</v>
      </c>
      <c r="C6" s="238"/>
      <c r="D6" s="239" t="s">
        <v>136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137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138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139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140</v>
      </c>
      <c r="G13" s="244"/>
      <c r="H13" s="245"/>
    </row>
    <row r="14" spans="1:8" s="240" customFormat="1" ht="17.100000000000001" customHeight="1" x14ac:dyDescent="0.15">
      <c r="A14" s="241"/>
      <c r="B14" s="246" t="s">
        <v>141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142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143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144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145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146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147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148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149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150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151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92</v>
      </c>
      <c r="E35" s="240" t="s">
        <v>152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153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154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5" t="s">
        <v>155</v>
      </c>
      <c r="B42" s="446"/>
      <c r="C42" s="446"/>
      <c r="D42" s="446"/>
      <c r="E42" s="446"/>
      <c r="F42" s="446"/>
      <c r="G42" s="446"/>
      <c r="H42" s="447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82" sqref="P8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183</v>
      </c>
      <c r="R1" s="105"/>
    </row>
    <row r="2" spans="8:30" x14ac:dyDescent="0.15">
      <c r="H2" s="184" t="s">
        <v>209</v>
      </c>
      <c r="I2" s="3"/>
      <c r="J2" s="186" t="s">
        <v>103</v>
      </c>
      <c r="K2" s="3"/>
      <c r="L2" s="296" t="s">
        <v>208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47</v>
      </c>
      <c r="K3" s="3"/>
      <c r="L3" s="296" t="s">
        <v>100</v>
      </c>
      <c r="S3" s="26"/>
      <c r="T3" s="26"/>
      <c r="U3" s="26"/>
    </row>
    <row r="4" spans="8:30" x14ac:dyDescent="0.15">
      <c r="H4" s="43">
        <v>19200</v>
      </c>
      <c r="I4" s="3">
        <v>26</v>
      </c>
      <c r="J4" s="161" t="s">
        <v>30</v>
      </c>
      <c r="K4" s="117">
        <f>SUM(I4)</f>
        <v>26</v>
      </c>
      <c r="L4" s="312">
        <v>20839</v>
      </c>
      <c r="M4" s="397"/>
      <c r="N4" s="90"/>
      <c r="O4" s="90"/>
      <c r="S4" s="26"/>
      <c r="T4" s="26"/>
      <c r="U4" s="26"/>
    </row>
    <row r="5" spans="8:30" x14ac:dyDescent="0.15">
      <c r="H5" s="44">
        <v>12070</v>
      </c>
      <c r="I5" s="3">
        <v>37</v>
      </c>
      <c r="J5" s="161" t="s">
        <v>37</v>
      </c>
      <c r="K5" s="117">
        <f t="shared" ref="K5:K13" si="0">SUM(I5)</f>
        <v>37</v>
      </c>
      <c r="L5" s="313">
        <v>11485</v>
      </c>
      <c r="M5" s="45"/>
      <c r="N5" s="90"/>
      <c r="O5" s="90"/>
      <c r="S5" s="26"/>
      <c r="T5" s="26"/>
      <c r="U5" s="26"/>
    </row>
    <row r="6" spans="8:30" x14ac:dyDescent="0.15">
      <c r="H6" s="88">
        <v>9165</v>
      </c>
      <c r="I6" s="3">
        <v>33</v>
      </c>
      <c r="J6" s="161" t="s">
        <v>0</v>
      </c>
      <c r="K6" s="117">
        <f t="shared" si="0"/>
        <v>33</v>
      </c>
      <c r="L6" s="313">
        <v>17489</v>
      </c>
      <c r="M6" s="45"/>
      <c r="N6" s="185"/>
      <c r="O6" s="90"/>
      <c r="S6" s="26"/>
      <c r="T6" s="26"/>
      <c r="U6" s="26"/>
    </row>
    <row r="7" spans="8:30" x14ac:dyDescent="0.15">
      <c r="H7" s="88">
        <v>8510</v>
      </c>
      <c r="I7" s="3">
        <v>34</v>
      </c>
      <c r="J7" s="161" t="s">
        <v>1</v>
      </c>
      <c r="K7" s="117">
        <f t="shared" si="0"/>
        <v>34</v>
      </c>
      <c r="L7" s="313">
        <v>10403</v>
      </c>
      <c r="M7" s="45"/>
      <c r="N7" s="90"/>
      <c r="O7" s="90"/>
      <c r="S7" s="26"/>
      <c r="T7" s="26"/>
      <c r="U7" s="26"/>
    </row>
    <row r="8" spans="8:30" x14ac:dyDescent="0.15">
      <c r="H8" s="195">
        <v>5933</v>
      </c>
      <c r="I8" s="33">
        <v>40</v>
      </c>
      <c r="J8" s="161" t="s">
        <v>2</v>
      </c>
      <c r="K8" s="117">
        <f t="shared" si="0"/>
        <v>40</v>
      </c>
      <c r="L8" s="313">
        <v>6641</v>
      </c>
      <c r="M8" s="45"/>
      <c r="N8" s="90"/>
      <c r="O8" s="90"/>
      <c r="S8" s="26"/>
      <c r="T8" s="26"/>
      <c r="U8" s="26"/>
    </row>
    <row r="9" spans="8:30" x14ac:dyDescent="0.15">
      <c r="H9" s="88">
        <v>5382</v>
      </c>
      <c r="I9" s="3">
        <v>25</v>
      </c>
      <c r="J9" s="161" t="s">
        <v>29</v>
      </c>
      <c r="K9" s="117">
        <f t="shared" si="0"/>
        <v>25</v>
      </c>
      <c r="L9" s="313">
        <v>4616</v>
      </c>
      <c r="M9" s="45"/>
      <c r="N9" s="90"/>
      <c r="O9" s="90"/>
      <c r="S9" s="26"/>
      <c r="T9" s="26"/>
      <c r="U9" s="26"/>
    </row>
    <row r="10" spans="8:30" x14ac:dyDescent="0.15">
      <c r="H10" s="122">
        <v>5373</v>
      </c>
      <c r="I10" s="14">
        <v>36</v>
      </c>
      <c r="J10" s="163" t="s">
        <v>5</v>
      </c>
      <c r="K10" s="117">
        <f t="shared" si="0"/>
        <v>36</v>
      </c>
      <c r="L10" s="313">
        <v>5655</v>
      </c>
      <c r="S10" s="26"/>
      <c r="T10" s="26"/>
      <c r="U10" s="26"/>
    </row>
    <row r="11" spans="8:30" x14ac:dyDescent="0.15">
      <c r="H11" s="89">
        <v>4899</v>
      </c>
      <c r="I11" s="3">
        <v>14</v>
      </c>
      <c r="J11" s="161" t="s">
        <v>19</v>
      </c>
      <c r="K11" s="117">
        <f t="shared" si="0"/>
        <v>14</v>
      </c>
      <c r="L11" s="313">
        <v>8682</v>
      </c>
      <c r="M11" s="45"/>
      <c r="N11" s="90"/>
      <c r="O11" s="90"/>
      <c r="S11" s="26"/>
      <c r="T11" s="26"/>
      <c r="U11" s="26"/>
    </row>
    <row r="12" spans="8:30" x14ac:dyDescent="0.15">
      <c r="H12" s="138">
        <v>3098</v>
      </c>
      <c r="I12" s="14">
        <v>16</v>
      </c>
      <c r="J12" s="163" t="s">
        <v>3</v>
      </c>
      <c r="K12" s="117">
        <f t="shared" si="0"/>
        <v>16</v>
      </c>
      <c r="L12" s="313">
        <v>2895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7">
        <v>3097</v>
      </c>
      <c r="I13" s="383">
        <v>24</v>
      </c>
      <c r="J13" s="384" t="s">
        <v>28</v>
      </c>
      <c r="K13" s="117">
        <f t="shared" si="0"/>
        <v>24</v>
      </c>
      <c r="L13" s="313">
        <v>3211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2968</v>
      </c>
      <c r="I14" s="122">
        <v>27</v>
      </c>
      <c r="J14" s="175" t="s">
        <v>31</v>
      </c>
      <c r="K14" s="108" t="s">
        <v>8</v>
      </c>
      <c r="L14" s="314">
        <v>105848</v>
      </c>
      <c r="S14" s="26"/>
      <c r="T14" s="26"/>
      <c r="U14" s="26"/>
    </row>
    <row r="15" spans="8:30" x14ac:dyDescent="0.15">
      <c r="H15" s="88">
        <v>2795</v>
      </c>
      <c r="I15" s="3">
        <v>15</v>
      </c>
      <c r="J15" s="161" t="s">
        <v>20</v>
      </c>
      <c r="K15" s="50"/>
      <c r="L15" t="s">
        <v>60</v>
      </c>
      <c r="M15" s="407" t="s">
        <v>221</v>
      </c>
      <c r="N15" s="42" t="s">
        <v>75</v>
      </c>
      <c r="S15" s="26"/>
      <c r="T15" s="26"/>
      <c r="U15" s="26"/>
    </row>
    <row r="16" spans="8:30" x14ac:dyDescent="0.15">
      <c r="H16" s="195">
        <v>2597</v>
      </c>
      <c r="I16" s="3">
        <v>17</v>
      </c>
      <c r="J16" s="161" t="s">
        <v>21</v>
      </c>
      <c r="K16" s="117">
        <f>SUM(I4)</f>
        <v>26</v>
      </c>
      <c r="L16" s="161" t="s">
        <v>30</v>
      </c>
      <c r="M16" s="315">
        <v>17723</v>
      </c>
      <c r="N16" s="89">
        <f>SUM(H4)</f>
        <v>19200</v>
      </c>
      <c r="O16" s="45"/>
      <c r="P16" s="17"/>
      <c r="S16" s="26"/>
      <c r="T16" s="26"/>
      <c r="U16" s="26"/>
    </row>
    <row r="17" spans="1:21" x14ac:dyDescent="0.15">
      <c r="H17" s="88">
        <v>2511</v>
      </c>
      <c r="I17" s="3">
        <v>38</v>
      </c>
      <c r="J17" s="161" t="s">
        <v>38</v>
      </c>
      <c r="K17" s="117">
        <f t="shared" ref="K17:K25" si="1">SUM(I5)</f>
        <v>37</v>
      </c>
      <c r="L17" s="161" t="s">
        <v>37</v>
      </c>
      <c r="M17" s="316">
        <v>11829</v>
      </c>
      <c r="N17" s="89">
        <f t="shared" ref="N17:N25" si="2">SUM(H5)</f>
        <v>12070</v>
      </c>
      <c r="O17" s="45"/>
      <c r="P17" s="17"/>
      <c r="S17" s="26"/>
      <c r="T17" s="26"/>
      <c r="U17" s="26"/>
    </row>
    <row r="18" spans="1:21" x14ac:dyDescent="0.15">
      <c r="H18" s="350">
        <v>1419</v>
      </c>
      <c r="I18" s="3">
        <v>1</v>
      </c>
      <c r="J18" s="161" t="s">
        <v>4</v>
      </c>
      <c r="K18" s="117">
        <f t="shared" si="1"/>
        <v>33</v>
      </c>
      <c r="L18" s="161" t="s">
        <v>0</v>
      </c>
      <c r="M18" s="316">
        <v>7077</v>
      </c>
      <c r="N18" s="89">
        <f t="shared" si="2"/>
        <v>9165</v>
      </c>
      <c r="O18" s="45"/>
      <c r="P18" s="17"/>
      <c r="S18" s="26"/>
      <c r="T18" s="26"/>
      <c r="U18" s="26"/>
    </row>
    <row r="19" spans="1:21" x14ac:dyDescent="0.15">
      <c r="H19" s="43">
        <v>691</v>
      </c>
      <c r="I19" s="3">
        <v>31</v>
      </c>
      <c r="J19" s="161" t="s">
        <v>64</v>
      </c>
      <c r="K19" s="117">
        <f t="shared" si="1"/>
        <v>34</v>
      </c>
      <c r="L19" s="161" t="s">
        <v>1</v>
      </c>
      <c r="M19" s="316">
        <v>8794</v>
      </c>
      <c r="N19" s="89">
        <f t="shared" si="2"/>
        <v>8510</v>
      </c>
      <c r="O19" s="45"/>
      <c r="P19" s="17"/>
      <c r="S19" s="26"/>
      <c r="T19" s="26"/>
      <c r="U19" s="26"/>
    </row>
    <row r="20" spans="1:21" ht="14.25" thickBot="1" x14ac:dyDescent="0.2">
      <c r="H20" s="44">
        <v>543</v>
      </c>
      <c r="I20" s="3">
        <v>2</v>
      </c>
      <c r="J20" s="161" t="s">
        <v>6</v>
      </c>
      <c r="K20" s="117">
        <f t="shared" si="1"/>
        <v>40</v>
      </c>
      <c r="L20" s="161" t="s">
        <v>2</v>
      </c>
      <c r="M20" s="316">
        <v>5938</v>
      </c>
      <c r="N20" s="89">
        <f t="shared" si="2"/>
        <v>5933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204</v>
      </c>
      <c r="D21" s="59" t="s">
        <v>193</v>
      </c>
      <c r="E21" s="59" t="s">
        <v>41</v>
      </c>
      <c r="F21" s="59" t="s">
        <v>50</v>
      </c>
      <c r="G21" s="8" t="s">
        <v>182</v>
      </c>
      <c r="H21" s="44">
        <v>500</v>
      </c>
      <c r="I21" s="3">
        <v>19</v>
      </c>
      <c r="J21" s="161" t="s">
        <v>23</v>
      </c>
      <c r="K21" s="117">
        <f t="shared" si="1"/>
        <v>25</v>
      </c>
      <c r="L21" s="161" t="s">
        <v>29</v>
      </c>
      <c r="M21" s="316">
        <v>4977</v>
      </c>
      <c r="N21" s="89">
        <f t="shared" si="2"/>
        <v>5382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19200</v>
      </c>
      <c r="D22" s="89">
        <f>SUM(L4)</f>
        <v>20839</v>
      </c>
      <c r="E22" s="52">
        <f t="shared" ref="E22:E32" si="4">SUM(N16/M16*100)</f>
        <v>108.33380353213337</v>
      </c>
      <c r="F22" s="55">
        <f>SUM(C22/D22*100)</f>
        <v>92.134939296511348</v>
      </c>
      <c r="G22" s="3"/>
      <c r="H22" s="377">
        <v>425</v>
      </c>
      <c r="I22" s="3">
        <v>12</v>
      </c>
      <c r="J22" s="161" t="s">
        <v>18</v>
      </c>
      <c r="K22" s="117">
        <f t="shared" si="1"/>
        <v>36</v>
      </c>
      <c r="L22" s="163" t="s">
        <v>5</v>
      </c>
      <c r="M22" s="316">
        <v>6578</v>
      </c>
      <c r="N22" s="89">
        <f t="shared" si="2"/>
        <v>5373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12070</v>
      </c>
      <c r="D23" s="89">
        <f>SUM(L5)</f>
        <v>11485</v>
      </c>
      <c r="E23" s="52">
        <f t="shared" si="4"/>
        <v>102.03736579592527</v>
      </c>
      <c r="F23" s="55">
        <f t="shared" ref="F23:F32" si="5">SUM(C23/D23*100)</f>
        <v>105.09360034828038</v>
      </c>
      <c r="G23" s="3"/>
      <c r="H23" s="126">
        <v>409</v>
      </c>
      <c r="I23" s="3">
        <v>22</v>
      </c>
      <c r="J23" s="161" t="s">
        <v>26</v>
      </c>
      <c r="K23" s="117">
        <f t="shared" si="1"/>
        <v>14</v>
      </c>
      <c r="L23" s="161" t="s">
        <v>19</v>
      </c>
      <c r="M23" s="316">
        <v>4977</v>
      </c>
      <c r="N23" s="89">
        <f t="shared" si="2"/>
        <v>4899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9165</v>
      </c>
      <c r="D24" s="89">
        <f t="shared" ref="D24:D31" si="6">SUM(L6)</f>
        <v>17489</v>
      </c>
      <c r="E24" s="52">
        <f t="shared" si="4"/>
        <v>129.50402713013989</v>
      </c>
      <c r="F24" s="55">
        <f t="shared" si="5"/>
        <v>52.404368460174965</v>
      </c>
      <c r="G24" s="3"/>
      <c r="H24" s="422">
        <v>339</v>
      </c>
      <c r="I24" s="3">
        <v>21</v>
      </c>
      <c r="J24" s="161" t="s">
        <v>25</v>
      </c>
      <c r="K24" s="117">
        <f t="shared" si="1"/>
        <v>16</v>
      </c>
      <c r="L24" s="163" t="s">
        <v>3</v>
      </c>
      <c r="M24" s="316">
        <v>2998</v>
      </c>
      <c r="N24" s="89">
        <f t="shared" si="2"/>
        <v>3098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8510</v>
      </c>
      <c r="D25" s="89">
        <f t="shared" si="6"/>
        <v>10403</v>
      </c>
      <c r="E25" s="52">
        <f t="shared" si="4"/>
        <v>96.770525358198768</v>
      </c>
      <c r="F25" s="55">
        <f t="shared" si="5"/>
        <v>81.803325963664335</v>
      </c>
      <c r="G25" s="3"/>
      <c r="H25" s="91">
        <v>286</v>
      </c>
      <c r="I25" s="3">
        <v>23</v>
      </c>
      <c r="J25" s="161" t="s">
        <v>27</v>
      </c>
      <c r="K25" s="181">
        <f t="shared" si="1"/>
        <v>24</v>
      </c>
      <c r="L25" s="384" t="s">
        <v>28</v>
      </c>
      <c r="M25" s="317">
        <v>2914</v>
      </c>
      <c r="N25" s="167">
        <f t="shared" si="2"/>
        <v>3097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</v>
      </c>
      <c r="C26" s="89">
        <f t="shared" si="3"/>
        <v>5933</v>
      </c>
      <c r="D26" s="89">
        <f t="shared" si="6"/>
        <v>6641</v>
      </c>
      <c r="E26" s="52">
        <f t="shared" si="4"/>
        <v>99.915796564499843</v>
      </c>
      <c r="F26" s="55">
        <f t="shared" si="5"/>
        <v>89.338954976660148</v>
      </c>
      <c r="G26" s="12"/>
      <c r="H26" s="91">
        <v>92</v>
      </c>
      <c r="I26" s="3">
        <v>4</v>
      </c>
      <c r="J26" s="161" t="s">
        <v>11</v>
      </c>
      <c r="K26" s="3"/>
      <c r="L26" s="366" t="s">
        <v>8</v>
      </c>
      <c r="M26" s="318">
        <v>88967</v>
      </c>
      <c r="N26" s="193">
        <f>SUM(H44)</f>
        <v>92436</v>
      </c>
      <c r="S26" s="26"/>
      <c r="T26" s="26"/>
      <c r="U26" s="26"/>
    </row>
    <row r="27" spans="1:21" x14ac:dyDescent="0.15">
      <c r="A27" s="61">
        <v>6</v>
      </c>
      <c r="B27" s="161" t="s">
        <v>29</v>
      </c>
      <c r="C27" s="43">
        <f t="shared" si="3"/>
        <v>5382</v>
      </c>
      <c r="D27" s="89">
        <f t="shared" si="6"/>
        <v>4616</v>
      </c>
      <c r="E27" s="52">
        <f t="shared" si="4"/>
        <v>108.13743218806511</v>
      </c>
      <c r="F27" s="55">
        <f t="shared" si="5"/>
        <v>116.5944540727903</v>
      </c>
      <c r="G27" s="3"/>
      <c r="H27" s="91">
        <v>75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5373</v>
      </c>
      <c r="D28" s="89">
        <f t="shared" si="6"/>
        <v>5655</v>
      </c>
      <c r="E28" s="52">
        <f t="shared" si="4"/>
        <v>81.681362116144726</v>
      </c>
      <c r="F28" s="55">
        <f t="shared" si="5"/>
        <v>95.013262599469499</v>
      </c>
      <c r="G28" s="3"/>
      <c r="H28" s="377">
        <v>56</v>
      </c>
      <c r="I28" s="3">
        <v>9</v>
      </c>
      <c r="J28" s="3" t="s">
        <v>169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19</v>
      </c>
      <c r="C29" s="43">
        <f t="shared" si="3"/>
        <v>4899</v>
      </c>
      <c r="D29" s="89">
        <f t="shared" si="6"/>
        <v>8682</v>
      </c>
      <c r="E29" s="52">
        <f t="shared" si="4"/>
        <v>98.432790837854128</v>
      </c>
      <c r="F29" s="55">
        <f t="shared" si="5"/>
        <v>56.427090532135452</v>
      </c>
      <c r="G29" s="11"/>
      <c r="H29" s="91">
        <v>3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</v>
      </c>
      <c r="C30" s="43">
        <f t="shared" si="3"/>
        <v>3098</v>
      </c>
      <c r="D30" s="89">
        <f t="shared" si="6"/>
        <v>2895</v>
      </c>
      <c r="E30" s="52">
        <f t="shared" si="4"/>
        <v>103.33555703802534</v>
      </c>
      <c r="F30" s="55">
        <f t="shared" si="5"/>
        <v>107.01208981001726</v>
      </c>
      <c r="G30" s="12"/>
      <c r="H30" s="91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28</v>
      </c>
      <c r="C31" s="43">
        <f t="shared" si="3"/>
        <v>3097</v>
      </c>
      <c r="D31" s="89">
        <f t="shared" si="6"/>
        <v>3211</v>
      </c>
      <c r="E31" s="52">
        <f t="shared" si="4"/>
        <v>106.28002745367193</v>
      </c>
      <c r="F31" s="55">
        <f t="shared" si="5"/>
        <v>96.449704142011839</v>
      </c>
      <c r="G31" s="92"/>
      <c r="H31" s="126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92436</v>
      </c>
      <c r="D32" s="67">
        <f>SUM(L14)</f>
        <v>105848</v>
      </c>
      <c r="E32" s="70">
        <f t="shared" si="4"/>
        <v>103.89919857924848</v>
      </c>
      <c r="F32" s="68">
        <f t="shared" si="5"/>
        <v>87.329000075580083</v>
      </c>
      <c r="G32" s="391">
        <v>58.5</v>
      </c>
      <c r="H32" s="439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438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195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92436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186</v>
      </c>
      <c r="L46" s="408" t="s">
        <v>189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209</v>
      </c>
      <c r="I47" s="3"/>
      <c r="J47" s="179" t="s">
        <v>71</v>
      </c>
      <c r="K47" s="3"/>
      <c r="L47" s="301" t="s">
        <v>208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47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43">
        <v>86352</v>
      </c>
      <c r="I49" s="3">
        <v>26</v>
      </c>
      <c r="J49" s="161" t="s">
        <v>30</v>
      </c>
      <c r="K49" s="3">
        <f>SUM(I49)</f>
        <v>26</v>
      </c>
      <c r="L49" s="306">
        <v>89386</v>
      </c>
      <c r="S49" s="26"/>
      <c r="T49" s="26"/>
      <c r="U49" s="26"/>
      <c r="V49" s="26"/>
    </row>
    <row r="50" spans="1:22" x14ac:dyDescent="0.15">
      <c r="H50" s="432">
        <v>22620</v>
      </c>
      <c r="I50" s="3">
        <v>13</v>
      </c>
      <c r="J50" s="161" t="s">
        <v>7</v>
      </c>
      <c r="K50" s="3">
        <f t="shared" ref="K50:K58" si="7">SUM(I50)</f>
        <v>13</v>
      </c>
      <c r="L50" s="306">
        <v>24127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12826</v>
      </c>
      <c r="I51" s="3">
        <v>22</v>
      </c>
      <c r="J51" s="161" t="s">
        <v>26</v>
      </c>
      <c r="K51" s="3">
        <f t="shared" si="7"/>
        <v>22</v>
      </c>
      <c r="L51" s="306">
        <v>14771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11807</v>
      </c>
      <c r="I52" s="3">
        <v>33</v>
      </c>
      <c r="J52" s="161" t="s">
        <v>0</v>
      </c>
      <c r="K52" s="3">
        <f t="shared" si="7"/>
        <v>33</v>
      </c>
      <c r="L52" s="306">
        <v>11402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204</v>
      </c>
      <c r="D53" s="59" t="s">
        <v>193</v>
      </c>
      <c r="E53" s="59" t="s">
        <v>41</v>
      </c>
      <c r="F53" s="59" t="s">
        <v>50</v>
      </c>
      <c r="G53" s="8" t="s">
        <v>182</v>
      </c>
      <c r="H53" s="44">
        <v>11671</v>
      </c>
      <c r="I53" s="3">
        <v>25</v>
      </c>
      <c r="J53" s="161" t="s">
        <v>29</v>
      </c>
      <c r="K53" s="3">
        <f t="shared" si="7"/>
        <v>25</v>
      </c>
      <c r="L53" s="306">
        <v>12183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86352</v>
      </c>
      <c r="D54" s="98">
        <f>SUM(L49)</f>
        <v>89386</v>
      </c>
      <c r="E54" s="52">
        <f t="shared" ref="E54:E64" si="9">SUM(N63/M63*100)</f>
        <v>105.14959268414452</v>
      </c>
      <c r="F54" s="52">
        <f>SUM(C54/D54*100)</f>
        <v>96.605732441321919</v>
      </c>
      <c r="G54" s="3"/>
      <c r="H54" s="88">
        <v>10626</v>
      </c>
      <c r="I54" s="3">
        <v>34</v>
      </c>
      <c r="J54" s="161" t="s">
        <v>1</v>
      </c>
      <c r="K54" s="3">
        <f t="shared" si="7"/>
        <v>34</v>
      </c>
      <c r="L54" s="306">
        <v>10444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22620</v>
      </c>
      <c r="D55" s="98">
        <f t="shared" ref="D55:D64" si="10">SUM(L50)</f>
        <v>24127</v>
      </c>
      <c r="E55" s="52">
        <f t="shared" si="9"/>
        <v>106.50218936861432</v>
      </c>
      <c r="F55" s="52">
        <f t="shared" ref="F55:F64" si="11">SUM(C55/D55*100)</f>
        <v>93.753885688233098</v>
      </c>
      <c r="G55" s="3"/>
      <c r="H55" s="44">
        <v>9532</v>
      </c>
      <c r="I55" s="3">
        <v>16</v>
      </c>
      <c r="J55" s="161" t="s">
        <v>3</v>
      </c>
      <c r="K55" s="3">
        <f t="shared" si="7"/>
        <v>16</v>
      </c>
      <c r="L55" s="306">
        <v>11399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26</v>
      </c>
      <c r="C56" s="43">
        <f t="shared" si="8"/>
        <v>12826</v>
      </c>
      <c r="D56" s="98">
        <f t="shared" si="10"/>
        <v>14771</v>
      </c>
      <c r="E56" s="52">
        <f t="shared" si="9"/>
        <v>121.6888045540797</v>
      </c>
      <c r="F56" s="52">
        <f t="shared" si="11"/>
        <v>86.832306546611605</v>
      </c>
      <c r="G56" s="3"/>
      <c r="H56" s="88">
        <v>6887</v>
      </c>
      <c r="I56" s="3">
        <v>40</v>
      </c>
      <c r="J56" s="161" t="s">
        <v>2</v>
      </c>
      <c r="K56" s="3">
        <f t="shared" si="7"/>
        <v>40</v>
      </c>
      <c r="L56" s="306">
        <v>3893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11807</v>
      </c>
      <c r="D57" s="98">
        <f t="shared" si="10"/>
        <v>11402</v>
      </c>
      <c r="E57" s="52">
        <f t="shared" si="9"/>
        <v>88.721070033062816</v>
      </c>
      <c r="F57" s="52">
        <f t="shared" si="11"/>
        <v>103.5520084195755</v>
      </c>
      <c r="G57" s="3"/>
      <c r="H57" s="91">
        <v>6164</v>
      </c>
      <c r="I57" s="3">
        <v>24</v>
      </c>
      <c r="J57" s="161" t="s">
        <v>28</v>
      </c>
      <c r="K57" s="3">
        <f t="shared" si="7"/>
        <v>24</v>
      </c>
      <c r="L57" s="306">
        <v>5497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11671</v>
      </c>
      <c r="D58" s="98">
        <f t="shared" si="10"/>
        <v>12183</v>
      </c>
      <c r="E58" s="52">
        <f t="shared" si="9"/>
        <v>112.83960166296045</v>
      </c>
      <c r="F58" s="52">
        <f t="shared" si="11"/>
        <v>95.797422638102276</v>
      </c>
      <c r="G58" s="12"/>
      <c r="H58" s="333">
        <v>5133</v>
      </c>
      <c r="I58" s="14">
        <v>36</v>
      </c>
      <c r="J58" s="163" t="s">
        <v>5</v>
      </c>
      <c r="K58" s="14">
        <f t="shared" si="7"/>
        <v>36</v>
      </c>
      <c r="L58" s="307">
        <v>7603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10626</v>
      </c>
      <c r="D59" s="98">
        <f t="shared" si="10"/>
        <v>10444</v>
      </c>
      <c r="E59" s="52">
        <f t="shared" si="9"/>
        <v>126.84732004297481</v>
      </c>
      <c r="F59" s="52">
        <f t="shared" si="11"/>
        <v>101.7426273458445</v>
      </c>
      <c r="G59" s="3"/>
      <c r="H59" s="430">
        <v>3046</v>
      </c>
      <c r="I59" s="338">
        <v>38</v>
      </c>
      <c r="J59" s="223" t="s">
        <v>38</v>
      </c>
      <c r="K59" s="8" t="s">
        <v>67</v>
      </c>
      <c r="L59" s="308">
        <v>197919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9532</v>
      </c>
      <c r="D60" s="98">
        <f t="shared" si="10"/>
        <v>11399</v>
      </c>
      <c r="E60" s="52">
        <f t="shared" si="9"/>
        <v>101.54468946415255</v>
      </c>
      <c r="F60" s="52">
        <f t="shared" si="11"/>
        <v>83.621370295639963</v>
      </c>
      <c r="G60" s="3"/>
      <c r="H60" s="422">
        <v>1744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</v>
      </c>
      <c r="C61" s="43">
        <f t="shared" si="8"/>
        <v>6887</v>
      </c>
      <c r="D61" s="98">
        <f t="shared" si="10"/>
        <v>3893</v>
      </c>
      <c r="E61" s="52">
        <f t="shared" si="9"/>
        <v>138.4321608040201</v>
      </c>
      <c r="F61" s="52">
        <f t="shared" si="11"/>
        <v>176.90726945800154</v>
      </c>
      <c r="G61" s="11"/>
      <c r="H61" s="126">
        <v>1473</v>
      </c>
      <c r="I61" s="140">
        <v>17</v>
      </c>
      <c r="J61" s="161" t="s">
        <v>21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6164</v>
      </c>
      <c r="D62" s="98">
        <f t="shared" si="10"/>
        <v>5497</v>
      </c>
      <c r="E62" s="52">
        <f t="shared" si="9"/>
        <v>102.64779350541215</v>
      </c>
      <c r="F62" s="52">
        <f t="shared" si="11"/>
        <v>112.13389121338912</v>
      </c>
      <c r="G62" s="12"/>
      <c r="H62" s="91">
        <v>1466</v>
      </c>
      <c r="I62" s="174">
        <v>23</v>
      </c>
      <c r="J62" s="161" t="s">
        <v>27</v>
      </c>
      <c r="K62" s="50"/>
      <c r="L62" t="s">
        <v>61</v>
      </c>
      <c r="M62" s="407" t="s">
        <v>191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5133</v>
      </c>
      <c r="D63" s="138">
        <f t="shared" si="10"/>
        <v>7603</v>
      </c>
      <c r="E63" s="57">
        <f t="shared" si="9"/>
        <v>100.56818181818181</v>
      </c>
      <c r="F63" s="57">
        <f t="shared" si="11"/>
        <v>67.512823885308421</v>
      </c>
      <c r="G63" s="92"/>
      <c r="H63" s="126">
        <v>1339</v>
      </c>
      <c r="I63" s="3">
        <v>21</v>
      </c>
      <c r="J63" s="3" t="s">
        <v>161</v>
      </c>
      <c r="K63" s="3">
        <f>SUM(K49)</f>
        <v>26</v>
      </c>
      <c r="L63" s="161" t="s">
        <v>30</v>
      </c>
      <c r="M63" s="170">
        <v>82123</v>
      </c>
      <c r="N63" s="89">
        <f>SUM(H49)</f>
        <v>86352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194391</v>
      </c>
      <c r="D64" s="139">
        <f t="shared" si="10"/>
        <v>197919</v>
      </c>
      <c r="E64" s="70">
        <f t="shared" si="9"/>
        <v>106.66055790882953</v>
      </c>
      <c r="F64" s="70">
        <f t="shared" si="11"/>
        <v>98.217452594243099</v>
      </c>
      <c r="G64" s="391">
        <v>58</v>
      </c>
      <c r="H64" s="91">
        <v>737</v>
      </c>
      <c r="I64" s="3">
        <v>9</v>
      </c>
      <c r="J64" s="3" t="s">
        <v>169</v>
      </c>
      <c r="K64" s="3">
        <f t="shared" ref="K64:K72" si="12">SUM(K50)</f>
        <v>13</v>
      </c>
      <c r="L64" s="161" t="s">
        <v>7</v>
      </c>
      <c r="M64" s="170">
        <v>21239</v>
      </c>
      <c r="N64" s="89">
        <f t="shared" ref="N64:N72" si="13">SUM(H50)</f>
        <v>22620</v>
      </c>
      <c r="O64" s="45"/>
      <c r="S64" s="26"/>
      <c r="T64" s="26"/>
      <c r="U64" s="26"/>
      <c r="V64" s="26"/>
    </row>
    <row r="65" spans="2:22" x14ac:dyDescent="0.15">
      <c r="H65" s="89">
        <v>373</v>
      </c>
      <c r="I65" s="3">
        <v>1</v>
      </c>
      <c r="J65" s="161" t="s">
        <v>4</v>
      </c>
      <c r="K65" s="3">
        <f t="shared" si="12"/>
        <v>22</v>
      </c>
      <c r="L65" s="161" t="s">
        <v>26</v>
      </c>
      <c r="M65" s="170">
        <v>10540</v>
      </c>
      <c r="N65" s="89">
        <f t="shared" si="13"/>
        <v>12826</v>
      </c>
      <c r="O65" s="45"/>
      <c r="S65" s="26"/>
      <c r="T65" s="26"/>
      <c r="U65" s="26"/>
      <c r="V65" s="26"/>
    </row>
    <row r="66" spans="2:22" x14ac:dyDescent="0.15">
      <c r="H66" s="43">
        <v>257</v>
      </c>
      <c r="I66" s="3">
        <v>4</v>
      </c>
      <c r="J66" s="161" t="s">
        <v>11</v>
      </c>
      <c r="K66" s="3">
        <f t="shared" si="12"/>
        <v>33</v>
      </c>
      <c r="L66" s="161" t="s">
        <v>0</v>
      </c>
      <c r="M66" s="170">
        <v>13308</v>
      </c>
      <c r="N66" s="89">
        <f t="shared" si="13"/>
        <v>11807</v>
      </c>
      <c r="O66" s="45"/>
      <c r="S66" s="26"/>
      <c r="T66" s="26"/>
      <c r="U66" s="26"/>
      <c r="V66" s="26"/>
    </row>
    <row r="67" spans="2:22" x14ac:dyDescent="0.15">
      <c r="H67" s="43">
        <v>205</v>
      </c>
      <c r="I67" s="3">
        <v>11</v>
      </c>
      <c r="J67" s="161" t="s">
        <v>17</v>
      </c>
      <c r="K67" s="3">
        <f t="shared" si="12"/>
        <v>25</v>
      </c>
      <c r="L67" s="161" t="s">
        <v>29</v>
      </c>
      <c r="M67" s="170">
        <v>10343</v>
      </c>
      <c r="N67" s="89">
        <f t="shared" si="13"/>
        <v>11671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292">
        <v>54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8377</v>
      </c>
      <c r="N68" s="89">
        <f t="shared" si="13"/>
        <v>10626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34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9387</v>
      </c>
      <c r="N69" s="89">
        <f t="shared" si="13"/>
        <v>9532</v>
      </c>
      <c r="O69" s="45"/>
      <c r="S69" s="26"/>
      <c r="T69" s="26"/>
      <c r="U69" s="26"/>
      <c r="V69" s="26"/>
    </row>
    <row r="70" spans="2:22" x14ac:dyDescent="0.15">
      <c r="B70" s="50"/>
      <c r="H70" s="44">
        <v>27</v>
      </c>
      <c r="I70" s="3">
        <v>27</v>
      </c>
      <c r="J70" s="161" t="s">
        <v>31</v>
      </c>
      <c r="K70" s="3">
        <f t="shared" si="12"/>
        <v>40</v>
      </c>
      <c r="L70" s="161" t="s">
        <v>2</v>
      </c>
      <c r="M70" s="170">
        <v>4975</v>
      </c>
      <c r="N70" s="89">
        <f t="shared" si="13"/>
        <v>6887</v>
      </c>
      <c r="O70" s="45"/>
      <c r="S70" s="26"/>
      <c r="T70" s="26"/>
      <c r="U70" s="26"/>
      <c r="V70" s="26"/>
    </row>
    <row r="71" spans="2:22" x14ac:dyDescent="0.15">
      <c r="B71" s="50"/>
      <c r="H71" s="88">
        <v>18</v>
      </c>
      <c r="I71" s="3">
        <v>29</v>
      </c>
      <c r="J71" s="161" t="s">
        <v>54</v>
      </c>
      <c r="K71" s="3">
        <f t="shared" si="12"/>
        <v>24</v>
      </c>
      <c r="L71" s="161" t="s">
        <v>28</v>
      </c>
      <c r="M71" s="170">
        <v>6005</v>
      </c>
      <c r="N71" s="89">
        <f t="shared" si="13"/>
        <v>6164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5104</v>
      </c>
      <c r="N72" s="89">
        <f t="shared" si="13"/>
        <v>5133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3</v>
      </c>
      <c r="J73" s="161" t="s">
        <v>10</v>
      </c>
      <c r="K73" s="43"/>
      <c r="L73" s="115" t="s">
        <v>93</v>
      </c>
      <c r="M73" s="169">
        <v>182252</v>
      </c>
      <c r="N73" s="168">
        <f>SUM(H89)</f>
        <v>194391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336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10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336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194391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82" sqref="L82:M8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184</v>
      </c>
      <c r="J1" s="102"/>
      <c r="Q1" s="26"/>
      <c r="R1" s="109"/>
    </row>
    <row r="2" spans="5:30" x14ac:dyDescent="0.15">
      <c r="H2" s="424" t="s">
        <v>204</v>
      </c>
      <c r="I2" s="3"/>
      <c r="J2" s="187" t="s">
        <v>104</v>
      </c>
      <c r="K2" s="3"/>
      <c r="L2" s="180" t="s">
        <v>193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47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432">
        <v>85222</v>
      </c>
      <c r="I4" s="3">
        <v>31</v>
      </c>
      <c r="J4" s="33" t="s">
        <v>64</v>
      </c>
      <c r="K4" s="203">
        <f>SUM(I4)</f>
        <v>31</v>
      </c>
      <c r="L4" s="275">
        <v>95230</v>
      </c>
      <c r="M4" s="397"/>
      <c r="R4" s="48"/>
      <c r="S4" s="26"/>
      <c r="T4" s="26"/>
      <c r="U4" s="26"/>
      <c r="V4" s="26"/>
    </row>
    <row r="5" spans="5:30" x14ac:dyDescent="0.15">
      <c r="H5" s="88">
        <v>52129</v>
      </c>
      <c r="I5" s="3">
        <v>2</v>
      </c>
      <c r="J5" s="33" t="s">
        <v>6</v>
      </c>
      <c r="K5" s="203">
        <f t="shared" ref="K5:K13" si="0">SUM(I5)</f>
        <v>2</v>
      </c>
      <c r="L5" s="275">
        <v>47695</v>
      </c>
      <c r="M5" s="45"/>
      <c r="R5" s="48"/>
      <c r="S5" s="26"/>
      <c r="T5" s="26"/>
      <c r="U5" s="26"/>
      <c r="V5" s="26"/>
    </row>
    <row r="6" spans="5:30" x14ac:dyDescent="0.15">
      <c r="H6" s="88">
        <v>26456</v>
      </c>
      <c r="I6" s="3">
        <v>34</v>
      </c>
      <c r="J6" s="33" t="s">
        <v>1</v>
      </c>
      <c r="K6" s="203">
        <f t="shared" si="0"/>
        <v>34</v>
      </c>
      <c r="L6" s="275">
        <v>32040</v>
      </c>
      <c r="M6" s="45"/>
      <c r="R6" s="48"/>
      <c r="S6" s="26"/>
      <c r="T6" s="26"/>
      <c r="U6" s="26"/>
      <c r="V6" s="26"/>
    </row>
    <row r="7" spans="5:30" x14ac:dyDescent="0.15">
      <c r="H7" s="88">
        <v>22830</v>
      </c>
      <c r="I7" s="3">
        <v>3</v>
      </c>
      <c r="J7" s="33" t="s">
        <v>10</v>
      </c>
      <c r="K7" s="203">
        <f t="shared" si="0"/>
        <v>3</v>
      </c>
      <c r="L7" s="275">
        <v>28020</v>
      </c>
      <c r="M7" s="45"/>
      <c r="R7" s="48"/>
      <c r="S7" s="26"/>
      <c r="T7" s="26"/>
      <c r="U7" s="26"/>
      <c r="V7" s="26"/>
    </row>
    <row r="8" spans="5:30" x14ac:dyDescent="0.15">
      <c r="H8" s="292">
        <v>20991</v>
      </c>
      <c r="I8" s="3">
        <v>17</v>
      </c>
      <c r="J8" s="33" t="s">
        <v>21</v>
      </c>
      <c r="K8" s="203">
        <f t="shared" si="0"/>
        <v>17</v>
      </c>
      <c r="L8" s="275">
        <v>18337</v>
      </c>
      <c r="M8" s="45"/>
      <c r="R8" s="48"/>
      <c r="S8" s="26"/>
      <c r="T8" s="26"/>
      <c r="U8" s="26"/>
      <c r="V8" s="26"/>
    </row>
    <row r="9" spans="5:30" x14ac:dyDescent="0.15">
      <c r="H9" s="88">
        <v>19631</v>
      </c>
      <c r="I9" s="3">
        <v>40</v>
      </c>
      <c r="J9" s="33" t="s">
        <v>2</v>
      </c>
      <c r="K9" s="203">
        <f t="shared" si="0"/>
        <v>40</v>
      </c>
      <c r="L9" s="275">
        <v>21286</v>
      </c>
      <c r="M9" s="45"/>
      <c r="R9" s="48"/>
      <c r="S9" s="26"/>
      <c r="T9" s="26"/>
      <c r="U9" s="26"/>
      <c r="V9" s="26"/>
    </row>
    <row r="10" spans="5:30" x14ac:dyDescent="0.15">
      <c r="H10" s="292">
        <v>19145</v>
      </c>
      <c r="I10" s="3">
        <v>16</v>
      </c>
      <c r="J10" s="33" t="s">
        <v>3</v>
      </c>
      <c r="K10" s="203">
        <f t="shared" si="0"/>
        <v>16</v>
      </c>
      <c r="L10" s="275">
        <v>21018</v>
      </c>
      <c r="M10" s="45"/>
      <c r="R10" s="48"/>
      <c r="S10" s="26"/>
      <c r="T10" s="26"/>
      <c r="U10" s="26"/>
      <c r="V10" s="26"/>
    </row>
    <row r="11" spans="5:30" x14ac:dyDescent="0.15">
      <c r="H11" s="88">
        <v>16190</v>
      </c>
      <c r="I11" s="3">
        <v>13</v>
      </c>
      <c r="J11" s="33" t="s">
        <v>7</v>
      </c>
      <c r="K11" s="203">
        <f t="shared" si="0"/>
        <v>13</v>
      </c>
      <c r="L11" s="275">
        <v>19205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14007</v>
      </c>
      <c r="I12" s="3">
        <v>33</v>
      </c>
      <c r="J12" s="33" t="s">
        <v>0</v>
      </c>
      <c r="K12" s="203">
        <f t="shared" si="0"/>
        <v>33</v>
      </c>
      <c r="L12" s="276">
        <v>7681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0">
        <v>13569</v>
      </c>
      <c r="I13" s="14">
        <v>26</v>
      </c>
      <c r="J13" s="77" t="s">
        <v>30</v>
      </c>
      <c r="K13" s="203">
        <f t="shared" si="0"/>
        <v>26</v>
      </c>
      <c r="L13" s="276">
        <v>12739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11883</v>
      </c>
      <c r="I14" s="222">
        <v>38</v>
      </c>
      <c r="J14" s="382" t="s">
        <v>38</v>
      </c>
      <c r="K14" s="108" t="s">
        <v>8</v>
      </c>
      <c r="L14" s="277">
        <v>386265</v>
      </c>
      <c r="N14" s="32"/>
      <c r="R14" s="48"/>
      <c r="S14" s="26"/>
      <c r="T14" s="26"/>
      <c r="U14" s="26"/>
      <c r="V14" s="26"/>
    </row>
    <row r="15" spans="5:30" x14ac:dyDescent="0.15">
      <c r="H15" s="44">
        <v>10587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8681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7262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7129</v>
      </c>
      <c r="I18" s="3">
        <v>36</v>
      </c>
      <c r="J18" s="33" t="s">
        <v>5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6570</v>
      </c>
      <c r="I19" s="3">
        <v>21</v>
      </c>
      <c r="J19" s="3" t="s">
        <v>161</v>
      </c>
      <c r="K19" s="117">
        <f>SUM(I4)</f>
        <v>31</v>
      </c>
      <c r="L19" s="33" t="s">
        <v>64</v>
      </c>
      <c r="M19" s="370">
        <v>81171</v>
      </c>
      <c r="N19" s="89">
        <f>SUM(H4)</f>
        <v>85222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204</v>
      </c>
      <c r="D20" s="59" t="s">
        <v>193</v>
      </c>
      <c r="E20" s="59" t="s">
        <v>41</v>
      </c>
      <c r="F20" s="59" t="s">
        <v>50</v>
      </c>
      <c r="G20" s="8" t="s">
        <v>182</v>
      </c>
      <c r="H20" s="88">
        <v>3977</v>
      </c>
      <c r="I20" s="3">
        <v>9</v>
      </c>
      <c r="J20" s="3" t="s">
        <v>169</v>
      </c>
      <c r="K20" s="117">
        <f t="shared" ref="K20:K28" si="1">SUM(I5)</f>
        <v>2</v>
      </c>
      <c r="L20" s="33" t="s">
        <v>6</v>
      </c>
      <c r="M20" s="371">
        <v>50124</v>
      </c>
      <c r="N20" s="89">
        <f t="shared" ref="N20:N28" si="2">SUM(H5)</f>
        <v>52129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85222</v>
      </c>
      <c r="D21" s="5">
        <f>SUM(L4)</f>
        <v>95230</v>
      </c>
      <c r="E21" s="52">
        <f t="shared" ref="E21:E30" si="3">SUM(N19/M19*100)</f>
        <v>104.99069864853212</v>
      </c>
      <c r="F21" s="52">
        <f t="shared" ref="F21:F31" si="4">SUM(C21/D21*100)</f>
        <v>89.490706710070356</v>
      </c>
      <c r="G21" s="62"/>
      <c r="H21" s="88">
        <v>3259</v>
      </c>
      <c r="I21" s="3">
        <v>24</v>
      </c>
      <c r="J21" s="33" t="s">
        <v>28</v>
      </c>
      <c r="K21" s="117">
        <f t="shared" si="1"/>
        <v>34</v>
      </c>
      <c r="L21" s="33" t="s">
        <v>1</v>
      </c>
      <c r="M21" s="371">
        <v>26738</v>
      </c>
      <c r="N21" s="89">
        <f t="shared" si="2"/>
        <v>26456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52129</v>
      </c>
      <c r="D22" s="5">
        <f t="shared" ref="D22:D30" si="6">SUM(L5)</f>
        <v>47695</v>
      </c>
      <c r="E22" s="52">
        <f t="shared" si="3"/>
        <v>104.00007980209081</v>
      </c>
      <c r="F22" s="52">
        <f t="shared" si="4"/>
        <v>109.2965719677115</v>
      </c>
      <c r="G22" s="62"/>
      <c r="H22" s="88">
        <v>3142</v>
      </c>
      <c r="I22" s="3">
        <v>14</v>
      </c>
      <c r="J22" s="33" t="s">
        <v>19</v>
      </c>
      <c r="K22" s="117">
        <f t="shared" si="1"/>
        <v>3</v>
      </c>
      <c r="L22" s="33" t="s">
        <v>10</v>
      </c>
      <c r="M22" s="371">
        <v>31778</v>
      </c>
      <c r="N22" s="89">
        <f t="shared" si="2"/>
        <v>22830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26456</v>
      </c>
      <c r="D23" s="98">
        <f t="shared" si="6"/>
        <v>32040</v>
      </c>
      <c r="E23" s="52">
        <f t="shared" si="3"/>
        <v>98.945321265614481</v>
      </c>
      <c r="F23" s="52">
        <f t="shared" si="4"/>
        <v>82.571785268414473</v>
      </c>
      <c r="G23" s="62"/>
      <c r="H23" s="88">
        <v>2717</v>
      </c>
      <c r="I23" s="3">
        <v>10</v>
      </c>
      <c r="J23" s="33" t="s">
        <v>16</v>
      </c>
      <c r="K23" s="117">
        <f t="shared" si="1"/>
        <v>17</v>
      </c>
      <c r="L23" s="33" t="s">
        <v>21</v>
      </c>
      <c r="M23" s="371">
        <v>19361</v>
      </c>
      <c r="N23" s="89">
        <f t="shared" si="2"/>
        <v>20991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10</v>
      </c>
      <c r="C24" s="202">
        <f t="shared" si="5"/>
        <v>22830</v>
      </c>
      <c r="D24" s="5">
        <f t="shared" si="6"/>
        <v>28020</v>
      </c>
      <c r="E24" s="52">
        <f t="shared" si="3"/>
        <v>71.842154949965391</v>
      </c>
      <c r="F24" s="52">
        <f t="shared" si="4"/>
        <v>81.477516059957182</v>
      </c>
      <c r="G24" s="62"/>
      <c r="H24" s="88">
        <v>900</v>
      </c>
      <c r="I24" s="3">
        <v>12</v>
      </c>
      <c r="J24" s="33" t="s">
        <v>18</v>
      </c>
      <c r="K24" s="117">
        <f t="shared" si="1"/>
        <v>40</v>
      </c>
      <c r="L24" s="33" t="s">
        <v>2</v>
      </c>
      <c r="M24" s="371">
        <v>16447</v>
      </c>
      <c r="N24" s="89">
        <f t="shared" si="2"/>
        <v>19631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21</v>
      </c>
      <c r="C25" s="202">
        <f t="shared" si="5"/>
        <v>20991</v>
      </c>
      <c r="D25" s="5">
        <f t="shared" si="6"/>
        <v>18337</v>
      </c>
      <c r="E25" s="52">
        <f t="shared" si="3"/>
        <v>108.41898662259182</v>
      </c>
      <c r="F25" s="52">
        <f t="shared" si="4"/>
        <v>114.47346894257512</v>
      </c>
      <c r="G25" s="72"/>
      <c r="H25" s="292">
        <v>695</v>
      </c>
      <c r="I25" s="3">
        <v>27</v>
      </c>
      <c r="J25" s="33" t="s">
        <v>31</v>
      </c>
      <c r="K25" s="117">
        <f t="shared" si="1"/>
        <v>16</v>
      </c>
      <c r="L25" s="33" t="s">
        <v>3</v>
      </c>
      <c r="M25" s="371">
        <v>17547</v>
      </c>
      <c r="N25" s="89">
        <f t="shared" si="2"/>
        <v>19145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19631</v>
      </c>
      <c r="D26" s="5">
        <f t="shared" si="6"/>
        <v>21286</v>
      </c>
      <c r="E26" s="52">
        <f t="shared" si="3"/>
        <v>119.35915364504164</v>
      </c>
      <c r="F26" s="52">
        <f t="shared" si="4"/>
        <v>92.224936578032512</v>
      </c>
      <c r="G26" s="62"/>
      <c r="H26" s="88">
        <v>610</v>
      </c>
      <c r="I26" s="3">
        <v>4</v>
      </c>
      <c r="J26" s="33" t="s">
        <v>11</v>
      </c>
      <c r="K26" s="117">
        <f t="shared" si="1"/>
        <v>13</v>
      </c>
      <c r="L26" s="33" t="s">
        <v>7</v>
      </c>
      <c r="M26" s="371">
        <v>16983</v>
      </c>
      <c r="N26" s="89">
        <f t="shared" si="2"/>
        <v>16190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3</v>
      </c>
      <c r="C27" s="202">
        <f t="shared" si="5"/>
        <v>19145</v>
      </c>
      <c r="D27" s="5">
        <f t="shared" si="6"/>
        <v>21018</v>
      </c>
      <c r="E27" s="52">
        <f t="shared" si="3"/>
        <v>109.10696985239643</v>
      </c>
      <c r="F27" s="52">
        <f t="shared" si="4"/>
        <v>91.08859073175374</v>
      </c>
      <c r="G27" s="62"/>
      <c r="H27" s="44">
        <v>519</v>
      </c>
      <c r="I27" s="3">
        <v>15</v>
      </c>
      <c r="J27" s="33" t="s">
        <v>20</v>
      </c>
      <c r="K27" s="117">
        <f t="shared" si="1"/>
        <v>33</v>
      </c>
      <c r="L27" s="33" t="s">
        <v>0</v>
      </c>
      <c r="M27" s="372">
        <v>14427</v>
      </c>
      <c r="N27" s="89">
        <f t="shared" si="2"/>
        <v>14007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16190</v>
      </c>
      <c r="D28" s="5">
        <f t="shared" si="6"/>
        <v>19205</v>
      </c>
      <c r="E28" s="52">
        <f t="shared" si="3"/>
        <v>95.330624742389446</v>
      </c>
      <c r="F28" s="52">
        <f t="shared" si="4"/>
        <v>84.300963290809676</v>
      </c>
      <c r="G28" s="73"/>
      <c r="H28" s="88">
        <v>501</v>
      </c>
      <c r="I28" s="3">
        <v>32</v>
      </c>
      <c r="J28" s="33" t="s">
        <v>35</v>
      </c>
      <c r="K28" s="181">
        <f t="shared" si="1"/>
        <v>26</v>
      </c>
      <c r="L28" s="77" t="s">
        <v>30</v>
      </c>
      <c r="M28" s="373">
        <v>13851</v>
      </c>
      <c r="N28" s="167">
        <f t="shared" si="2"/>
        <v>13569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0</v>
      </c>
      <c r="C29" s="202">
        <f t="shared" si="5"/>
        <v>14007</v>
      </c>
      <c r="D29" s="5">
        <f t="shared" si="6"/>
        <v>7681</v>
      </c>
      <c r="E29" s="52">
        <f t="shared" si="3"/>
        <v>97.088791848617177</v>
      </c>
      <c r="F29" s="52">
        <f t="shared" si="4"/>
        <v>182.35906782970969</v>
      </c>
      <c r="G29" s="72"/>
      <c r="H29" s="88">
        <v>417</v>
      </c>
      <c r="I29" s="3">
        <v>7</v>
      </c>
      <c r="J29" s="33" t="s">
        <v>14</v>
      </c>
      <c r="K29" s="115"/>
      <c r="L29" s="115" t="s">
        <v>55</v>
      </c>
      <c r="M29" s="374">
        <v>361378</v>
      </c>
      <c r="N29" s="172">
        <f>SUM(H44)</f>
        <v>360201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13569</v>
      </c>
      <c r="D30" s="5">
        <f t="shared" si="6"/>
        <v>12739</v>
      </c>
      <c r="E30" s="57">
        <f t="shared" si="3"/>
        <v>97.964045917262283</v>
      </c>
      <c r="F30" s="63">
        <f t="shared" si="4"/>
        <v>106.51542507261166</v>
      </c>
      <c r="G30" s="75"/>
      <c r="H30" s="88">
        <v>381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360201</v>
      </c>
      <c r="D31" s="67">
        <f>SUM(L14)</f>
        <v>386265</v>
      </c>
      <c r="E31" s="70">
        <f>SUM(N29/M29*100)</f>
        <v>99.674302254149396</v>
      </c>
      <c r="F31" s="63">
        <f t="shared" si="4"/>
        <v>93.252300881519162</v>
      </c>
      <c r="G31" s="83">
        <v>47.5</v>
      </c>
      <c r="H31" s="88">
        <v>337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229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98</v>
      </c>
      <c r="I33" s="3">
        <v>37</v>
      </c>
      <c r="J33" s="33" t="s">
        <v>37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81</v>
      </c>
      <c r="I34" s="3">
        <v>29</v>
      </c>
      <c r="J34" s="33" t="s">
        <v>54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33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16</v>
      </c>
      <c r="I36" s="3">
        <v>18</v>
      </c>
      <c r="J36" s="33" t="s">
        <v>22</v>
      </c>
      <c r="N36" s="26"/>
      <c r="R36" s="48"/>
      <c r="S36" s="26"/>
      <c r="T36" s="26"/>
      <c r="U36" s="26"/>
      <c r="V36" s="26"/>
    </row>
    <row r="37" spans="3:30" x14ac:dyDescent="0.15">
      <c r="H37" s="44">
        <v>5</v>
      </c>
      <c r="I37" s="3">
        <v>19</v>
      </c>
      <c r="J37" s="33" t="s">
        <v>23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360201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187</v>
      </c>
      <c r="L47" s="401" t="s">
        <v>184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204</v>
      </c>
      <c r="I48" s="3"/>
      <c r="J48" s="190" t="s">
        <v>92</v>
      </c>
      <c r="K48" s="3"/>
      <c r="L48" s="329" t="s">
        <v>193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100</v>
      </c>
      <c r="I49" s="3"/>
      <c r="J49" s="145" t="s">
        <v>9</v>
      </c>
      <c r="K49" s="3"/>
      <c r="L49" s="329" t="s">
        <v>100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14623</v>
      </c>
      <c r="I50" s="3">
        <v>16</v>
      </c>
      <c r="J50" s="33" t="s">
        <v>3</v>
      </c>
      <c r="K50" s="327">
        <f>SUM(I50)</f>
        <v>16</v>
      </c>
      <c r="L50" s="330">
        <v>15925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8557</v>
      </c>
      <c r="I51" s="3">
        <v>33</v>
      </c>
      <c r="J51" s="33" t="s">
        <v>0</v>
      </c>
      <c r="K51" s="327">
        <f t="shared" ref="K51:K59" si="7">SUM(I51)</f>
        <v>33</v>
      </c>
      <c r="L51" s="331">
        <v>6250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6608</v>
      </c>
      <c r="I52" s="3">
        <v>26</v>
      </c>
      <c r="J52" s="33" t="s">
        <v>30</v>
      </c>
      <c r="K52" s="327">
        <f t="shared" si="7"/>
        <v>26</v>
      </c>
      <c r="L52" s="331">
        <v>3764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204</v>
      </c>
      <c r="D53" s="59" t="s">
        <v>193</v>
      </c>
      <c r="E53" s="59" t="s">
        <v>41</v>
      </c>
      <c r="F53" s="59" t="s">
        <v>50</v>
      </c>
      <c r="G53" s="8" t="s">
        <v>182</v>
      </c>
      <c r="H53" s="88">
        <v>2059</v>
      </c>
      <c r="I53" s="3">
        <v>34</v>
      </c>
      <c r="J53" s="33" t="s">
        <v>1</v>
      </c>
      <c r="K53" s="327">
        <f t="shared" si="7"/>
        <v>34</v>
      </c>
      <c r="L53" s="331">
        <v>1185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14623</v>
      </c>
      <c r="D54" s="98">
        <f>SUM(L50)</f>
        <v>15925</v>
      </c>
      <c r="E54" s="52">
        <f t="shared" ref="E54:E63" si="8">SUM(N67/M67*100)</f>
        <v>107.45095157616282</v>
      </c>
      <c r="F54" s="52">
        <f t="shared" ref="F54:F61" si="9">SUM(C54/D54*100)</f>
        <v>91.824175824175825</v>
      </c>
      <c r="G54" s="62"/>
      <c r="H54" s="88">
        <v>1738</v>
      </c>
      <c r="I54" s="3">
        <v>31</v>
      </c>
      <c r="J54" s="33" t="s">
        <v>64</v>
      </c>
      <c r="K54" s="327">
        <f t="shared" si="7"/>
        <v>31</v>
      </c>
      <c r="L54" s="331">
        <v>1884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8557</v>
      </c>
      <c r="D55" s="98">
        <f t="shared" ref="D55:D63" si="11">SUM(L51)</f>
        <v>6250</v>
      </c>
      <c r="E55" s="52">
        <f t="shared" si="8"/>
        <v>108.01565261297652</v>
      </c>
      <c r="F55" s="52">
        <f t="shared" si="9"/>
        <v>136.91199999999998</v>
      </c>
      <c r="G55" s="62"/>
      <c r="H55" s="88">
        <v>1655</v>
      </c>
      <c r="I55" s="3">
        <v>40</v>
      </c>
      <c r="J55" s="33" t="s">
        <v>2</v>
      </c>
      <c r="K55" s="327">
        <f t="shared" si="7"/>
        <v>40</v>
      </c>
      <c r="L55" s="331">
        <v>3309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6608</v>
      </c>
      <c r="D56" s="98">
        <f t="shared" si="11"/>
        <v>3764</v>
      </c>
      <c r="E56" s="52">
        <f t="shared" si="8"/>
        <v>110.70531077232366</v>
      </c>
      <c r="F56" s="52">
        <f t="shared" si="9"/>
        <v>175.55791710945803</v>
      </c>
      <c r="G56" s="62"/>
      <c r="H56" s="44">
        <v>1371</v>
      </c>
      <c r="I56" s="3">
        <v>22</v>
      </c>
      <c r="J56" s="33" t="s">
        <v>26</v>
      </c>
      <c r="K56" s="327">
        <f t="shared" si="7"/>
        <v>22</v>
      </c>
      <c r="L56" s="331">
        <v>1371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2059</v>
      </c>
      <c r="D57" s="98">
        <f t="shared" si="11"/>
        <v>1185</v>
      </c>
      <c r="E57" s="52">
        <f t="shared" si="8"/>
        <v>102.43781094527363</v>
      </c>
      <c r="F57" s="52">
        <f t="shared" si="9"/>
        <v>173.75527426160338</v>
      </c>
      <c r="G57" s="62"/>
      <c r="H57" s="44">
        <v>1202</v>
      </c>
      <c r="I57" s="3">
        <v>14</v>
      </c>
      <c r="J57" s="33" t="s">
        <v>19</v>
      </c>
      <c r="K57" s="327">
        <f t="shared" si="7"/>
        <v>14</v>
      </c>
      <c r="L57" s="331">
        <v>1007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64</v>
      </c>
      <c r="C58" s="43">
        <f t="shared" si="10"/>
        <v>1738</v>
      </c>
      <c r="D58" s="98">
        <f t="shared" si="11"/>
        <v>1884</v>
      </c>
      <c r="E58" s="52">
        <f t="shared" si="8"/>
        <v>103.26797385620917</v>
      </c>
      <c r="F58" s="52">
        <f t="shared" si="9"/>
        <v>92.250530785562631</v>
      </c>
      <c r="G58" s="72"/>
      <c r="H58" s="44">
        <v>1200</v>
      </c>
      <c r="I58" s="3">
        <v>25</v>
      </c>
      <c r="J58" s="33" t="s">
        <v>29</v>
      </c>
      <c r="K58" s="327">
        <f t="shared" si="7"/>
        <v>25</v>
      </c>
      <c r="L58" s="331">
        <v>2410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1655</v>
      </c>
      <c r="D59" s="98">
        <f t="shared" si="11"/>
        <v>3309</v>
      </c>
      <c r="E59" s="52">
        <f t="shared" si="8"/>
        <v>107.67729342875731</v>
      </c>
      <c r="F59" s="52">
        <f t="shared" si="9"/>
        <v>50.015110305228163</v>
      </c>
      <c r="G59" s="62"/>
      <c r="H59" s="423">
        <v>1094</v>
      </c>
      <c r="I59" s="14">
        <v>38</v>
      </c>
      <c r="J59" s="77" t="s">
        <v>38</v>
      </c>
      <c r="K59" s="328">
        <f t="shared" si="7"/>
        <v>38</v>
      </c>
      <c r="L59" s="332">
        <v>1089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26</v>
      </c>
      <c r="C60" s="89">
        <f t="shared" si="10"/>
        <v>1371</v>
      </c>
      <c r="D60" s="98">
        <f t="shared" si="11"/>
        <v>1371</v>
      </c>
      <c r="E60" s="52">
        <f t="shared" si="8"/>
        <v>100</v>
      </c>
      <c r="F60" s="52">
        <f t="shared" si="9"/>
        <v>100</v>
      </c>
      <c r="G60" s="62"/>
      <c r="H60" s="386">
        <v>938</v>
      </c>
      <c r="I60" s="222">
        <v>1</v>
      </c>
      <c r="J60" s="382" t="s">
        <v>4</v>
      </c>
      <c r="K60" s="367" t="s">
        <v>8</v>
      </c>
      <c r="L60" s="376">
        <v>40870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1202</v>
      </c>
      <c r="D61" s="98">
        <f t="shared" si="11"/>
        <v>1007</v>
      </c>
      <c r="E61" s="52">
        <f t="shared" si="8"/>
        <v>102.29787234042553</v>
      </c>
      <c r="F61" s="52">
        <f t="shared" si="9"/>
        <v>119.36444885799405</v>
      </c>
      <c r="G61" s="73"/>
      <c r="H61" s="44">
        <v>608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29</v>
      </c>
      <c r="C62" s="43">
        <f t="shared" si="10"/>
        <v>1200</v>
      </c>
      <c r="D62" s="98">
        <f t="shared" si="11"/>
        <v>2410</v>
      </c>
      <c r="E62" s="52">
        <f t="shared" si="8"/>
        <v>117.30205278592376</v>
      </c>
      <c r="F62" s="52">
        <f>SUM(C62/D62*100)</f>
        <v>49.792531120331951</v>
      </c>
      <c r="G62" s="72"/>
      <c r="H62" s="88">
        <v>446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1094</v>
      </c>
      <c r="D63" s="98">
        <f t="shared" si="11"/>
        <v>1089</v>
      </c>
      <c r="E63" s="57">
        <f t="shared" si="8"/>
        <v>103.50047303689686</v>
      </c>
      <c r="F63" s="52">
        <f>SUM(C63/D63*100)</f>
        <v>100.45913682277319</v>
      </c>
      <c r="G63" s="75"/>
      <c r="H63" s="336">
        <v>399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43168</v>
      </c>
      <c r="D64" s="67">
        <f>SUM(L60)</f>
        <v>40870</v>
      </c>
      <c r="E64" s="70">
        <f>SUM(N77/M77*100)</f>
        <v>107.00775885575469</v>
      </c>
      <c r="F64" s="70">
        <f>SUM(C64/D64*100)</f>
        <v>105.62270614142402</v>
      </c>
      <c r="G64" s="392">
        <v>120.5</v>
      </c>
      <c r="H64" s="123">
        <v>223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168</v>
      </c>
      <c r="I65" s="3">
        <v>36</v>
      </c>
      <c r="J65" s="33" t="s">
        <v>5</v>
      </c>
      <c r="M65" s="401" t="s">
        <v>184</v>
      </c>
      <c r="N65" s="26"/>
      <c r="R65" s="48"/>
      <c r="S65" s="26"/>
      <c r="T65" s="26"/>
      <c r="U65" s="26"/>
      <c r="V65" s="26"/>
    </row>
    <row r="66" spans="3:22" x14ac:dyDescent="0.15">
      <c r="H66" s="292">
        <v>159</v>
      </c>
      <c r="I66" s="3">
        <v>9</v>
      </c>
      <c r="J66" s="3" t="s">
        <v>169</v>
      </c>
      <c r="L66" s="191" t="s">
        <v>92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54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13609</v>
      </c>
      <c r="N67" s="89">
        <f>SUM(H50)</f>
        <v>14623</v>
      </c>
      <c r="R67" s="48"/>
      <c r="S67" s="26"/>
      <c r="T67" s="26"/>
      <c r="U67" s="26"/>
      <c r="V67" s="26"/>
    </row>
    <row r="68" spans="3:22" x14ac:dyDescent="0.15">
      <c r="C68" s="26"/>
      <c r="H68" s="292">
        <v>45</v>
      </c>
      <c r="I68" s="3">
        <v>17</v>
      </c>
      <c r="J68" s="33" t="s">
        <v>21</v>
      </c>
      <c r="K68" s="3">
        <f t="shared" ref="K68:K76" si="12">SUM(I51)</f>
        <v>33</v>
      </c>
      <c r="L68" s="33" t="s">
        <v>0</v>
      </c>
      <c r="M68" s="395">
        <v>7922</v>
      </c>
      <c r="N68" s="89">
        <f t="shared" ref="N68:N76" si="13">SUM(H51)</f>
        <v>8557</v>
      </c>
      <c r="R68" s="48"/>
      <c r="S68" s="26"/>
      <c r="T68" s="26"/>
      <c r="U68" s="26"/>
      <c r="V68" s="26"/>
    </row>
    <row r="69" spans="3:22" x14ac:dyDescent="0.15">
      <c r="H69" s="44">
        <v>18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5969</v>
      </c>
      <c r="N69" s="89">
        <f t="shared" si="13"/>
        <v>6608</v>
      </c>
      <c r="R69" s="48"/>
      <c r="S69" s="26"/>
      <c r="T69" s="26"/>
      <c r="U69" s="26"/>
      <c r="V69" s="26"/>
    </row>
    <row r="70" spans="3:22" x14ac:dyDescent="0.15">
      <c r="H70" s="44">
        <v>3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2010</v>
      </c>
      <c r="N70" s="89">
        <f t="shared" si="13"/>
        <v>2059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2</v>
      </c>
      <c r="J71" s="33" t="s">
        <v>6</v>
      </c>
      <c r="K71" s="3">
        <f t="shared" si="12"/>
        <v>31</v>
      </c>
      <c r="L71" s="33" t="s">
        <v>64</v>
      </c>
      <c r="M71" s="395">
        <v>1683</v>
      </c>
      <c r="N71" s="89">
        <f t="shared" si="13"/>
        <v>1738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3</v>
      </c>
      <c r="J72" s="33" t="s">
        <v>10</v>
      </c>
      <c r="K72" s="3">
        <f t="shared" si="12"/>
        <v>40</v>
      </c>
      <c r="L72" s="33" t="s">
        <v>2</v>
      </c>
      <c r="M72" s="395">
        <v>1537</v>
      </c>
      <c r="N72" s="89">
        <f t="shared" si="13"/>
        <v>1655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4</v>
      </c>
      <c r="J73" s="33" t="s">
        <v>11</v>
      </c>
      <c r="K73" s="3">
        <f t="shared" si="12"/>
        <v>22</v>
      </c>
      <c r="L73" s="33" t="s">
        <v>26</v>
      </c>
      <c r="M73" s="395">
        <v>1371</v>
      </c>
      <c r="N73" s="89">
        <f t="shared" si="13"/>
        <v>1371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5</v>
      </c>
      <c r="J74" s="33" t="s">
        <v>12</v>
      </c>
      <c r="K74" s="3">
        <f t="shared" si="12"/>
        <v>14</v>
      </c>
      <c r="L74" s="33" t="s">
        <v>19</v>
      </c>
      <c r="M74" s="395">
        <v>1175</v>
      </c>
      <c r="N74" s="89">
        <f t="shared" si="13"/>
        <v>1202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6</v>
      </c>
      <c r="J75" s="33" t="s">
        <v>13</v>
      </c>
      <c r="K75" s="3">
        <f t="shared" si="12"/>
        <v>25</v>
      </c>
      <c r="L75" s="33" t="s">
        <v>29</v>
      </c>
      <c r="M75" s="395">
        <v>1023</v>
      </c>
      <c r="N75" s="89">
        <f t="shared" si="13"/>
        <v>1200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7</v>
      </c>
      <c r="J76" s="33" t="s">
        <v>14</v>
      </c>
      <c r="K76" s="14">
        <f t="shared" si="12"/>
        <v>38</v>
      </c>
      <c r="L76" s="77" t="s">
        <v>38</v>
      </c>
      <c r="M76" s="396">
        <v>1057</v>
      </c>
      <c r="N76" s="167">
        <f t="shared" si="13"/>
        <v>1094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56</v>
      </c>
      <c r="M77" s="297">
        <v>40341</v>
      </c>
      <c r="N77" s="172">
        <f>SUM(H90)</f>
        <v>43168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43168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71" sqref="P7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212</v>
      </c>
      <c r="I2" s="3"/>
      <c r="J2" s="183" t="s">
        <v>70</v>
      </c>
      <c r="K2" s="81"/>
      <c r="L2" s="319" t="s">
        <v>196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410">
        <v>20081</v>
      </c>
      <c r="I4" s="3">
        <v>33</v>
      </c>
      <c r="J4" s="161" t="s">
        <v>0</v>
      </c>
      <c r="K4" s="121">
        <f>SUM(I4)</f>
        <v>33</v>
      </c>
      <c r="L4" s="312">
        <v>16359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15284</v>
      </c>
      <c r="I5" s="3">
        <v>13</v>
      </c>
      <c r="J5" s="161" t="s">
        <v>7</v>
      </c>
      <c r="K5" s="121">
        <f t="shared" ref="K5:K13" si="0">SUM(I5)</f>
        <v>13</v>
      </c>
      <c r="L5" s="313">
        <v>18231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15127</v>
      </c>
      <c r="I6" s="3">
        <v>9</v>
      </c>
      <c r="J6" s="3" t="s">
        <v>169</v>
      </c>
      <c r="K6" s="121">
        <f t="shared" si="0"/>
        <v>9</v>
      </c>
      <c r="L6" s="313">
        <v>17520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7916</v>
      </c>
      <c r="I7" s="3">
        <v>34</v>
      </c>
      <c r="J7" s="161" t="s">
        <v>1</v>
      </c>
      <c r="K7" s="121">
        <f t="shared" si="0"/>
        <v>34</v>
      </c>
      <c r="L7" s="313">
        <v>8907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6757</v>
      </c>
      <c r="I8" s="3">
        <v>24</v>
      </c>
      <c r="J8" s="161" t="s">
        <v>28</v>
      </c>
      <c r="K8" s="121">
        <f t="shared" si="0"/>
        <v>24</v>
      </c>
      <c r="L8" s="313">
        <v>7438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5631</v>
      </c>
      <c r="I9" s="3">
        <v>25</v>
      </c>
      <c r="J9" s="161" t="s">
        <v>29</v>
      </c>
      <c r="K9" s="121">
        <f t="shared" si="0"/>
        <v>25</v>
      </c>
      <c r="L9" s="313">
        <v>4569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4133</v>
      </c>
      <c r="I10" s="3">
        <v>22</v>
      </c>
      <c r="J10" s="161" t="s">
        <v>26</v>
      </c>
      <c r="K10" s="121">
        <f t="shared" si="0"/>
        <v>22</v>
      </c>
      <c r="L10" s="313">
        <v>4837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3135</v>
      </c>
      <c r="I11" s="3">
        <v>17</v>
      </c>
      <c r="J11" s="161" t="s">
        <v>21</v>
      </c>
      <c r="K11" s="121">
        <f t="shared" si="0"/>
        <v>17</v>
      </c>
      <c r="L11" s="313">
        <v>3106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2427</v>
      </c>
      <c r="I12" s="3">
        <v>1</v>
      </c>
      <c r="J12" s="161" t="s">
        <v>4</v>
      </c>
      <c r="K12" s="121">
        <f t="shared" si="0"/>
        <v>1</v>
      </c>
      <c r="L12" s="313">
        <v>2835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2307</v>
      </c>
      <c r="I13" s="14">
        <v>20</v>
      </c>
      <c r="J13" s="163" t="s">
        <v>24</v>
      </c>
      <c r="K13" s="182">
        <f t="shared" si="0"/>
        <v>20</v>
      </c>
      <c r="L13" s="321">
        <v>2354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1632</v>
      </c>
      <c r="I14" s="222">
        <v>16</v>
      </c>
      <c r="J14" s="223" t="s">
        <v>3</v>
      </c>
      <c r="K14" s="81" t="s">
        <v>8</v>
      </c>
      <c r="L14" s="322">
        <v>110318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1622</v>
      </c>
      <c r="I15" s="3">
        <v>26</v>
      </c>
      <c r="J15" s="161" t="s">
        <v>30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1599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1463</v>
      </c>
      <c r="I17" s="3">
        <v>36</v>
      </c>
      <c r="J17" s="161" t="s">
        <v>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1226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1215</v>
      </c>
      <c r="I19" s="3">
        <v>21</v>
      </c>
      <c r="J19" s="161" t="s">
        <v>25</v>
      </c>
      <c r="L19" s="425" t="s">
        <v>201</v>
      </c>
      <c r="M19" s="93" t="s">
        <v>200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979</v>
      </c>
      <c r="I20" s="3">
        <v>2</v>
      </c>
      <c r="J20" s="161" t="s">
        <v>6</v>
      </c>
      <c r="K20" s="121">
        <f>SUM(I4)</f>
        <v>33</v>
      </c>
      <c r="L20" s="161" t="s">
        <v>0</v>
      </c>
      <c r="M20" s="323">
        <v>15307</v>
      </c>
      <c r="N20" s="89">
        <f>SUM(H4)</f>
        <v>20081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204</v>
      </c>
      <c r="D21" s="59" t="s">
        <v>193</v>
      </c>
      <c r="E21" s="59" t="s">
        <v>41</v>
      </c>
      <c r="F21" s="59" t="s">
        <v>50</v>
      </c>
      <c r="G21" s="8" t="s">
        <v>182</v>
      </c>
      <c r="H21" s="292">
        <v>921</v>
      </c>
      <c r="I21" s="3">
        <v>15</v>
      </c>
      <c r="J21" s="161" t="s">
        <v>20</v>
      </c>
      <c r="K21" s="121">
        <f t="shared" ref="K21:K29" si="1">SUM(I5)</f>
        <v>13</v>
      </c>
      <c r="L21" s="161" t="s">
        <v>7</v>
      </c>
      <c r="M21" s="324">
        <v>16667</v>
      </c>
      <c r="N21" s="89">
        <f t="shared" ref="N21:N29" si="2">SUM(H5)</f>
        <v>15284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20081</v>
      </c>
      <c r="D22" s="98">
        <f>SUM(L4)</f>
        <v>16359</v>
      </c>
      <c r="E22" s="55">
        <f t="shared" ref="E22:E31" si="3">SUM(N20/M20*100)</f>
        <v>131.18834520154178</v>
      </c>
      <c r="F22" s="52">
        <f t="shared" ref="F22:F32" si="4">SUM(C22/D22*100)</f>
        <v>122.75200195610978</v>
      </c>
      <c r="G22" s="62"/>
      <c r="H22" s="292">
        <v>889</v>
      </c>
      <c r="I22" s="3">
        <v>40</v>
      </c>
      <c r="J22" s="161" t="s">
        <v>2</v>
      </c>
      <c r="K22" s="121">
        <f t="shared" si="1"/>
        <v>9</v>
      </c>
      <c r="L22" s="3" t="s">
        <v>169</v>
      </c>
      <c r="M22" s="324">
        <v>15394</v>
      </c>
      <c r="N22" s="89">
        <f t="shared" si="2"/>
        <v>15127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15284</v>
      </c>
      <c r="D23" s="98">
        <f t="shared" ref="D23:D31" si="6">SUM(L5)</f>
        <v>18231</v>
      </c>
      <c r="E23" s="55">
        <f t="shared" si="3"/>
        <v>91.702165956680872</v>
      </c>
      <c r="F23" s="52">
        <f t="shared" si="4"/>
        <v>83.83522571444243</v>
      </c>
      <c r="G23" s="62"/>
      <c r="H23" s="88">
        <v>709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4">
        <v>8432</v>
      </c>
      <c r="N23" s="89">
        <f t="shared" si="2"/>
        <v>7916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169</v>
      </c>
      <c r="C24" s="43">
        <f t="shared" si="5"/>
        <v>15127</v>
      </c>
      <c r="D24" s="98">
        <f t="shared" si="6"/>
        <v>17520</v>
      </c>
      <c r="E24" s="55">
        <f t="shared" si="3"/>
        <v>98.265558009614139</v>
      </c>
      <c r="F24" s="52">
        <f t="shared" si="4"/>
        <v>86.341324200913235</v>
      </c>
      <c r="G24" s="62"/>
      <c r="H24" s="88">
        <v>638</v>
      </c>
      <c r="I24" s="3">
        <v>18</v>
      </c>
      <c r="J24" s="161" t="s">
        <v>22</v>
      </c>
      <c r="K24" s="121">
        <f t="shared" si="1"/>
        <v>24</v>
      </c>
      <c r="L24" s="161" t="s">
        <v>28</v>
      </c>
      <c r="M24" s="324">
        <v>7172</v>
      </c>
      <c r="N24" s="89">
        <f t="shared" si="2"/>
        <v>6757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7916</v>
      </c>
      <c r="D25" s="98">
        <f t="shared" si="6"/>
        <v>8907</v>
      </c>
      <c r="E25" s="55">
        <f t="shared" si="3"/>
        <v>93.880455407969649</v>
      </c>
      <c r="F25" s="52">
        <f t="shared" si="4"/>
        <v>88.873919389244421</v>
      </c>
      <c r="G25" s="62"/>
      <c r="H25" s="292">
        <v>542</v>
      </c>
      <c r="I25" s="3">
        <v>38</v>
      </c>
      <c r="J25" s="161" t="s">
        <v>38</v>
      </c>
      <c r="K25" s="121">
        <f t="shared" si="1"/>
        <v>25</v>
      </c>
      <c r="L25" s="161" t="s">
        <v>29</v>
      </c>
      <c r="M25" s="324">
        <v>5508</v>
      </c>
      <c r="N25" s="89">
        <f t="shared" si="2"/>
        <v>5631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6757</v>
      </c>
      <c r="D26" s="98">
        <f t="shared" si="6"/>
        <v>7438</v>
      </c>
      <c r="E26" s="55">
        <f t="shared" si="3"/>
        <v>94.213608477412151</v>
      </c>
      <c r="F26" s="52">
        <f t="shared" si="4"/>
        <v>90.844312987362201</v>
      </c>
      <c r="G26" s="72"/>
      <c r="H26" s="88">
        <v>448</v>
      </c>
      <c r="I26" s="3">
        <v>14</v>
      </c>
      <c r="J26" s="161" t="s">
        <v>19</v>
      </c>
      <c r="K26" s="121">
        <f t="shared" si="1"/>
        <v>22</v>
      </c>
      <c r="L26" s="161" t="s">
        <v>26</v>
      </c>
      <c r="M26" s="324">
        <v>4694</v>
      </c>
      <c r="N26" s="89">
        <f t="shared" si="2"/>
        <v>4133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5631</v>
      </c>
      <c r="D27" s="98">
        <f t="shared" si="6"/>
        <v>4569</v>
      </c>
      <c r="E27" s="55">
        <f t="shared" si="3"/>
        <v>102.23311546840958</v>
      </c>
      <c r="F27" s="52">
        <f t="shared" si="4"/>
        <v>123.24359816152331</v>
      </c>
      <c r="G27" s="76"/>
      <c r="H27" s="88">
        <v>308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4">
        <v>3128</v>
      </c>
      <c r="N27" s="89">
        <f t="shared" si="2"/>
        <v>3135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4133</v>
      </c>
      <c r="D28" s="98">
        <f t="shared" si="6"/>
        <v>4837</v>
      </c>
      <c r="E28" s="55">
        <f t="shared" si="3"/>
        <v>88.048572645930975</v>
      </c>
      <c r="F28" s="52">
        <f t="shared" si="4"/>
        <v>85.445524085176757</v>
      </c>
      <c r="G28" s="62"/>
      <c r="H28" s="88">
        <v>140</v>
      </c>
      <c r="I28" s="3">
        <v>11</v>
      </c>
      <c r="J28" s="161" t="s">
        <v>17</v>
      </c>
      <c r="K28" s="121">
        <f t="shared" si="1"/>
        <v>1</v>
      </c>
      <c r="L28" s="161" t="s">
        <v>4</v>
      </c>
      <c r="M28" s="324">
        <v>2766</v>
      </c>
      <c r="N28" s="89">
        <f t="shared" si="2"/>
        <v>2427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3135</v>
      </c>
      <c r="D29" s="98">
        <f t="shared" si="6"/>
        <v>3106</v>
      </c>
      <c r="E29" s="55">
        <f t="shared" si="3"/>
        <v>100.22378516624042</v>
      </c>
      <c r="F29" s="52">
        <f t="shared" si="4"/>
        <v>100.93367675466838</v>
      </c>
      <c r="G29" s="73"/>
      <c r="H29" s="88">
        <v>49</v>
      </c>
      <c r="I29" s="3">
        <v>29</v>
      </c>
      <c r="J29" s="161" t="s">
        <v>54</v>
      </c>
      <c r="K29" s="182">
        <f t="shared" si="1"/>
        <v>20</v>
      </c>
      <c r="L29" s="163" t="s">
        <v>24</v>
      </c>
      <c r="M29" s="325">
        <v>1807</v>
      </c>
      <c r="N29" s="89">
        <f t="shared" si="2"/>
        <v>2307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2427</v>
      </c>
      <c r="D30" s="98">
        <f t="shared" si="6"/>
        <v>2835</v>
      </c>
      <c r="E30" s="55">
        <f t="shared" si="3"/>
        <v>87.744034707158349</v>
      </c>
      <c r="F30" s="52">
        <f t="shared" si="4"/>
        <v>85.608465608465607</v>
      </c>
      <c r="G30" s="72"/>
      <c r="H30" s="88">
        <v>40</v>
      </c>
      <c r="I30" s="3">
        <v>27</v>
      </c>
      <c r="J30" s="161" t="s">
        <v>31</v>
      </c>
      <c r="K30" s="115"/>
      <c r="L30" s="335" t="s">
        <v>109</v>
      </c>
      <c r="M30" s="326">
        <v>97883</v>
      </c>
      <c r="N30" s="89">
        <f>SUM(H44)</f>
        <v>97274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24</v>
      </c>
      <c r="C31" s="43">
        <f t="shared" si="5"/>
        <v>2307</v>
      </c>
      <c r="D31" s="98">
        <f t="shared" si="6"/>
        <v>2354</v>
      </c>
      <c r="E31" s="56">
        <f t="shared" si="3"/>
        <v>127.67017155506363</v>
      </c>
      <c r="F31" s="63">
        <f t="shared" si="4"/>
        <v>98.003398470688182</v>
      </c>
      <c r="G31" s="75"/>
      <c r="H31" s="88">
        <v>36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97274</v>
      </c>
      <c r="D32" s="67">
        <f>SUM(L14)</f>
        <v>110318</v>
      </c>
      <c r="E32" s="68">
        <f>SUM(N30/M30*100)</f>
        <v>99.377828632142453</v>
      </c>
      <c r="F32" s="63">
        <f t="shared" si="4"/>
        <v>88.176000290070519</v>
      </c>
      <c r="G32" s="83">
        <v>74.8</v>
      </c>
      <c r="H32" s="89">
        <v>9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292">
        <v>6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5</v>
      </c>
      <c r="I34" s="3">
        <v>39</v>
      </c>
      <c r="J34" s="161" t="s">
        <v>39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97274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185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204</v>
      </c>
      <c r="I48" s="3"/>
      <c r="J48" s="179" t="s">
        <v>105</v>
      </c>
      <c r="K48" s="81"/>
      <c r="L48" s="299" t="s">
        <v>196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299610</v>
      </c>
      <c r="I50" s="161">
        <v>17</v>
      </c>
      <c r="J50" s="161" t="s">
        <v>21</v>
      </c>
      <c r="K50" s="124">
        <f>SUM(I50)</f>
        <v>17</v>
      </c>
      <c r="L50" s="300">
        <v>278509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110815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101714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31368</v>
      </c>
      <c r="I52" s="161">
        <v>40</v>
      </c>
      <c r="J52" s="161" t="s">
        <v>2</v>
      </c>
      <c r="K52" s="124">
        <f t="shared" si="7"/>
        <v>40</v>
      </c>
      <c r="L52" s="300">
        <v>30707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2">
        <v>28760</v>
      </c>
      <c r="I53" s="161">
        <v>38</v>
      </c>
      <c r="J53" s="161" t="s">
        <v>38</v>
      </c>
      <c r="K53" s="124">
        <f t="shared" si="7"/>
        <v>38</v>
      </c>
      <c r="L53" s="300">
        <v>19157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204</v>
      </c>
      <c r="D54" s="59" t="s">
        <v>193</v>
      </c>
      <c r="E54" s="59" t="s">
        <v>41</v>
      </c>
      <c r="F54" s="59" t="s">
        <v>50</v>
      </c>
      <c r="G54" s="8" t="s">
        <v>182</v>
      </c>
      <c r="H54" s="292">
        <v>25419</v>
      </c>
      <c r="I54" s="161">
        <v>16</v>
      </c>
      <c r="J54" s="161" t="s">
        <v>3</v>
      </c>
      <c r="K54" s="124">
        <f t="shared" si="7"/>
        <v>16</v>
      </c>
      <c r="L54" s="300">
        <v>20341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299610</v>
      </c>
      <c r="D55" s="5">
        <f t="shared" ref="D55:D64" si="8">SUM(L50)</f>
        <v>278509</v>
      </c>
      <c r="E55" s="52">
        <f>SUM(N66/M66*100)</f>
        <v>99.823415739321646</v>
      </c>
      <c r="F55" s="52">
        <f t="shared" ref="F55:F65" si="9">SUM(C55/D55*100)</f>
        <v>107.57641584293505</v>
      </c>
      <c r="G55" s="62"/>
      <c r="H55" s="88">
        <v>20830</v>
      </c>
      <c r="I55" s="161">
        <v>24</v>
      </c>
      <c r="J55" s="161" t="s">
        <v>28</v>
      </c>
      <c r="K55" s="124">
        <f t="shared" si="7"/>
        <v>24</v>
      </c>
      <c r="L55" s="300">
        <v>21513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110815</v>
      </c>
      <c r="D56" s="5">
        <f t="shared" si="8"/>
        <v>101714</v>
      </c>
      <c r="E56" s="52">
        <f t="shared" ref="E56:E65" si="11">SUM(N67/M67*100)</f>
        <v>94.55446811778458</v>
      </c>
      <c r="F56" s="52">
        <f t="shared" si="9"/>
        <v>108.94763749336374</v>
      </c>
      <c r="G56" s="62"/>
      <c r="H56" s="292">
        <v>18413</v>
      </c>
      <c r="I56" s="161">
        <v>26</v>
      </c>
      <c r="J56" s="161" t="s">
        <v>30</v>
      </c>
      <c r="K56" s="124">
        <f t="shared" si="7"/>
        <v>26</v>
      </c>
      <c r="L56" s="300">
        <v>15075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31368</v>
      </c>
      <c r="D57" s="5">
        <f t="shared" si="8"/>
        <v>30707</v>
      </c>
      <c r="E57" s="52">
        <f t="shared" si="11"/>
        <v>81.691754778894733</v>
      </c>
      <c r="F57" s="52">
        <f t="shared" si="9"/>
        <v>102.15260364086365</v>
      </c>
      <c r="G57" s="62"/>
      <c r="H57" s="88">
        <v>15927</v>
      </c>
      <c r="I57" s="161">
        <v>37</v>
      </c>
      <c r="J57" s="161" t="s">
        <v>37</v>
      </c>
      <c r="K57" s="124">
        <f t="shared" si="7"/>
        <v>37</v>
      </c>
      <c r="L57" s="300">
        <v>14027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28760</v>
      </c>
      <c r="D58" s="5">
        <f t="shared" si="8"/>
        <v>19157</v>
      </c>
      <c r="E58" s="52">
        <f t="shared" si="11"/>
        <v>111.54204157617127</v>
      </c>
      <c r="F58" s="52">
        <f t="shared" si="9"/>
        <v>150.12789058829671</v>
      </c>
      <c r="G58" s="62"/>
      <c r="H58" s="379">
        <v>15049</v>
      </c>
      <c r="I58" s="163">
        <v>25</v>
      </c>
      <c r="J58" s="163" t="s">
        <v>29</v>
      </c>
      <c r="K58" s="124">
        <f t="shared" si="7"/>
        <v>25</v>
      </c>
      <c r="L58" s="298">
        <v>14609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25419</v>
      </c>
      <c r="D59" s="5">
        <f t="shared" si="8"/>
        <v>20341</v>
      </c>
      <c r="E59" s="52">
        <f t="shared" si="11"/>
        <v>102.18282682103232</v>
      </c>
      <c r="F59" s="52">
        <f t="shared" si="9"/>
        <v>124.96435770119463</v>
      </c>
      <c r="G59" s="72"/>
      <c r="H59" s="379">
        <v>8738</v>
      </c>
      <c r="I59" s="163">
        <v>33</v>
      </c>
      <c r="J59" s="163" t="s">
        <v>0</v>
      </c>
      <c r="K59" s="124">
        <f t="shared" si="7"/>
        <v>33</v>
      </c>
      <c r="L59" s="298">
        <v>9031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20830</v>
      </c>
      <c r="D60" s="5">
        <f t="shared" si="8"/>
        <v>21513</v>
      </c>
      <c r="E60" s="52">
        <f t="shared" si="11"/>
        <v>91.008388675288359</v>
      </c>
      <c r="F60" s="52">
        <f t="shared" si="9"/>
        <v>96.825175475294017</v>
      </c>
      <c r="G60" s="62"/>
      <c r="H60" s="436">
        <v>7366</v>
      </c>
      <c r="I60" s="223">
        <v>1</v>
      </c>
      <c r="J60" s="223" t="s">
        <v>4</v>
      </c>
      <c r="K60" s="81" t="s">
        <v>8</v>
      </c>
      <c r="L60" s="302">
        <v>571629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18413</v>
      </c>
      <c r="D61" s="5">
        <f t="shared" si="8"/>
        <v>15075</v>
      </c>
      <c r="E61" s="52">
        <f t="shared" si="11"/>
        <v>97.186741264646898</v>
      </c>
      <c r="F61" s="52">
        <f t="shared" si="9"/>
        <v>122.14262023217246</v>
      </c>
      <c r="G61" s="62"/>
      <c r="H61" s="88">
        <v>7251</v>
      </c>
      <c r="I61" s="161">
        <v>30</v>
      </c>
      <c r="J61" s="161" t="s">
        <v>99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37</v>
      </c>
      <c r="C62" s="43">
        <f t="shared" si="10"/>
        <v>15927</v>
      </c>
      <c r="D62" s="5">
        <f t="shared" si="8"/>
        <v>14027</v>
      </c>
      <c r="E62" s="52">
        <f t="shared" si="11"/>
        <v>100.96354992076068</v>
      </c>
      <c r="F62" s="52">
        <f t="shared" si="9"/>
        <v>113.54530548228416</v>
      </c>
      <c r="G62" s="73"/>
      <c r="H62" s="88">
        <v>6786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15049</v>
      </c>
      <c r="D63" s="5">
        <f t="shared" si="8"/>
        <v>14609</v>
      </c>
      <c r="E63" s="52">
        <f t="shared" si="11"/>
        <v>95.313192729115201</v>
      </c>
      <c r="F63" s="52">
        <f t="shared" si="9"/>
        <v>103.01184201519611</v>
      </c>
      <c r="G63" s="72"/>
      <c r="H63" s="88">
        <v>6768</v>
      </c>
      <c r="I63" s="161">
        <v>29</v>
      </c>
      <c r="J63" s="161" t="s">
        <v>54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8738</v>
      </c>
      <c r="D64" s="5">
        <f t="shared" si="8"/>
        <v>9031</v>
      </c>
      <c r="E64" s="57">
        <f t="shared" si="11"/>
        <v>108.46573982125125</v>
      </c>
      <c r="F64" s="52">
        <f t="shared" si="9"/>
        <v>96.75561953272063</v>
      </c>
      <c r="G64" s="75"/>
      <c r="H64" s="123">
        <v>6003</v>
      </c>
      <c r="I64" s="161">
        <v>34</v>
      </c>
      <c r="J64" s="161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626504</v>
      </c>
      <c r="D65" s="67">
        <f>SUM(L60)</f>
        <v>571629</v>
      </c>
      <c r="E65" s="70">
        <f t="shared" si="11"/>
        <v>97.877791803627005</v>
      </c>
      <c r="F65" s="70">
        <f t="shared" si="9"/>
        <v>109.59975788492187</v>
      </c>
      <c r="G65" s="83">
        <v>72.3</v>
      </c>
      <c r="H65" s="89">
        <v>4331</v>
      </c>
      <c r="I65" s="161">
        <v>14</v>
      </c>
      <c r="J65" s="161" t="s">
        <v>19</v>
      </c>
      <c r="L65" s="192" t="s">
        <v>105</v>
      </c>
      <c r="M65" s="142" t="s">
        <v>190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4274</v>
      </c>
      <c r="I66" s="161">
        <v>15</v>
      </c>
      <c r="J66" s="161" t="s">
        <v>20</v>
      </c>
      <c r="K66" s="117">
        <f>SUM(I50)</f>
        <v>17</v>
      </c>
      <c r="L66" s="161" t="s">
        <v>21</v>
      </c>
      <c r="M66" s="311">
        <v>300140</v>
      </c>
      <c r="N66" s="89">
        <f>SUM(H50)</f>
        <v>299610</v>
      </c>
      <c r="R66" s="48"/>
      <c r="S66" s="26"/>
      <c r="T66" s="26"/>
      <c r="U66" s="26"/>
      <c r="V66" s="26"/>
    </row>
    <row r="67" spans="1:22" ht="13.5" customHeight="1" x14ac:dyDescent="0.15">
      <c r="H67" s="88">
        <v>3155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117197</v>
      </c>
      <c r="N67" s="89">
        <f t="shared" ref="N67:N75" si="13">SUM(H51)</f>
        <v>110815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195">
        <v>1572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38398</v>
      </c>
      <c r="N68" s="89">
        <f t="shared" si="13"/>
        <v>31368</v>
      </c>
      <c r="R68" s="48"/>
      <c r="S68" s="26"/>
      <c r="T68" s="26"/>
      <c r="U68" s="26"/>
      <c r="V68" s="26"/>
    </row>
    <row r="69" spans="1:22" ht="13.5" customHeight="1" x14ac:dyDescent="0.15">
      <c r="H69" s="88">
        <v>927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25784</v>
      </c>
      <c r="N69" s="89">
        <f t="shared" si="13"/>
        <v>28760</v>
      </c>
      <c r="R69" s="48"/>
      <c r="S69" s="26"/>
      <c r="T69" s="26"/>
      <c r="U69" s="26"/>
      <c r="V69" s="26"/>
    </row>
    <row r="70" spans="1:22" ht="13.5" customHeight="1" x14ac:dyDescent="0.15">
      <c r="H70" s="88">
        <v>703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09">
        <v>24876</v>
      </c>
      <c r="N70" s="89">
        <f t="shared" si="13"/>
        <v>25419</v>
      </c>
      <c r="R70" s="48"/>
      <c r="S70" s="26"/>
      <c r="T70" s="26"/>
      <c r="U70" s="26"/>
      <c r="V70" s="26"/>
    </row>
    <row r="71" spans="1:22" ht="13.5" customHeight="1" x14ac:dyDescent="0.15">
      <c r="H71" s="88">
        <v>615</v>
      </c>
      <c r="I71" s="161">
        <v>9</v>
      </c>
      <c r="J71" s="3" t="s">
        <v>169</v>
      </c>
      <c r="K71" s="117">
        <f t="shared" si="12"/>
        <v>24</v>
      </c>
      <c r="L71" s="161" t="s">
        <v>28</v>
      </c>
      <c r="M71" s="309">
        <v>22888</v>
      </c>
      <c r="N71" s="89">
        <f t="shared" si="13"/>
        <v>20830</v>
      </c>
      <c r="R71" s="48"/>
      <c r="S71" s="26"/>
      <c r="T71" s="26"/>
      <c r="U71" s="26"/>
      <c r="V71" s="26"/>
    </row>
    <row r="72" spans="1:22" ht="13.5" customHeight="1" x14ac:dyDescent="0.15">
      <c r="H72" s="88">
        <v>392</v>
      </c>
      <c r="I72" s="161">
        <v>27</v>
      </c>
      <c r="J72" s="161" t="s">
        <v>31</v>
      </c>
      <c r="K72" s="117">
        <f t="shared" si="12"/>
        <v>26</v>
      </c>
      <c r="L72" s="161" t="s">
        <v>30</v>
      </c>
      <c r="M72" s="309">
        <v>18946</v>
      </c>
      <c r="N72" s="89">
        <f t="shared" si="13"/>
        <v>18413</v>
      </c>
      <c r="R72" s="48"/>
      <c r="S72" s="26"/>
      <c r="T72" s="26"/>
      <c r="U72" s="26"/>
      <c r="V72" s="26"/>
    </row>
    <row r="73" spans="1:22" ht="13.5" customHeight="1" x14ac:dyDescent="0.15">
      <c r="H73" s="88">
        <v>364</v>
      </c>
      <c r="I73" s="161">
        <v>22</v>
      </c>
      <c r="J73" s="161" t="s">
        <v>26</v>
      </c>
      <c r="K73" s="117">
        <f t="shared" si="12"/>
        <v>37</v>
      </c>
      <c r="L73" s="161" t="s">
        <v>37</v>
      </c>
      <c r="M73" s="309">
        <v>15775</v>
      </c>
      <c r="N73" s="89">
        <f t="shared" si="13"/>
        <v>15927</v>
      </c>
      <c r="R73" s="48"/>
      <c r="S73" s="26"/>
      <c r="T73" s="26"/>
      <c r="U73" s="26"/>
      <c r="V73" s="26"/>
    </row>
    <row r="74" spans="1:22" ht="13.5" customHeight="1" x14ac:dyDescent="0.15">
      <c r="H74" s="88">
        <v>361</v>
      </c>
      <c r="I74" s="161">
        <v>11</v>
      </c>
      <c r="J74" s="161" t="s">
        <v>17</v>
      </c>
      <c r="K74" s="117">
        <f t="shared" si="12"/>
        <v>25</v>
      </c>
      <c r="L74" s="163" t="s">
        <v>29</v>
      </c>
      <c r="M74" s="310">
        <v>15789</v>
      </c>
      <c r="N74" s="89">
        <f t="shared" si="13"/>
        <v>15049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354</v>
      </c>
      <c r="I75" s="161">
        <v>23</v>
      </c>
      <c r="J75" s="161" t="s">
        <v>27</v>
      </c>
      <c r="K75" s="117">
        <f t="shared" si="12"/>
        <v>33</v>
      </c>
      <c r="L75" s="163" t="s">
        <v>0</v>
      </c>
      <c r="M75" s="310">
        <v>8056</v>
      </c>
      <c r="N75" s="167">
        <f t="shared" si="13"/>
        <v>8738</v>
      </c>
      <c r="R75" s="48"/>
      <c r="S75" s="26"/>
      <c r="T75" s="26"/>
      <c r="U75" s="26"/>
      <c r="V75" s="26"/>
    </row>
    <row r="76" spans="1:22" ht="13.5" customHeight="1" thickTop="1" x14ac:dyDescent="0.15">
      <c r="H76" s="292">
        <v>217</v>
      </c>
      <c r="I76" s="161">
        <v>28</v>
      </c>
      <c r="J76" s="161" t="s">
        <v>32</v>
      </c>
      <c r="K76" s="3"/>
      <c r="L76" s="335" t="s">
        <v>109</v>
      </c>
      <c r="M76" s="340">
        <v>640088</v>
      </c>
      <c r="N76" s="172">
        <f>SUM(H90)</f>
        <v>626504</v>
      </c>
      <c r="R76" s="48"/>
      <c r="S76" s="26"/>
      <c r="T76" s="26"/>
      <c r="U76" s="26"/>
      <c r="V76" s="26"/>
    </row>
    <row r="77" spans="1:22" ht="13.5" customHeight="1" x14ac:dyDescent="0.15">
      <c r="H77" s="88">
        <v>81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13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292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626504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W13" sqref="W13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89</v>
      </c>
      <c r="C16" s="149" t="s">
        <v>90</v>
      </c>
      <c r="D16" s="149" t="s">
        <v>91</v>
      </c>
      <c r="E16" s="149" t="s">
        <v>80</v>
      </c>
      <c r="F16" s="149" t="s">
        <v>81</v>
      </c>
      <c r="G16" s="149" t="s">
        <v>82</v>
      </c>
      <c r="H16" s="149" t="s">
        <v>83</v>
      </c>
      <c r="I16" s="149" t="s">
        <v>84</v>
      </c>
      <c r="J16" s="149" t="s">
        <v>85</v>
      </c>
      <c r="K16" s="149" t="s">
        <v>86</v>
      </c>
      <c r="L16" s="149" t="s">
        <v>87</v>
      </c>
      <c r="M16" s="204" t="s">
        <v>88</v>
      </c>
      <c r="N16" s="206" t="s">
        <v>123</v>
      </c>
      <c r="O16" s="149" t="s">
        <v>125</v>
      </c>
    </row>
    <row r="17" spans="1:25" ht="11.1" customHeight="1" x14ac:dyDescent="0.15">
      <c r="A17" s="6" t="s">
        <v>179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178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181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193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204</v>
      </c>
      <c r="B21" s="146">
        <v>54.8</v>
      </c>
      <c r="C21" s="146"/>
      <c r="D21" s="146"/>
      <c r="E21" s="146"/>
      <c r="F21" s="146"/>
      <c r="G21" s="146"/>
      <c r="H21" s="148"/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89</v>
      </c>
      <c r="C41" s="149" t="s">
        <v>90</v>
      </c>
      <c r="D41" s="149" t="s">
        <v>91</v>
      </c>
      <c r="E41" s="149" t="s">
        <v>80</v>
      </c>
      <c r="F41" s="149" t="s">
        <v>81</v>
      </c>
      <c r="G41" s="149" t="s">
        <v>82</v>
      </c>
      <c r="H41" s="149" t="s">
        <v>83</v>
      </c>
      <c r="I41" s="149" t="s">
        <v>84</v>
      </c>
      <c r="J41" s="149" t="s">
        <v>85</v>
      </c>
      <c r="K41" s="149" t="s">
        <v>86</v>
      </c>
      <c r="L41" s="149" t="s">
        <v>87</v>
      </c>
      <c r="M41" s="204" t="s">
        <v>88</v>
      </c>
      <c r="N41" s="206" t="s">
        <v>124</v>
      </c>
      <c r="O41" s="149" t="s">
        <v>125</v>
      </c>
    </row>
    <row r="42" spans="1:26" ht="11.1" customHeight="1" x14ac:dyDescent="0.15">
      <c r="A42" s="6" t="s">
        <v>179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178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181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193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204</v>
      </c>
      <c r="B46" s="153">
        <v>92.4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89</v>
      </c>
      <c r="C65" s="149" t="s">
        <v>90</v>
      </c>
      <c r="D65" s="149" t="s">
        <v>91</v>
      </c>
      <c r="E65" s="149" t="s">
        <v>80</v>
      </c>
      <c r="F65" s="149" t="s">
        <v>81</v>
      </c>
      <c r="G65" s="149" t="s">
        <v>82</v>
      </c>
      <c r="H65" s="149" t="s">
        <v>83</v>
      </c>
      <c r="I65" s="149" t="s">
        <v>84</v>
      </c>
      <c r="J65" s="149" t="s">
        <v>85</v>
      </c>
      <c r="K65" s="149" t="s">
        <v>86</v>
      </c>
      <c r="L65" s="149" t="s">
        <v>87</v>
      </c>
      <c r="M65" s="204" t="s">
        <v>88</v>
      </c>
      <c r="N65" s="206" t="s">
        <v>124</v>
      </c>
      <c r="O65" s="286" t="s">
        <v>125</v>
      </c>
    </row>
    <row r="66" spans="1:26" ht="11.1" customHeight="1" x14ac:dyDescent="0.15">
      <c r="A66" s="6" t="s">
        <v>179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178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181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193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204</v>
      </c>
      <c r="B70" s="146">
        <v>58.5</v>
      </c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B76" sqref="B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77</v>
      </c>
      <c r="C18" s="7" t="s">
        <v>78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87</v>
      </c>
      <c r="M18" s="7" t="s">
        <v>88</v>
      </c>
      <c r="N18" s="206" t="s">
        <v>123</v>
      </c>
      <c r="O18" s="206" t="s">
        <v>125</v>
      </c>
    </row>
    <row r="19" spans="1:18" ht="11.1" customHeight="1" x14ac:dyDescent="0.15">
      <c r="A19" s="6" t="s">
        <v>179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178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181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193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204</v>
      </c>
      <c r="B23" s="153">
        <v>11.5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77</v>
      </c>
      <c r="C42" s="7" t="s">
        <v>78</v>
      </c>
      <c r="D42" s="7" t="s">
        <v>79</v>
      </c>
      <c r="E42" s="7" t="s">
        <v>80</v>
      </c>
      <c r="F42" s="7" t="s">
        <v>81</v>
      </c>
      <c r="G42" s="7" t="s">
        <v>82</v>
      </c>
      <c r="H42" s="7" t="s">
        <v>83</v>
      </c>
      <c r="I42" s="7" t="s">
        <v>84</v>
      </c>
      <c r="J42" s="7" t="s">
        <v>85</v>
      </c>
      <c r="K42" s="7" t="s">
        <v>86</v>
      </c>
      <c r="L42" s="7" t="s">
        <v>87</v>
      </c>
      <c r="M42" s="7" t="s">
        <v>88</v>
      </c>
      <c r="N42" s="206" t="s">
        <v>124</v>
      </c>
      <c r="O42" s="206" t="s">
        <v>125</v>
      </c>
    </row>
    <row r="43" spans="1:26" ht="11.1" customHeight="1" x14ac:dyDescent="0.15">
      <c r="A43" s="6" t="s">
        <v>179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178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181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193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204</v>
      </c>
      <c r="B47" s="153">
        <v>19.399999999999999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77</v>
      </c>
      <c r="C70" s="7" t="s">
        <v>78</v>
      </c>
      <c r="D70" s="7" t="s">
        <v>79</v>
      </c>
      <c r="E70" s="7" t="s">
        <v>80</v>
      </c>
      <c r="F70" s="7" t="s">
        <v>81</v>
      </c>
      <c r="G70" s="7" t="s">
        <v>82</v>
      </c>
      <c r="H70" s="7" t="s">
        <v>83</v>
      </c>
      <c r="I70" s="7" t="s">
        <v>84</v>
      </c>
      <c r="J70" s="7" t="s">
        <v>85</v>
      </c>
      <c r="K70" s="7" t="s">
        <v>86</v>
      </c>
      <c r="L70" s="7" t="s">
        <v>87</v>
      </c>
      <c r="M70" s="7" t="s">
        <v>88</v>
      </c>
      <c r="N70" s="206" t="s">
        <v>124</v>
      </c>
      <c r="O70" s="206" t="s">
        <v>125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179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178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181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193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204</v>
      </c>
      <c r="B75" s="146">
        <v>58</v>
      </c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B89" sqref="B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2" t="s">
        <v>125</v>
      </c>
    </row>
    <row r="25" spans="1:24" ht="11.1" customHeight="1" x14ac:dyDescent="0.15">
      <c r="A25" s="6" t="s">
        <v>179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178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181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193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204</v>
      </c>
      <c r="B29" s="153">
        <v>17.100000000000001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179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178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181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193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204</v>
      </c>
      <c r="B58" s="153">
        <v>36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</row>
    <row r="84" spans="1:18" s="150" customFormat="1" ht="11.1" customHeight="1" x14ac:dyDescent="0.15">
      <c r="A84" s="6" t="s">
        <v>179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178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181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193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204</v>
      </c>
      <c r="B88" s="146">
        <v>47.5</v>
      </c>
      <c r="C88" s="148"/>
      <c r="D88" s="146"/>
      <c r="E88" s="146"/>
      <c r="F88" s="146"/>
      <c r="G88" s="146"/>
      <c r="H88" s="148"/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topLeftCell="A37" workbookViewId="0">
      <selection activeCell="T72" sqref="T72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179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178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181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193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204</v>
      </c>
      <c r="B29" s="157">
        <v>51.7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179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178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181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193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204</v>
      </c>
      <c r="B58" s="157">
        <v>43.2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179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178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181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193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204</v>
      </c>
      <c r="B88" s="11">
        <v>120.5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B89" sqref="B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179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178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181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193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204</v>
      </c>
      <c r="B29" s="355">
        <v>72.7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77</v>
      </c>
      <c r="C53" s="146" t="s">
        <v>78</v>
      </c>
      <c r="D53" s="146" t="s">
        <v>79</v>
      </c>
      <c r="E53" s="146" t="s">
        <v>80</v>
      </c>
      <c r="F53" s="146" t="s">
        <v>81</v>
      </c>
      <c r="G53" s="146" t="s">
        <v>82</v>
      </c>
      <c r="H53" s="146" t="s">
        <v>83</v>
      </c>
      <c r="I53" s="146" t="s">
        <v>84</v>
      </c>
      <c r="J53" s="146" t="s">
        <v>85</v>
      </c>
      <c r="K53" s="146" t="s">
        <v>86</v>
      </c>
      <c r="L53" s="146" t="s">
        <v>87</v>
      </c>
      <c r="M53" s="146" t="s">
        <v>88</v>
      </c>
      <c r="N53" s="206" t="s">
        <v>124</v>
      </c>
      <c r="O53" s="149" t="s">
        <v>126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179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178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181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193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204</v>
      </c>
      <c r="B58" s="153">
        <v>97.3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77</v>
      </c>
      <c r="C83" s="146" t="s">
        <v>78</v>
      </c>
      <c r="D83" s="146" t="s">
        <v>79</v>
      </c>
      <c r="E83" s="146" t="s">
        <v>80</v>
      </c>
      <c r="F83" s="146" t="s">
        <v>81</v>
      </c>
      <c r="G83" s="146" t="s">
        <v>82</v>
      </c>
      <c r="H83" s="146" t="s">
        <v>83</v>
      </c>
      <c r="I83" s="146" t="s">
        <v>84</v>
      </c>
      <c r="J83" s="146" t="s">
        <v>85</v>
      </c>
      <c r="K83" s="146" t="s">
        <v>86</v>
      </c>
      <c r="L83" s="146" t="s">
        <v>87</v>
      </c>
      <c r="M83" s="146" t="s">
        <v>88</v>
      </c>
      <c r="N83" s="206" t="s">
        <v>124</v>
      </c>
      <c r="O83" s="149" t="s">
        <v>126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179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178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181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193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204</v>
      </c>
      <c r="B88" s="148">
        <v>74.8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B89" sqref="B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179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178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181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193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204</v>
      </c>
      <c r="B29" s="153">
        <v>45.1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179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178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181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193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204</v>
      </c>
      <c r="B58" s="153">
        <v>62.7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179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178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181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193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204</v>
      </c>
      <c r="B88" s="146">
        <v>72.3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4" workbookViewId="0">
      <selection activeCell="S26" sqref="S26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8" t="s">
        <v>129</v>
      </c>
      <c r="F1" s="144"/>
      <c r="G1" s="144"/>
      <c r="H1" s="144"/>
    </row>
    <row r="2" spans="1:13" x14ac:dyDescent="0.15">
      <c r="A2" s="442"/>
    </row>
    <row r="3" spans="1:13" ht="17.25" x14ac:dyDescent="0.2">
      <c r="A3" s="442"/>
      <c r="C3" s="144"/>
    </row>
    <row r="4" spans="1:13" ht="17.25" x14ac:dyDescent="0.2">
      <c r="A4" s="442"/>
      <c r="J4" s="144"/>
      <c r="K4" s="144"/>
      <c r="L4" s="144"/>
      <c r="M4" s="144"/>
    </row>
    <row r="5" spans="1:13" x14ac:dyDescent="0.15">
      <c r="A5" s="442"/>
    </row>
    <row r="6" spans="1:13" x14ac:dyDescent="0.15">
      <c r="A6" s="442"/>
    </row>
    <row r="7" spans="1:13" x14ac:dyDescent="0.15">
      <c r="A7" s="442"/>
    </row>
    <row r="8" spans="1:13" x14ac:dyDescent="0.15">
      <c r="A8" s="442"/>
    </row>
    <row r="9" spans="1:13" x14ac:dyDescent="0.15">
      <c r="A9" s="442"/>
    </row>
    <row r="10" spans="1:13" x14ac:dyDescent="0.15">
      <c r="A10" s="442"/>
    </row>
    <row r="11" spans="1:13" x14ac:dyDescent="0.15">
      <c r="A11" s="442"/>
    </row>
    <row r="12" spans="1:13" x14ac:dyDescent="0.15">
      <c r="A12" s="442"/>
    </row>
    <row r="13" spans="1:13" x14ac:dyDescent="0.15">
      <c r="A13" s="442"/>
    </row>
    <row r="14" spans="1:13" x14ac:dyDescent="0.15">
      <c r="A14" s="442"/>
    </row>
    <row r="15" spans="1:13" x14ac:dyDescent="0.15">
      <c r="A15" s="442"/>
    </row>
    <row r="16" spans="1:13" x14ac:dyDescent="0.15">
      <c r="A16" s="442"/>
    </row>
    <row r="17" spans="1:15" x14ac:dyDescent="0.15">
      <c r="A17" s="442"/>
    </row>
    <row r="18" spans="1:15" x14ac:dyDescent="0.15">
      <c r="A18" s="442"/>
    </row>
    <row r="19" spans="1:15" x14ac:dyDescent="0.15">
      <c r="A19" s="442"/>
    </row>
    <row r="20" spans="1:15" x14ac:dyDescent="0.15">
      <c r="A20" s="442"/>
    </row>
    <row r="21" spans="1:15" x14ac:dyDescent="0.15">
      <c r="A21" s="442"/>
    </row>
    <row r="22" spans="1:15" x14ac:dyDescent="0.15">
      <c r="A22" s="442"/>
    </row>
    <row r="23" spans="1:15" x14ac:dyDescent="0.15">
      <c r="A23" s="442"/>
    </row>
    <row r="24" spans="1:15" x14ac:dyDescent="0.15">
      <c r="A24" s="442"/>
    </row>
    <row r="25" spans="1:15" x14ac:dyDescent="0.15">
      <c r="A25" s="442"/>
    </row>
    <row r="26" spans="1:15" x14ac:dyDescent="0.15">
      <c r="A26" s="442"/>
    </row>
    <row r="27" spans="1:15" x14ac:dyDescent="0.15">
      <c r="A27" s="442"/>
    </row>
    <row r="28" spans="1:15" x14ac:dyDescent="0.15">
      <c r="A28" s="442"/>
    </row>
    <row r="29" spans="1:15" x14ac:dyDescent="0.15">
      <c r="A29" s="442"/>
      <c r="O29" s="349"/>
    </row>
    <row r="30" spans="1:15" x14ac:dyDescent="0.15">
      <c r="A30" s="442"/>
    </row>
    <row r="31" spans="1:15" x14ac:dyDescent="0.15">
      <c r="A31" s="442"/>
    </row>
    <row r="32" spans="1:15" x14ac:dyDescent="0.15">
      <c r="A32" s="442"/>
    </row>
    <row r="33" spans="1:14" x14ac:dyDescent="0.15">
      <c r="A33" s="442"/>
    </row>
    <row r="34" spans="1:14" x14ac:dyDescent="0.15">
      <c r="A34" s="442"/>
    </row>
    <row r="35" spans="1:14" s="42" customFormat="1" ht="20.100000000000001" customHeight="1" x14ac:dyDescent="0.15">
      <c r="A35" s="442"/>
      <c r="B35" s="363" t="s">
        <v>174</v>
      </c>
      <c r="C35" s="363" t="s">
        <v>158</v>
      </c>
      <c r="D35" s="364" t="s">
        <v>160</v>
      </c>
      <c r="E35" s="363" t="s">
        <v>163</v>
      </c>
      <c r="F35" s="363" t="s">
        <v>166</v>
      </c>
      <c r="G35" s="363" t="s">
        <v>173</v>
      </c>
      <c r="H35" s="363" t="s">
        <v>176</v>
      </c>
      <c r="I35" s="363" t="s">
        <v>177</v>
      </c>
      <c r="J35" s="363" t="s">
        <v>178</v>
      </c>
      <c r="K35" s="363" t="s">
        <v>198</v>
      </c>
      <c r="L35" s="363" t="s">
        <v>222</v>
      </c>
      <c r="M35" s="365" t="s">
        <v>202</v>
      </c>
      <c r="N35" s="47"/>
    </row>
    <row r="36" spans="1:14" ht="25.5" customHeight="1" x14ac:dyDescent="0.15">
      <c r="A36" s="442"/>
      <c r="B36" s="440" t="s">
        <v>110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141.4</v>
      </c>
    </row>
    <row r="37" spans="1:14" ht="25.5" customHeight="1" x14ac:dyDescent="0.15">
      <c r="A37" s="442"/>
      <c r="B37" s="196" t="s">
        <v>133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239.8</v>
      </c>
    </row>
    <row r="38" spans="1:14" ht="24.75" customHeight="1" x14ac:dyDescent="0.15">
      <c r="A38" s="442"/>
      <c r="B38" s="173" t="s">
        <v>132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168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M26" sqref="M26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2:15" x14ac:dyDescent="0.15">
      <c r="B1" s="455" t="s">
        <v>203</v>
      </c>
      <c r="C1" s="455"/>
      <c r="D1" s="455"/>
      <c r="E1" s="455"/>
      <c r="F1" s="455"/>
      <c r="G1" s="456" t="s">
        <v>130</v>
      </c>
      <c r="H1" s="456"/>
      <c r="I1" s="456"/>
      <c r="J1" s="224" t="s">
        <v>111</v>
      </c>
      <c r="K1" s="3"/>
      <c r="M1" s="3" t="s">
        <v>192</v>
      </c>
    </row>
    <row r="2" spans="2:15" x14ac:dyDescent="0.15">
      <c r="B2" s="455"/>
      <c r="C2" s="455"/>
      <c r="D2" s="455"/>
      <c r="E2" s="455"/>
      <c r="F2" s="455"/>
      <c r="G2" s="456"/>
      <c r="H2" s="456"/>
      <c r="I2" s="456"/>
      <c r="J2" s="375">
        <v>220340</v>
      </c>
      <c r="K2" s="4" t="s">
        <v>113</v>
      </c>
      <c r="L2" s="341">
        <f t="shared" ref="L2:L7" si="0">SUM(J2)</f>
        <v>220340</v>
      </c>
      <c r="M2" s="375">
        <v>153120</v>
      </c>
    </row>
    <row r="3" spans="2:15" x14ac:dyDescent="0.15">
      <c r="J3" s="375">
        <v>388653</v>
      </c>
      <c r="K3" s="3" t="s">
        <v>114</v>
      </c>
      <c r="L3" s="341">
        <f t="shared" si="0"/>
        <v>388653</v>
      </c>
      <c r="M3" s="375">
        <v>251334</v>
      </c>
    </row>
    <row r="4" spans="2:15" x14ac:dyDescent="0.15">
      <c r="J4" s="375">
        <v>514928</v>
      </c>
      <c r="K4" s="3" t="s">
        <v>104</v>
      </c>
      <c r="L4" s="341">
        <f t="shared" si="0"/>
        <v>514928</v>
      </c>
      <c r="M4" s="375">
        <v>326483</v>
      </c>
    </row>
    <row r="5" spans="2:15" x14ac:dyDescent="0.15">
      <c r="J5" s="375">
        <v>153912</v>
      </c>
      <c r="K5" s="3" t="s">
        <v>92</v>
      </c>
      <c r="L5" s="341">
        <f t="shared" si="0"/>
        <v>153912</v>
      </c>
      <c r="M5" s="375">
        <v>130709</v>
      </c>
    </row>
    <row r="6" spans="2:15" x14ac:dyDescent="0.15">
      <c r="J6" s="375">
        <v>260147</v>
      </c>
      <c r="K6" s="3" t="s">
        <v>102</v>
      </c>
      <c r="L6" s="341">
        <f t="shared" si="0"/>
        <v>260147</v>
      </c>
      <c r="M6" s="375">
        <v>155205</v>
      </c>
    </row>
    <row r="7" spans="2:15" x14ac:dyDescent="0.15">
      <c r="J7" s="375">
        <v>860029</v>
      </c>
      <c r="K7" s="3" t="s">
        <v>105</v>
      </c>
      <c r="L7" s="341">
        <f t="shared" si="0"/>
        <v>860029</v>
      </c>
      <c r="M7" s="375">
        <v>621479</v>
      </c>
    </row>
    <row r="8" spans="2:15" x14ac:dyDescent="0.15">
      <c r="J8" s="341">
        <f>SUM(J2:J7)</f>
        <v>2398009</v>
      </c>
      <c r="K8" s="3" t="s">
        <v>94</v>
      </c>
      <c r="L8" s="412">
        <f>SUM(L2:L7)</f>
        <v>2398009</v>
      </c>
      <c r="M8" s="341">
        <f>SUM(M2:M7)</f>
        <v>1638330</v>
      </c>
    </row>
    <row r="10" spans="2:15" x14ac:dyDescent="0.15">
      <c r="K10" s="3"/>
      <c r="L10" s="3" t="s">
        <v>168</v>
      </c>
      <c r="M10" s="3" t="s">
        <v>115</v>
      </c>
      <c r="N10" s="3"/>
      <c r="O10" s="3" t="s">
        <v>131</v>
      </c>
    </row>
    <row r="11" spans="2:15" x14ac:dyDescent="0.15">
      <c r="K11" s="4" t="s">
        <v>113</v>
      </c>
      <c r="L11" s="341">
        <f>SUM(M2)</f>
        <v>153120</v>
      </c>
      <c r="M11" s="341">
        <f t="shared" ref="M11:M17" si="1">SUM(N11-L11)</f>
        <v>67220</v>
      </c>
      <c r="N11" s="341">
        <f t="shared" ref="N11:N17" si="2">SUM(L2)</f>
        <v>220340</v>
      </c>
      <c r="O11" s="342">
        <f>SUM(L11/N11)</f>
        <v>0.69492602341835341</v>
      </c>
    </row>
    <row r="12" spans="2:15" x14ac:dyDescent="0.15">
      <c r="K12" s="3" t="s">
        <v>114</v>
      </c>
      <c r="L12" s="341">
        <f t="shared" ref="L12:L17" si="3">SUM(M3)</f>
        <v>251334</v>
      </c>
      <c r="M12" s="341">
        <f t="shared" si="1"/>
        <v>137319</v>
      </c>
      <c r="N12" s="341">
        <f t="shared" si="2"/>
        <v>388653</v>
      </c>
      <c r="O12" s="342">
        <f t="shared" ref="O12:O17" si="4">SUM(L12/N12)</f>
        <v>0.64667968599238912</v>
      </c>
    </row>
    <row r="13" spans="2:15" x14ac:dyDescent="0.15">
      <c r="K13" s="3" t="s">
        <v>104</v>
      </c>
      <c r="L13" s="341">
        <f t="shared" si="3"/>
        <v>326483</v>
      </c>
      <c r="M13" s="341">
        <f t="shared" si="1"/>
        <v>188445</v>
      </c>
      <c r="N13" s="341">
        <f t="shared" si="2"/>
        <v>514928</v>
      </c>
      <c r="O13" s="342">
        <f t="shared" si="4"/>
        <v>0.63403621477177396</v>
      </c>
    </row>
    <row r="14" spans="2:15" x14ac:dyDescent="0.15">
      <c r="K14" s="3" t="s">
        <v>92</v>
      </c>
      <c r="L14" s="341">
        <f t="shared" si="3"/>
        <v>130709</v>
      </c>
      <c r="M14" s="341">
        <f t="shared" si="1"/>
        <v>23203</v>
      </c>
      <c r="N14" s="341">
        <f t="shared" si="2"/>
        <v>153912</v>
      </c>
      <c r="O14" s="342">
        <f t="shared" si="4"/>
        <v>0.84924502313010031</v>
      </c>
    </row>
    <row r="15" spans="2:15" x14ac:dyDescent="0.15">
      <c r="K15" s="3" t="s">
        <v>102</v>
      </c>
      <c r="L15" s="341">
        <f t="shared" si="3"/>
        <v>155205</v>
      </c>
      <c r="M15" s="341">
        <f t="shared" si="1"/>
        <v>104942</v>
      </c>
      <c r="N15" s="341">
        <f t="shared" si="2"/>
        <v>260147</v>
      </c>
      <c r="O15" s="342">
        <f t="shared" si="4"/>
        <v>0.59660499640587816</v>
      </c>
    </row>
    <row r="16" spans="2:15" x14ac:dyDescent="0.15">
      <c r="K16" s="3" t="s">
        <v>105</v>
      </c>
      <c r="L16" s="341">
        <f t="shared" si="3"/>
        <v>621479</v>
      </c>
      <c r="M16" s="341">
        <f t="shared" si="1"/>
        <v>238550</v>
      </c>
      <c r="N16" s="341">
        <f t="shared" si="2"/>
        <v>860029</v>
      </c>
      <c r="O16" s="342">
        <f t="shared" si="4"/>
        <v>0.72262563239146582</v>
      </c>
    </row>
    <row r="17" spans="11:15" x14ac:dyDescent="0.15">
      <c r="K17" s="3" t="s">
        <v>94</v>
      </c>
      <c r="L17" s="341">
        <f t="shared" si="3"/>
        <v>1638330</v>
      </c>
      <c r="M17" s="341">
        <f t="shared" si="1"/>
        <v>759679</v>
      </c>
      <c r="N17" s="341">
        <f t="shared" si="2"/>
        <v>2398009</v>
      </c>
      <c r="O17" s="342">
        <f t="shared" si="4"/>
        <v>0.68320427487970226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116</v>
      </c>
      <c r="B56" s="36"/>
      <c r="C56" s="457" t="s">
        <v>111</v>
      </c>
      <c r="D56" s="458"/>
      <c r="E56" s="457" t="s">
        <v>112</v>
      </c>
      <c r="F56" s="458"/>
      <c r="G56" s="461" t="s">
        <v>117</v>
      </c>
      <c r="H56" s="457" t="s">
        <v>118</v>
      </c>
      <c r="I56" s="458"/>
    </row>
    <row r="57" spans="1:9" ht="14.25" x14ac:dyDescent="0.15">
      <c r="A57" s="37" t="s">
        <v>119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 x14ac:dyDescent="0.15">
      <c r="A58" s="41" t="s">
        <v>120</v>
      </c>
      <c r="B58" s="39"/>
      <c r="C58" s="451" t="s">
        <v>162</v>
      </c>
      <c r="D58" s="452"/>
      <c r="E58" s="453" t="s">
        <v>218</v>
      </c>
      <c r="F58" s="454"/>
      <c r="G58" s="80">
        <v>15.6</v>
      </c>
      <c r="H58" s="40"/>
      <c r="I58" s="39"/>
    </row>
    <row r="59" spans="1:9" ht="19.5" customHeight="1" x14ac:dyDescent="0.15">
      <c r="A59" s="41" t="s">
        <v>121</v>
      </c>
      <c r="B59" s="39"/>
      <c r="C59" s="449" t="s">
        <v>159</v>
      </c>
      <c r="D59" s="452"/>
      <c r="E59" s="453" t="s">
        <v>219</v>
      </c>
      <c r="F59" s="454"/>
      <c r="G59" s="84">
        <v>28.5</v>
      </c>
      <c r="H59" s="40"/>
      <c r="I59" s="39"/>
    </row>
    <row r="60" spans="1:9" ht="20.100000000000001" customHeight="1" x14ac:dyDescent="0.15">
      <c r="A60" s="41" t="s">
        <v>122</v>
      </c>
      <c r="B60" s="39"/>
      <c r="C60" s="453" t="s">
        <v>199</v>
      </c>
      <c r="D60" s="454"/>
      <c r="E60" s="449" t="s">
        <v>220</v>
      </c>
      <c r="F60" s="450"/>
      <c r="G60" s="80">
        <v>85.8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B91" sqref="B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77</v>
      </c>
      <c r="C25" s="146" t="s">
        <v>78</v>
      </c>
      <c r="D25" s="146" t="s">
        <v>79</v>
      </c>
      <c r="E25" s="146" t="s">
        <v>80</v>
      </c>
      <c r="F25" s="146" t="s">
        <v>81</v>
      </c>
      <c r="G25" s="146" t="s">
        <v>82</v>
      </c>
      <c r="H25" s="146" t="s">
        <v>83</v>
      </c>
      <c r="I25" s="146" t="s">
        <v>84</v>
      </c>
      <c r="J25" s="146" t="s">
        <v>85</v>
      </c>
      <c r="K25" s="146" t="s">
        <v>86</v>
      </c>
      <c r="L25" s="146" t="s">
        <v>87</v>
      </c>
      <c r="M25" s="147" t="s">
        <v>88</v>
      </c>
      <c r="N25" s="206" t="s">
        <v>127</v>
      </c>
      <c r="O25" s="149" t="s">
        <v>126</v>
      </c>
      <c r="AI25"/>
    </row>
    <row r="26" spans="1:35" ht="9.9499999999999993" customHeight="1" x14ac:dyDescent="0.15">
      <c r="A26" s="6" t="s">
        <v>179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178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181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193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204</v>
      </c>
      <c r="B30" s="146">
        <v>91.6</v>
      </c>
      <c r="C30" s="146"/>
      <c r="D30" s="148"/>
      <c r="E30" s="146"/>
      <c r="F30" s="146"/>
      <c r="G30" s="146"/>
      <c r="H30" s="148"/>
      <c r="I30" s="146"/>
      <c r="J30" s="146"/>
      <c r="K30" s="146"/>
      <c r="L30" s="146"/>
      <c r="M30" s="303"/>
      <c r="N30" s="304">
        <f t="shared" ref="N30" si="1">SUM(B30:M30)</f>
        <v>91.6</v>
      </c>
      <c r="O30" s="148">
        <f>SUM(N30/N29)*100</f>
        <v>7.3984330829496807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77</v>
      </c>
      <c r="C55" s="146" t="s">
        <v>78</v>
      </c>
      <c r="D55" s="146" t="s">
        <v>79</v>
      </c>
      <c r="E55" s="146" t="s">
        <v>80</v>
      </c>
      <c r="F55" s="146" t="s">
        <v>81</v>
      </c>
      <c r="G55" s="146" t="s">
        <v>82</v>
      </c>
      <c r="H55" s="146" t="s">
        <v>83</v>
      </c>
      <c r="I55" s="146" t="s">
        <v>84</v>
      </c>
      <c r="J55" s="146" t="s">
        <v>85</v>
      </c>
      <c r="K55" s="146" t="s">
        <v>86</v>
      </c>
      <c r="L55" s="146" t="s">
        <v>87</v>
      </c>
      <c r="M55" s="147" t="s">
        <v>88</v>
      </c>
      <c r="N55" s="206" t="s">
        <v>128</v>
      </c>
      <c r="O55" s="149" t="s">
        <v>126</v>
      </c>
    </row>
    <row r="56" spans="1:17" ht="9.9499999999999993" customHeight="1" x14ac:dyDescent="0.15">
      <c r="A56" s="6" t="s">
        <v>179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178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181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193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204</v>
      </c>
      <c r="B60" s="146">
        <v>141.4</v>
      </c>
      <c r="C60" s="146"/>
      <c r="D60" s="146"/>
      <c r="E60" s="146"/>
      <c r="F60" s="146"/>
      <c r="G60" s="146"/>
      <c r="H60" s="146"/>
      <c r="I60" s="146"/>
      <c r="J60" s="147"/>
      <c r="K60" s="146"/>
      <c r="L60" s="146"/>
      <c r="M60" s="147"/>
      <c r="N60" s="211">
        <f t="shared" ref="N60" si="3">SUM(B60:M60)/12</f>
        <v>11.783333333333333</v>
      </c>
      <c r="O60" s="148">
        <f>SUM(N60/N59)*100</f>
        <v>8.3357896598479044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77</v>
      </c>
      <c r="C85" s="146" t="s">
        <v>78</v>
      </c>
      <c r="D85" s="146" t="s">
        <v>79</v>
      </c>
      <c r="E85" s="146" t="s">
        <v>80</v>
      </c>
      <c r="F85" s="146" t="s">
        <v>81</v>
      </c>
      <c r="G85" s="146" t="s">
        <v>82</v>
      </c>
      <c r="H85" s="146" t="s">
        <v>83</v>
      </c>
      <c r="I85" s="146" t="s">
        <v>84</v>
      </c>
      <c r="J85" s="146" t="s">
        <v>85</v>
      </c>
      <c r="K85" s="146" t="s">
        <v>86</v>
      </c>
      <c r="L85" s="146" t="s">
        <v>87</v>
      </c>
      <c r="M85" s="147" t="s">
        <v>88</v>
      </c>
      <c r="N85" s="206" t="s">
        <v>128</v>
      </c>
      <c r="O85" s="149" t="s">
        <v>126</v>
      </c>
    </row>
    <row r="86" spans="1:25" ht="9.9499999999999993" customHeight="1" x14ac:dyDescent="0.15">
      <c r="A86" s="6" t="s">
        <v>179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178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181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193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204</v>
      </c>
      <c r="B90" s="146">
        <v>64.8</v>
      </c>
      <c r="C90" s="146"/>
      <c r="D90" s="146"/>
      <c r="E90" s="146"/>
      <c r="F90" s="146"/>
      <c r="G90" s="146"/>
      <c r="H90" s="146"/>
      <c r="I90" s="146"/>
      <c r="J90" s="147"/>
      <c r="K90" s="146"/>
      <c r="L90" s="146"/>
      <c r="M90" s="147"/>
      <c r="N90" s="211">
        <f>SUM(B90:M90)/12</f>
        <v>5.3999999999999995</v>
      </c>
      <c r="O90" s="411">
        <f>SUM(N90/N89)*100</f>
        <v>7.3913539409147937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P43" sqref="P4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207</v>
      </c>
      <c r="B1" s="464"/>
      <c r="C1" s="464"/>
      <c r="D1" s="464"/>
      <c r="E1" s="464"/>
      <c r="F1" s="464"/>
      <c r="G1" s="464"/>
      <c r="M1" s="16"/>
      <c r="N1" t="s">
        <v>204</v>
      </c>
      <c r="O1" s="111"/>
      <c r="Q1" s="282" t="s">
        <v>193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290803</v>
      </c>
      <c r="K3" s="198">
        <v>1</v>
      </c>
      <c r="L3" s="3">
        <f>SUM(H3)</f>
        <v>17</v>
      </c>
      <c r="M3" s="161" t="s">
        <v>21</v>
      </c>
      <c r="N3" s="13">
        <f>SUM(J3)</f>
        <v>290803</v>
      </c>
      <c r="O3" s="3">
        <f>SUM(H3)</f>
        <v>17</v>
      </c>
      <c r="P3" s="161" t="s">
        <v>21</v>
      </c>
      <c r="Q3" s="199">
        <v>279317</v>
      </c>
    </row>
    <row r="4" spans="1:18" ht="13.5" customHeight="1" x14ac:dyDescent="0.15">
      <c r="H4" s="3">
        <v>26</v>
      </c>
      <c r="I4" s="161" t="s">
        <v>30</v>
      </c>
      <c r="J4" s="13">
        <v>88747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88747</v>
      </c>
      <c r="O4" s="3">
        <f t="shared" ref="O4:O12" si="2">SUM(H4)</f>
        <v>26</v>
      </c>
      <c r="P4" s="161" t="s">
        <v>30</v>
      </c>
      <c r="Q4" s="86">
        <v>99799</v>
      </c>
    </row>
    <row r="5" spans="1:18" ht="13.5" customHeight="1" x14ac:dyDescent="0.15">
      <c r="G5" s="17"/>
      <c r="H5" s="3">
        <v>36</v>
      </c>
      <c r="I5" s="161" t="s">
        <v>5</v>
      </c>
      <c r="J5" s="13">
        <v>88714</v>
      </c>
      <c r="K5" s="198">
        <v>3</v>
      </c>
      <c r="L5" s="3">
        <f t="shared" si="0"/>
        <v>36</v>
      </c>
      <c r="M5" s="161" t="s">
        <v>5</v>
      </c>
      <c r="N5" s="13">
        <f t="shared" si="1"/>
        <v>88714</v>
      </c>
      <c r="O5" s="3">
        <f t="shared" si="2"/>
        <v>36</v>
      </c>
      <c r="P5" s="161" t="s">
        <v>5</v>
      </c>
      <c r="Q5" s="86">
        <v>83440</v>
      </c>
    </row>
    <row r="6" spans="1:18" ht="13.5" customHeight="1" x14ac:dyDescent="0.15">
      <c r="H6" s="3">
        <v>33</v>
      </c>
      <c r="I6" s="161" t="s">
        <v>0</v>
      </c>
      <c r="J6" s="13">
        <v>80699</v>
      </c>
      <c r="K6" s="198">
        <v>4</v>
      </c>
      <c r="L6" s="3">
        <f t="shared" si="0"/>
        <v>33</v>
      </c>
      <c r="M6" s="161" t="s">
        <v>0</v>
      </c>
      <c r="N6" s="13">
        <f t="shared" si="1"/>
        <v>80699</v>
      </c>
      <c r="O6" s="3">
        <f t="shared" si="2"/>
        <v>33</v>
      </c>
      <c r="P6" s="161" t="s">
        <v>0</v>
      </c>
      <c r="Q6" s="86">
        <v>73494</v>
      </c>
    </row>
    <row r="7" spans="1:18" ht="13.5" customHeight="1" x14ac:dyDescent="0.15">
      <c r="H7" s="3">
        <v>16</v>
      </c>
      <c r="I7" s="161" t="s">
        <v>3</v>
      </c>
      <c r="J7" s="87">
        <v>61582</v>
      </c>
      <c r="K7" s="198">
        <v>5</v>
      </c>
      <c r="L7" s="3">
        <f t="shared" si="0"/>
        <v>16</v>
      </c>
      <c r="M7" s="161" t="s">
        <v>3</v>
      </c>
      <c r="N7" s="13">
        <f t="shared" si="1"/>
        <v>61582</v>
      </c>
      <c r="O7" s="3">
        <f t="shared" si="2"/>
        <v>16</v>
      </c>
      <c r="P7" s="161" t="s">
        <v>3</v>
      </c>
      <c r="Q7" s="86">
        <v>56263</v>
      </c>
    </row>
    <row r="8" spans="1:18" ht="13.5" customHeight="1" x14ac:dyDescent="0.15">
      <c r="H8" s="3">
        <v>25</v>
      </c>
      <c r="I8" s="161" t="s">
        <v>29</v>
      </c>
      <c r="J8" s="13">
        <v>40125</v>
      </c>
      <c r="K8" s="198">
        <v>6</v>
      </c>
      <c r="L8" s="3">
        <f t="shared" si="0"/>
        <v>25</v>
      </c>
      <c r="M8" s="161" t="s">
        <v>29</v>
      </c>
      <c r="N8" s="13">
        <f t="shared" si="1"/>
        <v>40125</v>
      </c>
      <c r="O8" s="3">
        <f t="shared" si="2"/>
        <v>25</v>
      </c>
      <c r="P8" s="161" t="s">
        <v>29</v>
      </c>
      <c r="Q8" s="86">
        <v>27066</v>
      </c>
    </row>
    <row r="9" spans="1:18" ht="13.5" customHeight="1" x14ac:dyDescent="0.15">
      <c r="H9" s="14">
        <v>34</v>
      </c>
      <c r="I9" s="163" t="s">
        <v>1</v>
      </c>
      <c r="J9" s="220">
        <v>39647</v>
      </c>
      <c r="K9" s="198">
        <v>7</v>
      </c>
      <c r="L9" s="3">
        <f t="shared" si="0"/>
        <v>34</v>
      </c>
      <c r="M9" s="163" t="s">
        <v>1</v>
      </c>
      <c r="N9" s="13">
        <f t="shared" si="1"/>
        <v>39647</v>
      </c>
      <c r="O9" s="3">
        <f t="shared" si="2"/>
        <v>34</v>
      </c>
      <c r="P9" s="163" t="s">
        <v>1</v>
      </c>
      <c r="Q9" s="86">
        <v>34242</v>
      </c>
    </row>
    <row r="10" spans="1:18" ht="13.5" customHeight="1" x14ac:dyDescent="0.15">
      <c r="H10" s="33">
        <v>40</v>
      </c>
      <c r="I10" s="161" t="s">
        <v>2</v>
      </c>
      <c r="J10" s="13">
        <v>34223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34223</v>
      </c>
      <c r="O10" s="3">
        <f t="shared" si="2"/>
        <v>40</v>
      </c>
      <c r="P10" s="161" t="s">
        <v>2</v>
      </c>
      <c r="Q10" s="86">
        <v>38297</v>
      </c>
    </row>
    <row r="11" spans="1:18" ht="13.5" customHeight="1" x14ac:dyDescent="0.15">
      <c r="H11" s="14">
        <v>13</v>
      </c>
      <c r="I11" s="163" t="s">
        <v>7</v>
      </c>
      <c r="J11" s="137">
        <v>31856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31856</v>
      </c>
      <c r="O11" s="3">
        <f t="shared" si="2"/>
        <v>13</v>
      </c>
      <c r="P11" s="163" t="s">
        <v>7</v>
      </c>
      <c r="Q11" s="86">
        <v>34366</v>
      </c>
    </row>
    <row r="12" spans="1:18" ht="13.5" customHeight="1" thickBot="1" x14ac:dyDescent="0.2">
      <c r="H12" s="274">
        <v>38</v>
      </c>
      <c r="I12" s="380" t="s">
        <v>38</v>
      </c>
      <c r="J12" s="427">
        <v>28811</v>
      </c>
      <c r="K12" s="197">
        <v>10</v>
      </c>
      <c r="L12" s="3">
        <f t="shared" si="0"/>
        <v>38</v>
      </c>
      <c r="M12" s="380" t="s">
        <v>38</v>
      </c>
      <c r="N12" s="13">
        <f t="shared" si="1"/>
        <v>28811</v>
      </c>
      <c r="O12" s="14">
        <f t="shared" si="2"/>
        <v>38</v>
      </c>
      <c r="P12" s="380" t="s">
        <v>38</v>
      </c>
      <c r="Q12" s="200">
        <v>29398</v>
      </c>
    </row>
    <row r="13" spans="1:18" ht="13.5" customHeight="1" thickTop="1" thickBot="1" x14ac:dyDescent="0.2">
      <c r="H13" s="122">
        <v>24</v>
      </c>
      <c r="I13" s="175" t="s">
        <v>28</v>
      </c>
      <c r="J13" s="431">
        <v>25067</v>
      </c>
      <c r="K13" s="104"/>
      <c r="L13" s="78"/>
      <c r="M13" s="164"/>
      <c r="N13" s="339">
        <f>SUM(J43)</f>
        <v>916458</v>
      </c>
      <c r="O13" s="3"/>
      <c r="P13" s="273" t="s">
        <v>156</v>
      </c>
      <c r="Q13" s="201">
        <v>932778</v>
      </c>
    </row>
    <row r="14" spans="1:18" ht="13.5" customHeight="1" x14ac:dyDescent="0.15">
      <c r="B14" s="19"/>
      <c r="H14" s="3">
        <v>31</v>
      </c>
      <c r="I14" s="161" t="s">
        <v>106</v>
      </c>
      <c r="J14" s="13">
        <v>17707</v>
      </c>
      <c r="K14" s="104"/>
      <c r="L14" s="26"/>
      <c r="N14" t="s">
        <v>59</v>
      </c>
      <c r="O14"/>
    </row>
    <row r="15" spans="1:18" ht="13.5" customHeight="1" x14ac:dyDescent="0.15">
      <c r="H15" s="3">
        <v>2</v>
      </c>
      <c r="I15" s="161" t="s">
        <v>6</v>
      </c>
      <c r="J15" s="13">
        <v>14209</v>
      </c>
      <c r="K15" s="104"/>
      <c r="L15" s="26"/>
      <c r="M15" t="s">
        <v>205</v>
      </c>
      <c r="N15" s="15"/>
      <c r="O15"/>
      <c r="P15" t="s">
        <v>206</v>
      </c>
      <c r="Q15" s="85" t="s">
        <v>63</v>
      </c>
    </row>
    <row r="16" spans="1:18" ht="13.5" customHeight="1" x14ac:dyDescent="0.15">
      <c r="C16" s="15"/>
      <c r="E16" s="17"/>
      <c r="H16" s="3">
        <v>9</v>
      </c>
      <c r="I16" s="3" t="s">
        <v>171</v>
      </c>
      <c r="J16" s="220">
        <v>12017</v>
      </c>
      <c r="K16" s="104"/>
      <c r="L16" s="3">
        <f>SUM(L3)</f>
        <v>17</v>
      </c>
      <c r="M16" s="13">
        <f>SUM(N3)</f>
        <v>290803</v>
      </c>
      <c r="N16" s="161" t="s">
        <v>21</v>
      </c>
      <c r="O16" s="3">
        <f>SUM(O3)</f>
        <v>17</v>
      </c>
      <c r="P16" s="13">
        <f>SUM(M16)</f>
        <v>290803</v>
      </c>
      <c r="Q16" s="278">
        <v>319949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">
        <v>10003</v>
      </c>
      <c r="K17" s="104"/>
      <c r="L17" s="3">
        <f t="shared" ref="L17:L25" si="3">SUM(L4)</f>
        <v>26</v>
      </c>
      <c r="M17" s="13">
        <f t="shared" ref="M17:M25" si="4">SUM(N4)</f>
        <v>88747</v>
      </c>
      <c r="N17" s="161" t="s">
        <v>30</v>
      </c>
      <c r="O17" s="3">
        <f t="shared" ref="O17:O25" si="5">SUM(O4)</f>
        <v>26</v>
      </c>
      <c r="P17" s="13">
        <f t="shared" ref="P17:P25" si="6">SUM(M17)</f>
        <v>88747</v>
      </c>
      <c r="Q17" s="279">
        <v>101785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9605</v>
      </c>
      <c r="K18" s="104"/>
      <c r="L18" s="3">
        <f t="shared" si="3"/>
        <v>36</v>
      </c>
      <c r="M18" s="13">
        <f t="shared" si="4"/>
        <v>88714</v>
      </c>
      <c r="N18" s="161" t="s">
        <v>5</v>
      </c>
      <c r="O18" s="3">
        <f t="shared" si="5"/>
        <v>36</v>
      </c>
      <c r="P18" s="13">
        <f t="shared" si="6"/>
        <v>88714</v>
      </c>
      <c r="Q18" s="279">
        <v>110151</v>
      </c>
      <c r="R18" s="79"/>
      <c r="S18" s="112"/>
    </row>
    <row r="19" spans="2:20" ht="13.5" customHeight="1" x14ac:dyDescent="0.15">
      <c r="C19" s="15"/>
      <c r="E19" s="17"/>
      <c r="H19" s="3">
        <v>21</v>
      </c>
      <c r="I19" s="3" t="s">
        <v>165</v>
      </c>
      <c r="J19" s="13">
        <v>5917</v>
      </c>
      <c r="L19" s="3">
        <f t="shared" si="3"/>
        <v>33</v>
      </c>
      <c r="M19" s="13">
        <f t="shared" si="4"/>
        <v>80699</v>
      </c>
      <c r="N19" s="161" t="s">
        <v>0</v>
      </c>
      <c r="O19" s="3">
        <f t="shared" si="5"/>
        <v>33</v>
      </c>
      <c r="P19" s="13">
        <f t="shared" si="6"/>
        <v>80699</v>
      </c>
      <c r="Q19" s="279">
        <v>93222</v>
      </c>
      <c r="R19" s="79"/>
      <c r="S19" s="125"/>
    </row>
    <row r="20" spans="2:20" ht="13.5" customHeight="1" x14ac:dyDescent="0.15">
      <c r="B20" s="18"/>
      <c r="C20" s="15"/>
      <c r="E20" s="17"/>
      <c r="H20" s="3">
        <v>15</v>
      </c>
      <c r="I20" s="161" t="s">
        <v>20</v>
      </c>
      <c r="J20" s="13">
        <v>4920</v>
      </c>
      <c r="L20" s="3">
        <f t="shared" si="3"/>
        <v>16</v>
      </c>
      <c r="M20" s="13">
        <f t="shared" si="4"/>
        <v>61582</v>
      </c>
      <c r="N20" s="161" t="s">
        <v>3</v>
      </c>
      <c r="O20" s="3">
        <f t="shared" si="5"/>
        <v>16</v>
      </c>
      <c r="P20" s="13">
        <f t="shared" si="6"/>
        <v>61582</v>
      </c>
      <c r="Q20" s="279">
        <v>68926</v>
      </c>
      <c r="R20" s="79"/>
      <c r="S20" s="125"/>
    </row>
    <row r="21" spans="2:20" ht="13.5" customHeight="1" x14ac:dyDescent="0.15">
      <c r="B21" s="18"/>
      <c r="C21" s="15"/>
      <c r="E21" s="17"/>
      <c r="H21" s="3">
        <v>22</v>
      </c>
      <c r="I21" s="161" t="s">
        <v>26</v>
      </c>
      <c r="J21" s="220">
        <v>3689</v>
      </c>
      <c r="L21" s="3">
        <f t="shared" si="3"/>
        <v>25</v>
      </c>
      <c r="M21" s="13">
        <f t="shared" si="4"/>
        <v>40125</v>
      </c>
      <c r="N21" s="161" t="s">
        <v>29</v>
      </c>
      <c r="O21" s="3">
        <f t="shared" si="5"/>
        <v>25</v>
      </c>
      <c r="P21" s="13">
        <f t="shared" si="6"/>
        <v>40125</v>
      </c>
      <c r="Q21" s="279">
        <v>34853</v>
      </c>
      <c r="R21" s="79"/>
      <c r="S21" s="28"/>
    </row>
    <row r="22" spans="2:20" ht="13.5" customHeight="1" x14ac:dyDescent="0.15">
      <c r="C22" s="15"/>
      <c r="E22" s="17"/>
      <c r="H22" s="3">
        <v>11</v>
      </c>
      <c r="I22" s="161" t="s">
        <v>17</v>
      </c>
      <c r="J22" s="220">
        <v>3623</v>
      </c>
      <c r="K22" s="15"/>
      <c r="L22" s="3">
        <f t="shared" si="3"/>
        <v>34</v>
      </c>
      <c r="M22" s="13">
        <f t="shared" si="4"/>
        <v>39647</v>
      </c>
      <c r="N22" s="163" t="s">
        <v>1</v>
      </c>
      <c r="O22" s="3">
        <f t="shared" si="5"/>
        <v>34</v>
      </c>
      <c r="P22" s="13">
        <f t="shared" si="6"/>
        <v>39647</v>
      </c>
      <c r="Q22" s="279">
        <v>49399</v>
      </c>
      <c r="R22" s="79"/>
    </row>
    <row r="23" spans="2:20" ht="13.5" customHeight="1" x14ac:dyDescent="0.15">
      <c r="B23" s="18"/>
      <c r="C23" s="15"/>
      <c r="E23" s="17"/>
      <c r="H23" s="3">
        <v>3</v>
      </c>
      <c r="I23" s="161" t="s">
        <v>10</v>
      </c>
      <c r="J23" s="13">
        <v>3601</v>
      </c>
      <c r="K23" s="15"/>
      <c r="L23" s="3">
        <f t="shared" si="3"/>
        <v>40</v>
      </c>
      <c r="M23" s="13">
        <f t="shared" si="4"/>
        <v>34223</v>
      </c>
      <c r="N23" s="161" t="s">
        <v>2</v>
      </c>
      <c r="O23" s="3">
        <f t="shared" si="5"/>
        <v>40</v>
      </c>
      <c r="P23" s="13">
        <f t="shared" si="6"/>
        <v>34223</v>
      </c>
      <c r="Q23" s="279">
        <v>41214</v>
      </c>
      <c r="R23" s="79"/>
      <c r="S23" s="42"/>
    </row>
    <row r="24" spans="2:20" ht="13.5" customHeight="1" x14ac:dyDescent="0.15">
      <c r="C24" s="15"/>
      <c r="E24" s="17"/>
      <c r="H24" s="3">
        <v>29</v>
      </c>
      <c r="I24" s="161" t="s">
        <v>96</v>
      </c>
      <c r="J24" s="13">
        <v>3140</v>
      </c>
      <c r="K24" s="15"/>
      <c r="L24" s="3">
        <f t="shared" si="3"/>
        <v>13</v>
      </c>
      <c r="M24" s="13">
        <f t="shared" si="4"/>
        <v>31856</v>
      </c>
      <c r="N24" s="163" t="s">
        <v>7</v>
      </c>
      <c r="O24" s="3">
        <f t="shared" si="5"/>
        <v>13</v>
      </c>
      <c r="P24" s="13">
        <f t="shared" si="6"/>
        <v>31856</v>
      </c>
      <c r="Q24" s="279">
        <v>37192</v>
      </c>
      <c r="R24" s="79"/>
      <c r="S24" s="112"/>
    </row>
    <row r="25" spans="2:20" ht="13.5" customHeight="1" thickBot="1" x14ac:dyDescent="0.2">
      <c r="C25" s="15"/>
      <c r="E25" s="17"/>
      <c r="H25" s="3">
        <v>1</v>
      </c>
      <c r="I25" s="161" t="s">
        <v>4</v>
      </c>
      <c r="J25" s="13">
        <v>2851</v>
      </c>
      <c r="K25" s="15"/>
      <c r="L25" s="14">
        <f t="shared" si="3"/>
        <v>38</v>
      </c>
      <c r="M25" s="114">
        <f t="shared" si="4"/>
        <v>28811</v>
      </c>
      <c r="N25" s="380" t="s">
        <v>38</v>
      </c>
      <c r="O25" s="14">
        <f t="shared" si="5"/>
        <v>38</v>
      </c>
      <c r="P25" s="114">
        <f t="shared" si="6"/>
        <v>28811</v>
      </c>
      <c r="Q25" s="280">
        <v>27951</v>
      </c>
      <c r="R25" s="127" t="s">
        <v>73</v>
      </c>
      <c r="S25" s="28"/>
      <c r="T25" s="28"/>
    </row>
    <row r="26" spans="2:20" ht="13.5" customHeight="1" thickTop="1" x14ac:dyDescent="0.15">
      <c r="H26" s="3">
        <v>12</v>
      </c>
      <c r="I26" s="161" t="s">
        <v>18</v>
      </c>
      <c r="J26" s="13">
        <v>2795</v>
      </c>
      <c r="K26" s="15"/>
      <c r="L26" s="115"/>
      <c r="M26" s="162">
        <f>SUM(J43-(M16+M17+M18+M19+M20+M21+M22+M23+M24+M25))</f>
        <v>131251</v>
      </c>
      <c r="N26" s="221" t="s">
        <v>45</v>
      </c>
      <c r="O26" s="116"/>
      <c r="P26" s="162">
        <f>SUM(M26)</f>
        <v>131251</v>
      </c>
      <c r="Q26" s="162"/>
      <c r="R26" s="176">
        <v>1035890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2585</v>
      </c>
      <c r="K27" s="15"/>
      <c r="M27" t="s">
        <v>194</v>
      </c>
      <c r="O27" s="111"/>
      <c r="P27" s="28" t="s">
        <v>195</v>
      </c>
    </row>
    <row r="28" spans="2:20" ht="13.5" customHeight="1" x14ac:dyDescent="0.15">
      <c r="H28" s="3">
        <v>39</v>
      </c>
      <c r="I28" s="161" t="s">
        <v>39</v>
      </c>
      <c r="J28" s="13">
        <v>1893</v>
      </c>
      <c r="K28" s="15"/>
      <c r="M28" s="86">
        <f t="shared" ref="M28:M37" si="7">SUM(Q3)</f>
        <v>279317</v>
      </c>
      <c r="N28" s="161" t="s">
        <v>21</v>
      </c>
      <c r="O28" s="3">
        <f>SUM(L3)</f>
        <v>17</v>
      </c>
      <c r="P28" s="86">
        <f t="shared" ref="P28:P37" si="8">SUM(Q3)</f>
        <v>279317</v>
      </c>
    </row>
    <row r="29" spans="2:20" ht="13.5" customHeight="1" x14ac:dyDescent="0.15">
      <c r="H29" s="3">
        <v>30</v>
      </c>
      <c r="I29" s="161" t="s">
        <v>33</v>
      </c>
      <c r="J29" s="13">
        <v>1634</v>
      </c>
      <c r="K29" s="15"/>
      <c r="M29" s="86">
        <f t="shared" si="7"/>
        <v>99799</v>
      </c>
      <c r="N29" s="161" t="s">
        <v>30</v>
      </c>
      <c r="O29" s="3">
        <f t="shared" ref="O29:O37" si="9">SUM(L4)</f>
        <v>26</v>
      </c>
      <c r="P29" s="86">
        <f t="shared" si="8"/>
        <v>99799</v>
      </c>
    </row>
    <row r="30" spans="2:20" ht="13.5" customHeight="1" x14ac:dyDescent="0.15">
      <c r="H30" s="3">
        <v>20</v>
      </c>
      <c r="I30" s="161" t="s">
        <v>24</v>
      </c>
      <c r="J30" s="87">
        <v>1472</v>
      </c>
      <c r="K30" s="15"/>
      <c r="M30" s="86">
        <f t="shared" si="7"/>
        <v>83440</v>
      </c>
      <c r="N30" s="161" t="s">
        <v>5</v>
      </c>
      <c r="O30" s="3">
        <f t="shared" si="9"/>
        <v>36</v>
      </c>
      <c r="P30" s="86">
        <f t="shared" si="8"/>
        <v>83440</v>
      </c>
    </row>
    <row r="31" spans="2:20" ht="13.5" customHeight="1" x14ac:dyDescent="0.15">
      <c r="H31" s="3">
        <v>5</v>
      </c>
      <c r="I31" s="161" t="s">
        <v>12</v>
      </c>
      <c r="J31" s="220">
        <v>885</v>
      </c>
      <c r="K31" s="15"/>
      <c r="M31" s="86">
        <f t="shared" si="7"/>
        <v>73494</v>
      </c>
      <c r="N31" s="161" t="s">
        <v>0</v>
      </c>
      <c r="O31" s="3">
        <f t="shared" si="9"/>
        <v>33</v>
      </c>
      <c r="P31" s="86">
        <f t="shared" si="8"/>
        <v>73494</v>
      </c>
    </row>
    <row r="32" spans="2:20" ht="13.5" customHeight="1" x14ac:dyDescent="0.15">
      <c r="H32" s="3">
        <v>35</v>
      </c>
      <c r="I32" s="161" t="s">
        <v>36</v>
      </c>
      <c r="J32" s="137">
        <v>693</v>
      </c>
      <c r="K32" s="15"/>
      <c r="M32" s="86">
        <f t="shared" si="7"/>
        <v>56263</v>
      </c>
      <c r="N32" s="161" t="s">
        <v>3</v>
      </c>
      <c r="O32" s="3">
        <f t="shared" si="9"/>
        <v>16</v>
      </c>
      <c r="P32" s="86">
        <f t="shared" si="8"/>
        <v>56263</v>
      </c>
      <c r="S32" s="10"/>
    </row>
    <row r="33" spans="8:21" ht="13.5" customHeight="1" x14ac:dyDescent="0.15">
      <c r="H33" s="3">
        <v>4</v>
      </c>
      <c r="I33" s="161" t="s">
        <v>11</v>
      </c>
      <c r="J33" s="220">
        <v>637</v>
      </c>
      <c r="K33" s="15"/>
      <c r="M33" s="86">
        <f t="shared" si="7"/>
        <v>27066</v>
      </c>
      <c r="N33" s="161" t="s">
        <v>29</v>
      </c>
      <c r="O33" s="3">
        <f t="shared" si="9"/>
        <v>25</v>
      </c>
      <c r="P33" s="86">
        <f t="shared" si="8"/>
        <v>27066</v>
      </c>
      <c r="S33" s="28"/>
      <c r="T33" s="28"/>
    </row>
    <row r="34" spans="8:21" ht="13.5" customHeight="1" x14ac:dyDescent="0.15">
      <c r="H34" s="3">
        <v>23</v>
      </c>
      <c r="I34" s="161" t="s">
        <v>27</v>
      </c>
      <c r="J34" s="13">
        <v>611</v>
      </c>
      <c r="K34" s="15"/>
      <c r="M34" s="86">
        <f t="shared" si="7"/>
        <v>34242</v>
      </c>
      <c r="N34" s="163" t="s">
        <v>1</v>
      </c>
      <c r="O34" s="3">
        <f t="shared" si="9"/>
        <v>34</v>
      </c>
      <c r="P34" s="86">
        <f t="shared" si="8"/>
        <v>34242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220">
        <v>493</v>
      </c>
      <c r="K35" s="15"/>
      <c r="M35" s="86">
        <f t="shared" si="7"/>
        <v>38297</v>
      </c>
      <c r="N35" s="161" t="s">
        <v>2</v>
      </c>
      <c r="O35" s="3">
        <f t="shared" si="9"/>
        <v>40</v>
      </c>
      <c r="P35" s="86">
        <f t="shared" si="8"/>
        <v>38297</v>
      </c>
      <c r="S35" s="28"/>
    </row>
    <row r="36" spans="8:21" ht="13.5" customHeight="1" x14ac:dyDescent="0.15">
      <c r="H36" s="3">
        <v>18</v>
      </c>
      <c r="I36" s="161" t="s">
        <v>22</v>
      </c>
      <c r="J36" s="13">
        <v>440</v>
      </c>
      <c r="K36" s="15"/>
      <c r="M36" s="86">
        <f t="shared" si="7"/>
        <v>34366</v>
      </c>
      <c r="N36" s="163" t="s">
        <v>7</v>
      </c>
      <c r="O36" s="3">
        <f t="shared" si="9"/>
        <v>13</v>
      </c>
      <c r="P36" s="86">
        <f t="shared" si="8"/>
        <v>34366</v>
      </c>
      <c r="S36" s="28"/>
    </row>
    <row r="37" spans="8:21" ht="13.5" customHeight="1" thickBot="1" x14ac:dyDescent="0.2">
      <c r="H37" s="3">
        <v>7</v>
      </c>
      <c r="I37" s="161" t="s">
        <v>14</v>
      </c>
      <c r="J37" s="220">
        <v>299</v>
      </c>
      <c r="K37" s="15"/>
      <c r="M37" s="113">
        <f t="shared" si="7"/>
        <v>29398</v>
      </c>
      <c r="N37" s="380" t="s">
        <v>38</v>
      </c>
      <c r="O37" s="14">
        <f t="shared" si="9"/>
        <v>38</v>
      </c>
      <c r="P37" s="113">
        <f t="shared" si="8"/>
        <v>29398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7">
        <v>170</v>
      </c>
      <c r="K38" s="15"/>
      <c r="M38" s="345">
        <f>SUM(Q13-(Q3+Q4+Q5+Q6+Q7+Q8+Q9+Q10+Q11+Q12))</f>
        <v>177096</v>
      </c>
      <c r="N38" s="346" t="s">
        <v>167</v>
      </c>
      <c r="O38" s="347"/>
      <c r="P38" s="348">
        <f>SUM(M38)</f>
        <v>177096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126</v>
      </c>
      <c r="K39" s="15"/>
      <c r="P39" s="28"/>
    </row>
    <row r="40" spans="8:21" ht="13.5" customHeight="1" x14ac:dyDescent="0.15">
      <c r="H40" s="3">
        <v>28</v>
      </c>
      <c r="I40" s="161" t="s">
        <v>32</v>
      </c>
      <c r="J40" s="13">
        <v>97</v>
      </c>
      <c r="K40" s="15"/>
    </row>
    <row r="41" spans="8:21" ht="13.5" customHeight="1" x14ac:dyDescent="0.15">
      <c r="H41" s="3">
        <v>10</v>
      </c>
      <c r="I41" s="161" t="s">
        <v>16</v>
      </c>
      <c r="J41" s="13">
        <v>72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94</v>
      </c>
      <c r="J43" s="295">
        <f>SUM(J3:J42)</f>
        <v>916458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204</v>
      </c>
      <c r="D52" s="8" t="s">
        <v>193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290803</v>
      </c>
      <c r="D53" s="87">
        <f t="shared" ref="D53:D63" si="11">SUM(Q3)</f>
        <v>279317</v>
      </c>
      <c r="E53" s="80">
        <f t="shared" ref="E53:E62" si="12">SUM(P16/Q16*100)</f>
        <v>90.890423161191308</v>
      </c>
      <c r="F53" s="20">
        <f t="shared" ref="F53:F63" si="13">SUM(C53/D53*100)</f>
        <v>104.11217362351736</v>
      </c>
      <c r="G53" s="21"/>
      <c r="I53" s="160"/>
    </row>
    <row r="54" spans="1:16" ht="13.5" customHeight="1" x14ac:dyDescent="0.15">
      <c r="A54" s="9">
        <v>2</v>
      </c>
      <c r="B54" s="161" t="s">
        <v>30</v>
      </c>
      <c r="C54" s="13">
        <f t="shared" si="10"/>
        <v>88747</v>
      </c>
      <c r="D54" s="87">
        <f t="shared" si="11"/>
        <v>99799</v>
      </c>
      <c r="E54" s="80">
        <f t="shared" si="12"/>
        <v>87.190646951908434</v>
      </c>
      <c r="F54" s="20">
        <f t="shared" si="13"/>
        <v>88.925740738885168</v>
      </c>
      <c r="G54" s="21"/>
      <c r="I54" s="160"/>
    </row>
    <row r="55" spans="1:16" ht="13.5" customHeight="1" x14ac:dyDescent="0.15">
      <c r="A55" s="9">
        <v>3</v>
      </c>
      <c r="B55" s="161" t="s">
        <v>5</v>
      </c>
      <c r="C55" s="13">
        <f t="shared" si="10"/>
        <v>88714</v>
      </c>
      <c r="D55" s="87">
        <f t="shared" si="11"/>
        <v>83440</v>
      </c>
      <c r="E55" s="80">
        <f t="shared" si="12"/>
        <v>80.53853346769435</v>
      </c>
      <c r="F55" s="20">
        <f t="shared" si="13"/>
        <v>106.32070949185044</v>
      </c>
      <c r="G55" s="21"/>
      <c r="I55" s="160"/>
    </row>
    <row r="56" spans="1:16" ht="13.5" customHeight="1" x14ac:dyDescent="0.15">
      <c r="A56" s="9">
        <v>4</v>
      </c>
      <c r="B56" s="161" t="s">
        <v>0</v>
      </c>
      <c r="C56" s="13">
        <f t="shared" si="10"/>
        <v>80699</v>
      </c>
      <c r="D56" s="87">
        <f t="shared" si="11"/>
        <v>73494</v>
      </c>
      <c r="E56" s="80">
        <f t="shared" si="12"/>
        <v>86.566475724614364</v>
      </c>
      <c r="F56" s="20">
        <f t="shared" si="13"/>
        <v>109.80352137589465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61582</v>
      </c>
      <c r="D57" s="87">
        <f t="shared" si="11"/>
        <v>56263</v>
      </c>
      <c r="E57" s="80">
        <f t="shared" si="12"/>
        <v>89.345094739285614</v>
      </c>
      <c r="F57" s="20">
        <f t="shared" si="13"/>
        <v>109.45381511828379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29</v>
      </c>
      <c r="C58" s="13">
        <f t="shared" si="10"/>
        <v>40125</v>
      </c>
      <c r="D58" s="87">
        <f t="shared" si="11"/>
        <v>27066</v>
      </c>
      <c r="E58" s="80">
        <f t="shared" si="12"/>
        <v>115.12638797234098</v>
      </c>
      <c r="F58" s="20">
        <f t="shared" si="13"/>
        <v>148.24872533806251</v>
      </c>
      <c r="G58" s="21"/>
    </row>
    <row r="59" spans="1:16" ht="13.5" customHeight="1" x14ac:dyDescent="0.15">
      <c r="A59" s="9">
        <v>7</v>
      </c>
      <c r="B59" s="163" t="s">
        <v>1</v>
      </c>
      <c r="C59" s="13">
        <f t="shared" si="10"/>
        <v>39647</v>
      </c>
      <c r="D59" s="87">
        <f t="shared" si="11"/>
        <v>34242</v>
      </c>
      <c r="E59" s="80">
        <f t="shared" si="12"/>
        <v>80.258709690479563</v>
      </c>
      <c r="F59" s="20">
        <f t="shared" si="13"/>
        <v>115.78470883710064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34223</v>
      </c>
      <c r="D60" s="87">
        <f t="shared" si="11"/>
        <v>38297</v>
      </c>
      <c r="E60" s="80">
        <f t="shared" si="12"/>
        <v>83.037317416411909</v>
      </c>
      <c r="F60" s="20">
        <f t="shared" si="13"/>
        <v>89.362091025406684</v>
      </c>
      <c r="G60" s="21"/>
    </row>
    <row r="61" spans="1:16" ht="13.5" customHeight="1" x14ac:dyDescent="0.15">
      <c r="A61" s="9">
        <v>9</v>
      </c>
      <c r="B61" s="163" t="s">
        <v>7</v>
      </c>
      <c r="C61" s="13">
        <f t="shared" si="10"/>
        <v>31856</v>
      </c>
      <c r="D61" s="87">
        <f t="shared" si="11"/>
        <v>34366</v>
      </c>
      <c r="E61" s="80">
        <f t="shared" si="12"/>
        <v>85.65282856528286</v>
      </c>
      <c r="F61" s="20">
        <f t="shared" si="13"/>
        <v>92.696269568759831</v>
      </c>
      <c r="G61" s="21"/>
    </row>
    <row r="62" spans="1:16" ht="13.5" customHeight="1" thickBot="1" x14ac:dyDescent="0.2">
      <c r="A62" s="128">
        <v>10</v>
      </c>
      <c r="B62" s="380" t="s">
        <v>38</v>
      </c>
      <c r="C62" s="114">
        <f t="shared" si="10"/>
        <v>28811</v>
      </c>
      <c r="D62" s="129">
        <f t="shared" si="11"/>
        <v>29398</v>
      </c>
      <c r="E62" s="130">
        <f t="shared" si="12"/>
        <v>103.07681299416838</v>
      </c>
      <c r="F62" s="131">
        <f t="shared" si="13"/>
        <v>98.003265528267221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916458</v>
      </c>
      <c r="D63" s="134">
        <f t="shared" si="11"/>
        <v>932778</v>
      </c>
      <c r="E63" s="135">
        <f>SUM(C63/R26*100)</f>
        <v>88.470590506714032</v>
      </c>
      <c r="F63" s="136">
        <f t="shared" si="13"/>
        <v>98.250387552022019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52" sqref="N5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204</v>
      </c>
      <c r="I2" s="3"/>
      <c r="J2" s="186" t="s">
        <v>103</v>
      </c>
      <c r="K2" s="3"/>
      <c r="L2" s="296" t="s">
        <v>208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101</v>
      </c>
      <c r="K3" s="3"/>
      <c r="L3" s="296" t="s">
        <v>100</v>
      </c>
      <c r="S3" s="26"/>
      <c r="T3" s="26"/>
      <c r="U3" s="26"/>
    </row>
    <row r="4" spans="8:30" x14ac:dyDescent="0.15">
      <c r="H4" s="89">
        <v>16247</v>
      </c>
      <c r="I4" s="3">
        <v>26</v>
      </c>
      <c r="J4" s="161" t="s">
        <v>30</v>
      </c>
      <c r="K4" s="117">
        <f>SUM(I4)</f>
        <v>26</v>
      </c>
      <c r="L4" s="312">
        <v>17114</v>
      </c>
      <c r="M4" s="45"/>
      <c r="N4" s="90"/>
      <c r="O4" s="90"/>
      <c r="S4" s="26"/>
      <c r="T4" s="26"/>
      <c r="U4" s="26"/>
    </row>
    <row r="5" spans="8:30" x14ac:dyDescent="0.15">
      <c r="H5" s="88">
        <v>9416</v>
      </c>
      <c r="I5" s="3">
        <v>33</v>
      </c>
      <c r="J5" s="161" t="s">
        <v>0</v>
      </c>
      <c r="K5" s="117">
        <f t="shared" ref="K5:K13" si="0">SUM(I5)</f>
        <v>33</v>
      </c>
      <c r="L5" s="313">
        <v>20307</v>
      </c>
      <c r="M5" s="45"/>
      <c r="N5" s="90"/>
      <c r="O5" s="90"/>
      <c r="S5" s="26"/>
      <c r="T5" s="26"/>
      <c r="U5" s="26"/>
    </row>
    <row r="6" spans="8:30" x14ac:dyDescent="0.15">
      <c r="H6" s="44">
        <v>5656</v>
      </c>
      <c r="I6" s="3">
        <v>14</v>
      </c>
      <c r="J6" s="161" t="s">
        <v>19</v>
      </c>
      <c r="K6" s="117">
        <f t="shared" si="0"/>
        <v>14</v>
      </c>
      <c r="L6" s="313">
        <v>8112</v>
      </c>
      <c r="M6" s="45"/>
      <c r="N6" s="185"/>
      <c r="O6" s="90"/>
      <c r="S6" s="26"/>
      <c r="T6" s="26"/>
      <c r="U6" s="26"/>
    </row>
    <row r="7" spans="8:30" x14ac:dyDescent="0.15">
      <c r="H7" s="195">
        <v>3998</v>
      </c>
      <c r="I7" s="3">
        <v>24</v>
      </c>
      <c r="J7" s="161" t="s">
        <v>28</v>
      </c>
      <c r="K7" s="117">
        <f t="shared" si="0"/>
        <v>24</v>
      </c>
      <c r="L7" s="313">
        <v>4102</v>
      </c>
      <c r="M7" s="45"/>
      <c r="N7" s="90"/>
      <c r="O7" s="90"/>
      <c r="S7" s="26"/>
      <c r="T7" s="26"/>
      <c r="U7" s="26"/>
    </row>
    <row r="8" spans="8:30" x14ac:dyDescent="0.15">
      <c r="H8" s="88">
        <v>3463</v>
      </c>
      <c r="I8" s="3">
        <v>38</v>
      </c>
      <c r="J8" s="161" t="s">
        <v>38</v>
      </c>
      <c r="K8" s="117">
        <f t="shared" si="0"/>
        <v>38</v>
      </c>
      <c r="L8" s="313">
        <v>4559</v>
      </c>
      <c r="M8" s="45"/>
      <c r="N8" s="90"/>
      <c r="O8" s="90"/>
      <c r="S8" s="26"/>
      <c r="T8" s="26"/>
      <c r="U8" s="26"/>
    </row>
    <row r="9" spans="8:30" x14ac:dyDescent="0.15">
      <c r="H9" s="44">
        <v>2882</v>
      </c>
      <c r="I9" s="3">
        <v>37</v>
      </c>
      <c r="J9" s="161" t="s">
        <v>37</v>
      </c>
      <c r="K9" s="117">
        <f t="shared" si="0"/>
        <v>37</v>
      </c>
      <c r="L9" s="313">
        <v>2785</v>
      </c>
      <c r="M9" s="45"/>
      <c r="N9" s="90"/>
      <c r="O9" s="90"/>
      <c r="S9" s="26"/>
      <c r="T9" s="26"/>
      <c r="U9" s="26"/>
    </row>
    <row r="10" spans="8:30" x14ac:dyDescent="0.15">
      <c r="H10" s="195">
        <v>2859</v>
      </c>
      <c r="I10" s="14">
        <v>15</v>
      </c>
      <c r="J10" s="163" t="s">
        <v>20</v>
      </c>
      <c r="K10" s="117">
        <f t="shared" si="0"/>
        <v>15</v>
      </c>
      <c r="L10" s="313">
        <v>2976</v>
      </c>
      <c r="S10" s="26"/>
      <c r="T10" s="26"/>
      <c r="U10" s="26"/>
    </row>
    <row r="11" spans="8:30" x14ac:dyDescent="0.15">
      <c r="H11" s="98">
        <v>2416</v>
      </c>
      <c r="I11" s="3">
        <v>34</v>
      </c>
      <c r="J11" s="161" t="s">
        <v>1</v>
      </c>
      <c r="K11" s="117">
        <f t="shared" si="0"/>
        <v>34</v>
      </c>
      <c r="L11" s="313">
        <v>5283</v>
      </c>
      <c r="M11" s="45"/>
      <c r="N11" s="90"/>
      <c r="O11" s="90"/>
      <c r="S11" s="26"/>
      <c r="T11" s="26"/>
      <c r="U11" s="26"/>
    </row>
    <row r="12" spans="8:30" x14ac:dyDescent="0.15">
      <c r="H12" s="167">
        <v>1971</v>
      </c>
      <c r="I12" s="14">
        <v>36</v>
      </c>
      <c r="J12" s="163" t="s">
        <v>5</v>
      </c>
      <c r="K12" s="117">
        <f t="shared" si="0"/>
        <v>36</v>
      </c>
      <c r="L12" s="313">
        <v>2637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3">
        <v>1815</v>
      </c>
      <c r="I13" s="383">
        <v>27</v>
      </c>
      <c r="J13" s="384" t="s">
        <v>31</v>
      </c>
      <c r="K13" s="117">
        <f t="shared" si="0"/>
        <v>27</v>
      </c>
      <c r="L13" s="313">
        <v>779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88">
        <v>1222</v>
      </c>
      <c r="I14" s="122">
        <v>25</v>
      </c>
      <c r="J14" s="175" t="s">
        <v>29</v>
      </c>
      <c r="K14" s="108" t="s">
        <v>8</v>
      </c>
      <c r="L14" s="314">
        <v>72950</v>
      </c>
      <c r="S14" s="26"/>
      <c r="T14" s="26"/>
      <c r="U14" s="26"/>
    </row>
    <row r="15" spans="8:30" x14ac:dyDescent="0.15">
      <c r="H15" s="88">
        <v>951</v>
      </c>
      <c r="I15" s="3">
        <v>17</v>
      </c>
      <c r="J15" s="161" t="s">
        <v>21</v>
      </c>
      <c r="K15" s="50"/>
      <c r="L15" t="s">
        <v>60</v>
      </c>
      <c r="M15" s="42" t="s">
        <v>95</v>
      </c>
      <c r="N15" s="42" t="s">
        <v>75</v>
      </c>
      <c r="S15" s="26"/>
      <c r="T15" s="26"/>
      <c r="U15" s="26"/>
    </row>
    <row r="16" spans="8:30" x14ac:dyDescent="0.15">
      <c r="H16" s="195">
        <v>514</v>
      </c>
      <c r="I16" s="3">
        <v>16</v>
      </c>
      <c r="J16" s="161" t="s">
        <v>3</v>
      </c>
      <c r="K16" s="117">
        <f>SUM(I4)</f>
        <v>26</v>
      </c>
      <c r="L16" s="161" t="s">
        <v>30</v>
      </c>
      <c r="M16" s="315">
        <v>19256</v>
      </c>
      <c r="N16" s="89">
        <f>SUM(H4)</f>
        <v>16247</v>
      </c>
      <c r="O16" s="45"/>
      <c r="P16" s="17"/>
      <c r="S16" s="26"/>
      <c r="T16" s="26"/>
      <c r="U16" s="26"/>
    </row>
    <row r="17" spans="1:21" x14ac:dyDescent="0.15">
      <c r="H17" s="88">
        <v>497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13488</v>
      </c>
      <c r="N17" s="89">
        <f t="shared" ref="N17:N25" si="2">SUM(H5)</f>
        <v>9416</v>
      </c>
      <c r="O17" s="45"/>
      <c r="P17" s="17"/>
      <c r="S17" s="26"/>
      <c r="T17" s="26"/>
      <c r="U17" s="26"/>
    </row>
    <row r="18" spans="1:21" x14ac:dyDescent="0.15">
      <c r="H18" s="350">
        <v>158</v>
      </c>
      <c r="I18" s="3">
        <v>21</v>
      </c>
      <c r="J18" s="161" t="s">
        <v>25</v>
      </c>
      <c r="K18" s="117">
        <f t="shared" si="1"/>
        <v>14</v>
      </c>
      <c r="L18" s="161" t="s">
        <v>19</v>
      </c>
      <c r="M18" s="316">
        <v>5217</v>
      </c>
      <c r="N18" s="89">
        <f t="shared" si="2"/>
        <v>5656</v>
      </c>
      <c r="O18" s="45"/>
      <c r="P18" s="17"/>
      <c r="S18" s="26"/>
      <c r="T18" s="26"/>
      <c r="U18" s="26"/>
    </row>
    <row r="19" spans="1:21" x14ac:dyDescent="0.15">
      <c r="H19" s="98">
        <v>150</v>
      </c>
      <c r="I19" s="3">
        <v>23</v>
      </c>
      <c r="J19" s="161" t="s">
        <v>27</v>
      </c>
      <c r="K19" s="117">
        <f t="shared" si="1"/>
        <v>24</v>
      </c>
      <c r="L19" s="161" t="s">
        <v>28</v>
      </c>
      <c r="M19" s="316">
        <v>4406</v>
      </c>
      <c r="N19" s="89">
        <f t="shared" si="2"/>
        <v>3998</v>
      </c>
      <c r="O19" s="45"/>
      <c r="P19" s="17"/>
      <c r="S19" s="26"/>
      <c r="T19" s="26"/>
      <c r="U19" s="26"/>
    </row>
    <row r="20" spans="1:21" ht="14.25" thickBot="1" x14ac:dyDescent="0.2">
      <c r="H20" s="44">
        <v>147</v>
      </c>
      <c r="I20" s="3">
        <v>22</v>
      </c>
      <c r="J20" s="161" t="s">
        <v>26</v>
      </c>
      <c r="K20" s="117">
        <f t="shared" si="1"/>
        <v>38</v>
      </c>
      <c r="L20" s="161" t="s">
        <v>38</v>
      </c>
      <c r="M20" s="316">
        <v>4513</v>
      </c>
      <c r="N20" s="89">
        <f t="shared" si="2"/>
        <v>3463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204</v>
      </c>
      <c r="D21" s="59" t="s">
        <v>193</v>
      </c>
      <c r="E21" s="59" t="s">
        <v>51</v>
      </c>
      <c r="F21" s="59" t="s">
        <v>50</v>
      </c>
      <c r="G21" s="59" t="s">
        <v>52</v>
      </c>
      <c r="H21" s="44">
        <v>110</v>
      </c>
      <c r="I21" s="3">
        <v>19</v>
      </c>
      <c r="J21" s="161" t="s">
        <v>23</v>
      </c>
      <c r="K21" s="117">
        <f t="shared" si="1"/>
        <v>37</v>
      </c>
      <c r="L21" s="161" t="s">
        <v>37</v>
      </c>
      <c r="M21" s="316">
        <v>2912</v>
      </c>
      <c r="N21" s="89">
        <f t="shared" si="2"/>
        <v>2882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16247</v>
      </c>
      <c r="D22" s="89">
        <f>SUM(L4)</f>
        <v>17114</v>
      </c>
      <c r="E22" s="52">
        <f t="shared" ref="E22:E32" si="4">SUM(N16/M16*100)</f>
        <v>84.373701703365185</v>
      </c>
      <c r="F22" s="55">
        <f>SUM(C22/D22*100)</f>
        <v>94.933972186513955</v>
      </c>
      <c r="G22" s="3"/>
      <c r="H22" s="126">
        <v>93</v>
      </c>
      <c r="I22" s="3">
        <v>32</v>
      </c>
      <c r="J22" s="161" t="s">
        <v>35</v>
      </c>
      <c r="K22" s="117">
        <f t="shared" si="1"/>
        <v>15</v>
      </c>
      <c r="L22" s="163" t="s">
        <v>20</v>
      </c>
      <c r="M22" s="316">
        <v>3919</v>
      </c>
      <c r="N22" s="89">
        <f t="shared" si="2"/>
        <v>2859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9416</v>
      </c>
      <c r="D23" s="89">
        <f>SUM(L5)</f>
        <v>20307</v>
      </c>
      <c r="E23" s="52">
        <f t="shared" si="4"/>
        <v>69.810201660735473</v>
      </c>
      <c r="F23" s="55">
        <f t="shared" ref="F23:F32" si="5">SUM(C23/D23*100)</f>
        <v>46.368247402373562</v>
      </c>
      <c r="G23" s="3"/>
      <c r="H23" s="377">
        <v>90</v>
      </c>
      <c r="I23" s="3">
        <v>1</v>
      </c>
      <c r="J23" s="161" t="s">
        <v>4</v>
      </c>
      <c r="K23" s="117">
        <f t="shared" si="1"/>
        <v>34</v>
      </c>
      <c r="L23" s="161" t="s">
        <v>1</v>
      </c>
      <c r="M23" s="316">
        <v>5710</v>
      </c>
      <c r="N23" s="89">
        <f t="shared" si="2"/>
        <v>2416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5656</v>
      </c>
      <c r="D24" s="89">
        <f t="shared" ref="D24:D31" si="6">SUM(L6)</f>
        <v>8112</v>
      </c>
      <c r="E24" s="52">
        <f t="shared" si="4"/>
        <v>108.4147977764999</v>
      </c>
      <c r="F24" s="55">
        <f t="shared" si="5"/>
        <v>69.723865877712029</v>
      </c>
      <c r="G24" s="3"/>
      <c r="H24" s="429">
        <v>74</v>
      </c>
      <c r="I24" s="3">
        <v>2</v>
      </c>
      <c r="J24" s="161" t="s">
        <v>6</v>
      </c>
      <c r="K24" s="117">
        <f t="shared" si="1"/>
        <v>36</v>
      </c>
      <c r="L24" s="163" t="s">
        <v>5</v>
      </c>
      <c r="M24" s="316">
        <v>1801</v>
      </c>
      <c r="N24" s="89">
        <f t="shared" si="2"/>
        <v>1971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28</v>
      </c>
      <c r="C25" s="43">
        <f t="shared" si="3"/>
        <v>3998</v>
      </c>
      <c r="D25" s="89">
        <f t="shared" si="6"/>
        <v>4102</v>
      </c>
      <c r="E25" s="52">
        <f t="shared" si="4"/>
        <v>90.739900136177937</v>
      </c>
      <c r="F25" s="55">
        <f t="shared" si="5"/>
        <v>97.464651389566072</v>
      </c>
      <c r="G25" s="3"/>
      <c r="H25" s="126">
        <v>50</v>
      </c>
      <c r="I25" s="3">
        <v>9</v>
      </c>
      <c r="J25" s="3" t="s">
        <v>172</v>
      </c>
      <c r="K25" s="181">
        <f t="shared" si="1"/>
        <v>27</v>
      </c>
      <c r="L25" s="384" t="s">
        <v>31</v>
      </c>
      <c r="M25" s="317">
        <v>1580</v>
      </c>
      <c r="N25" s="167">
        <f t="shared" si="2"/>
        <v>1815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3463</v>
      </c>
      <c r="D26" s="89">
        <f t="shared" si="6"/>
        <v>4559</v>
      </c>
      <c r="E26" s="52">
        <f t="shared" si="4"/>
        <v>76.733879902503872</v>
      </c>
      <c r="F26" s="55">
        <f t="shared" si="5"/>
        <v>75.959640271989471</v>
      </c>
      <c r="G26" s="12"/>
      <c r="H26" s="126">
        <v>21</v>
      </c>
      <c r="I26" s="3">
        <v>31</v>
      </c>
      <c r="J26" s="161" t="s">
        <v>106</v>
      </c>
      <c r="K26" s="3"/>
      <c r="L26" s="366" t="s">
        <v>164</v>
      </c>
      <c r="M26" s="318">
        <v>67411</v>
      </c>
      <c r="N26" s="193">
        <f>SUM(H44)</f>
        <v>54811</v>
      </c>
      <c r="S26" s="26"/>
      <c r="T26" s="26"/>
      <c r="U26" s="26"/>
    </row>
    <row r="27" spans="1:21" x14ac:dyDescent="0.15">
      <c r="A27" s="61">
        <v>6</v>
      </c>
      <c r="B27" s="161" t="s">
        <v>37</v>
      </c>
      <c r="C27" s="43">
        <f t="shared" si="3"/>
        <v>2882</v>
      </c>
      <c r="D27" s="89">
        <f t="shared" si="6"/>
        <v>2785</v>
      </c>
      <c r="E27" s="52">
        <f t="shared" si="4"/>
        <v>98.969780219780219</v>
      </c>
      <c r="F27" s="55">
        <f t="shared" si="5"/>
        <v>103.48294434470378</v>
      </c>
      <c r="G27" s="3"/>
      <c r="H27" s="91">
        <v>11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2859</v>
      </c>
      <c r="D28" s="89">
        <f t="shared" si="6"/>
        <v>2976</v>
      </c>
      <c r="E28" s="52">
        <f t="shared" si="4"/>
        <v>72.952283745853535</v>
      </c>
      <c r="F28" s="55">
        <f t="shared" si="5"/>
        <v>96.068548387096769</v>
      </c>
      <c r="G28" s="3"/>
      <c r="H28" s="91">
        <v>0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</v>
      </c>
      <c r="C29" s="43">
        <f t="shared" si="3"/>
        <v>2416</v>
      </c>
      <c r="D29" s="89">
        <f t="shared" si="6"/>
        <v>5283</v>
      </c>
      <c r="E29" s="52">
        <f t="shared" si="4"/>
        <v>42.311733800350268</v>
      </c>
      <c r="F29" s="55">
        <f t="shared" si="5"/>
        <v>45.731591898542497</v>
      </c>
      <c r="G29" s="11"/>
      <c r="H29" s="377">
        <v>0</v>
      </c>
      <c r="I29" s="3">
        <v>5</v>
      </c>
      <c r="J29" s="161" t="s">
        <v>12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1971</v>
      </c>
      <c r="D30" s="89">
        <f t="shared" si="6"/>
        <v>2637</v>
      </c>
      <c r="E30" s="52">
        <f t="shared" si="4"/>
        <v>109.43920044419767</v>
      </c>
      <c r="F30" s="55">
        <f t="shared" si="5"/>
        <v>74.744027303754265</v>
      </c>
      <c r="G30" s="12"/>
      <c r="H30" s="126">
        <v>0</v>
      </c>
      <c r="I30" s="3">
        <v>6</v>
      </c>
      <c r="J30" s="161" t="s">
        <v>13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31</v>
      </c>
      <c r="C31" s="43">
        <f t="shared" si="3"/>
        <v>1815</v>
      </c>
      <c r="D31" s="89">
        <f t="shared" si="6"/>
        <v>779</v>
      </c>
      <c r="E31" s="52">
        <f t="shared" si="4"/>
        <v>114.87341772151898</v>
      </c>
      <c r="F31" s="55">
        <f t="shared" si="5"/>
        <v>232.99101412066753</v>
      </c>
      <c r="G31" s="92"/>
      <c r="H31" s="91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54811</v>
      </c>
      <c r="D32" s="67">
        <f>SUM(L14)</f>
        <v>72950</v>
      </c>
      <c r="E32" s="70">
        <f t="shared" si="4"/>
        <v>81.308688492975918</v>
      </c>
      <c r="F32" s="68">
        <f t="shared" si="5"/>
        <v>75.135023989033584</v>
      </c>
      <c r="G32" s="69"/>
      <c r="H32" s="419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432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432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350">
        <v>0</v>
      </c>
      <c r="I35" s="3">
        <v>12</v>
      </c>
      <c r="J35" s="161" t="s">
        <v>18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88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5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96</v>
      </c>
      <c r="L40" s="48"/>
      <c r="M40" s="26"/>
      <c r="S40" s="26"/>
      <c r="T40" s="26"/>
      <c r="U40" s="26"/>
    </row>
    <row r="41" spans="2:30" x14ac:dyDescent="0.15">
      <c r="H41" s="44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54811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204</v>
      </c>
      <c r="I47" s="3"/>
      <c r="J47" s="179" t="s">
        <v>71</v>
      </c>
      <c r="K47" s="3"/>
      <c r="L47" s="301" t="s">
        <v>193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53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89">
        <v>44148</v>
      </c>
      <c r="I49" s="3">
        <v>26</v>
      </c>
      <c r="J49" s="161" t="s">
        <v>30</v>
      </c>
      <c r="K49" s="3">
        <f>SUM(I49)</f>
        <v>26</v>
      </c>
      <c r="L49" s="306">
        <v>47046</v>
      </c>
      <c r="S49" s="26"/>
      <c r="T49" s="26"/>
      <c r="U49" s="26"/>
      <c r="V49" s="26"/>
    </row>
    <row r="50" spans="1:22" x14ac:dyDescent="0.15">
      <c r="H50" s="43">
        <v>16634</v>
      </c>
      <c r="I50" s="3">
        <v>25</v>
      </c>
      <c r="J50" s="161" t="s">
        <v>29</v>
      </c>
      <c r="K50" s="3">
        <f t="shared" ref="K50:K58" si="7">SUM(I50)</f>
        <v>25</v>
      </c>
      <c r="L50" s="306">
        <v>7972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13696</v>
      </c>
      <c r="I51" s="3">
        <v>13</v>
      </c>
      <c r="J51" s="161" t="s">
        <v>7</v>
      </c>
      <c r="K51" s="3">
        <f t="shared" si="7"/>
        <v>13</v>
      </c>
      <c r="L51" s="306">
        <v>15299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10273</v>
      </c>
      <c r="I52" s="3">
        <v>33</v>
      </c>
      <c r="J52" s="161" t="s">
        <v>0</v>
      </c>
      <c r="K52" s="3">
        <f t="shared" si="7"/>
        <v>33</v>
      </c>
      <c r="L52" s="306">
        <v>7670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204</v>
      </c>
      <c r="D53" s="59" t="s">
        <v>193</v>
      </c>
      <c r="E53" s="59" t="s">
        <v>51</v>
      </c>
      <c r="F53" s="59" t="s">
        <v>50</v>
      </c>
      <c r="G53" s="59" t="s">
        <v>52</v>
      </c>
      <c r="H53" s="88">
        <v>7970</v>
      </c>
      <c r="I53" s="3">
        <v>40</v>
      </c>
      <c r="J53" s="161" t="s">
        <v>2</v>
      </c>
      <c r="K53" s="3">
        <f t="shared" si="7"/>
        <v>40</v>
      </c>
      <c r="L53" s="306">
        <v>5350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44148</v>
      </c>
      <c r="D54" s="98">
        <f>SUM(L49)</f>
        <v>47046</v>
      </c>
      <c r="E54" s="52">
        <f t="shared" ref="E54:E64" si="9">SUM(N63/M63*100)</f>
        <v>89.995107632093934</v>
      </c>
      <c r="F54" s="52">
        <f>SUM(C54/D54*100)</f>
        <v>93.840071419461808</v>
      </c>
      <c r="G54" s="3"/>
      <c r="H54" s="88">
        <v>6667</v>
      </c>
      <c r="I54" s="3">
        <v>34</v>
      </c>
      <c r="J54" s="161" t="s">
        <v>1</v>
      </c>
      <c r="K54" s="3">
        <f t="shared" si="7"/>
        <v>34</v>
      </c>
      <c r="L54" s="306">
        <v>3475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29</v>
      </c>
      <c r="C55" s="43">
        <f t="shared" si="8"/>
        <v>16634</v>
      </c>
      <c r="D55" s="98">
        <f t="shared" ref="D55:D64" si="10">SUM(L50)</f>
        <v>7972</v>
      </c>
      <c r="E55" s="52">
        <f t="shared" si="9"/>
        <v>230.51552106430157</v>
      </c>
      <c r="F55" s="52">
        <f t="shared" ref="F55:F64" si="11">SUM(C55/D55*100)</f>
        <v>208.65529352734572</v>
      </c>
      <c r="G55" s="3"/>
      <c r="H55" s="88">
        <v>3237</v>
      </c>
      <c r="I55" s="3">
        <v>22</v>
      </c>
      <c r="J55" s="161" t="s">
        <v>26</v>
      </c>
      <c r="K55" s="3">
        <f t="shared" si="7"/>
        <v>22</v>
      </c>
      <c r="L55" s="306">
        <v>8851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13696</v>
      </c>
      <c r="D56" s="98">
        <f t="shared" si="10"/>
        <v>15299</v>
      </c>
      <c r="E56" s="52">
        <f t="shared" si="9"/>
        <v>101.97304742759287</v>
      </c>
      <c r="F56" s="52">
        <f t="shared" si="11"/>
        <v>89.522190992875352</v>
      </c>
      <c r="G56" s="3"/>
      <c r="H56" s="44">
        <v>3214</v>
      </c>
      <c r="I56" s="3">
        <v>36</v>
      </c>
      <c r="J56" s="161" t="s">
        <v>5</v>
      </c>
      <c r="K56" s="3">
        <f t="shared" si="7"/>
        <v>36</v>
      </c>
      <c r="L56" s="306">
        <v>5141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10273</v>
      </c>
      <c r="D57" s="98">
        <f t="shared" si="10"/>
        <v>7670</v>
      </c>
      <c r="E57" s="52">
        <f t="shared" si="9"/>
        <v>71.335323935837792</v>
      </c>
      <c r="F57" s="52">
        <f t="shared" si="11"/>
        <v>133.93741851368969</v>
      </c>
      <c r="G57" s="3"/>
      <c r="H57" s="126">
        <v>3070</v>
      </c>
      <c r="I57" s="3">
        <v>24</v>
      </c>
      <c r="J57" s="161" t="s">
        <v>28</v>
      </c>
      <c r="K57" s="3">
        <f t="shared" si="7"/>
        <v>24</v>
      </c>
      <c r="L57" s="306">
        <v>3793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7970</v>
      </c>
      <c r="D58" s="98">
        <f t="shared" si="10"/>
        <v>5350</v>
      </c>
      <c r="E58" s="52">
        <f t="shared" si="9"/>
        <v>79.422022919780773</v>
      </c>
      <c r="F58" s="52">
        <f t="shared" si="11"/>
        <v>148.97196261682245</v>
      </c>
      <c r="G58" s="12"/>
      <c r="H58" s="434">
        <v>1996</v>
      </c>
      <c r="I58" s="14">
        <v>16</v>
      </c>
      <c r="J58" s="163" t="s">
        <v>3</v>
      </c>
      <c r="K58" s="14">
        <f t="shared" si="7"/>
        <v>16</v>
      </c>
      <c r="L58" s="307">
        <v>1934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6667</v>
      </c>
      <c r="D59" s="98">
        <f t="shared" si="10"/>
        <v>3475</v>
      </c>
      <c r="E59" s="52">
        <f t="shared" si="9"/>
        <v>112.40937447310739</v>
      </c>
      <c r="F59" s="52">
        <f t="shared" si="11"/>
        <v>191.85611510791367</v>
      </c>
      <c r="G59" s="3"/>
      <c r="H59" s="430">
        <v>1327</v>
      </c>
      <c r="I59" s="338">
        <v>17</v>
      </c>
      <c r="J59" s="223" t="s">
        <v>21</v>
      </c>
      <c r="K59" s="8" t="s">
        <v>67</v>
      </c>
      <c r="L59" s="308">
        <v>110909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26</v>
      </c>
      <c r="C60" s="43">
        <f t="shared" si="8"/>
        <v>3237</v>
      </c>
      <c r="D60" s="98">
        <f t="shared" si="10"/>
        <v>8851</v>
      </c>
      <c r="E60" s="52">
        <f t="shared" si="9"/>
        <v>104.11707944676745</v>
      </c>
      <c r="F60" s="52">
        <f t="shared" si="11"/>
        <v>36.572138741385153</v>
      </c>
      <c r="G60" s="3"/>
      <c r="H60" s="91">
        <v>993</v>
      </c>
      <c r="I60" s="140">
        <v>38</v>
      </c>
      <c r="J60" s="161" t="s">
        <v>38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3214</v>
      </c>
      <c r="D61" s="98">
        <f t="shared" si="10"/>
        <v>5141</v>
      </c>
      <c r="E61" s="52">
        <f t="shared" si="9"/>
        <v>85.071466384330336</v>
      </c>
      <c r="F61" s="52">
        <f t="shared" si="11"/>
        <v>62.517020035012635</v>
      </c>
      <c r="G61" s="11"/>
      <c r="H61" s="422">
        <v>832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3070</v>
      </c>
      <c r="D62" s="98">
        <f t="shared" si="10"/>
        <v>3793</v>
      </c>
      <c r="E62" s="52">
        <f t="shared" si="9"/>
        <v>90.882178804026054</v>
      </c>
      <c r="F62" s="52">
        <f t="shared" si="11"/>
        <v>80.938571051937785</v>
      </c>
      <c r="G62" s="12"/>
      <c r="H62" s="91">
        <v>431</v>
      </c>
      <c r="I62" s="174">
        <v>21</v>
      </c>
      <c r="J62" s="3" t="s">
        <v>161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3">
        <f t="shared" si="8"/>
        <v>1996</v>
      </c>
      <c r="D63" s="138">
        <f t="shared" si="10"/>
        <v>1934</v>
      </c>
      <c r="E63" s="57">
        <f t="shared" si="9"/>
        <v>104.4479330193616</v>
      </c>
      <c r="F63" s="57">
        <f t="shared" si="11"/>
        <v>103.20579110651499</v>
      </c>
      <c r="G63" s="92"/>
      <c r="H63" s="91">
        <v>417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49056</v>
      </c>
      <c r="N63" s="89">
        <f>SUM(H49)</f>
        <v>44148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115306</v>
      </c>
      <c r="D64" s="139">
        <f t="shared" si="10"/>
        <v>110909</v>
      </c>
      <c r="E64" s="70">
        <f t="shared" si="9"/>
        <v>98.172034771355356</v>
      </c>
      <c r="F64" s="70">
        <f t="shared" si="11"/>
        <v>103.96451144632086</v>
      </c>
      <c r="G64" s="69"/>
      <c r="H64" s="91">
        <v>249</v>
      </c>
      <c r="I64" s="3">
        <v>9</v>
      </c>
      <c r="J64" s="3" t="s">
        <v>169</v>
      </c>
      <c r="K64" s="3">
        <f t="shared" ref="K64:K72" si="12">SUM(K50)</f>
        <v>25</v>
      </c>
      <c r="L64" s="161" t="s">
        <v>29</v>
      </c>
      <c r="M64" s="170">
        <v>7216</v>
      </c>
      <c r="N64" s="89">
        <f t="shared" ref="N64:N72" si="13">SUM(H50)</f>
        <v>16634</v>
      </c>
      <c r="O64" s="45"/>
      <c r="S64" s="26"/>
      <c r="T64" s="26"/>
      <c r="U64" s="26"/>
      <c r="V64" s="26"/>
    </row>
    <row r="65" spans="2:22" x14ac:dyDescent="0.15">
      <c r="H65" s="410">
        <v>91</v>
      </c>
      <c r="I65" s="3">
        <v>4</v>
      </c>
      <c r="J65" s="161" t="s">
        <v>11</v>
      </c>
      <c r="K65" s="3">
        <f t="shared" si="12"/>
        <v>13</v>
      </c>
      <c r="L65" s="161" t="s">
        <v>7</v>
      </c>
      <c r="M65" s="170">
        <v>13431</v>
      </c>
      <c r="N65" s="89">
        <f t="shared" si="13"/>
        <v>13696</v>
      </c>
      <c r="O65" s="45"/>
      <c r="S65" s="26"/>
      <c r="T65" s="26"/>
      <c r="U65" s="26"/>
      <c r="V65" s="26"/>
    </row>
    <row r="66" spans="2:22" x14ac:dyDescent="0.15">
      <c r="H66" s="432">
        <v>40</v>
      </c>
      <c r="I66" s="3">
        <v>11</v>
      </c>
      <c r="J66" s="161" t="s">
        <v>17</v>
      </c>
      <c r="K66" s="3">
        <f t="shared" si="12"/>
        <v>33</v>
      </c>
      <c r="L66" s="161" t="s">
        <v>0</v>
      </c>
      <c r="M66" s="170">
        <v>14401</v>
      </c>
      <c r="N66" s="89">
        <f t="shared" si="13"/>
        <v>10273</v>
      </c>
      <c r="O66" s="45"/>
      <c r="S66" s="26"/>
      <c r="T66" s="26"/>
      <c r="U66" s="26"/>
      <c r="V66" s="26"/>
    </row>
    <row r="67" spans="2:22" x14ac:dyDescent="0.15">
      <c r="H67" s="89">
        <v>18</v>
      </c>
      <c r="I67" s="3">
        <v>29</v>
      </c>
      <c r="J67" s="161" t="s">
        <v>96</v>
      </c>
      <c r="K67" s="3">
        <f t="shared" si="12"/>
        <v>40</v>
      </c>
      <c r="L67" s="161" t="s">
        <v>2</v>
      </c>
      <c r="M67" s="170">
        <v>10035</v>
      </c>
      <c r="N67" s="89">
        <f t="shared" si="13"/>
        <v>7970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2</v>
      </c>
      <c r="I68" s="3">
        <v>27</v>
      </c>
      <c r="J68" s="161" t="s">
        <v>31</v>
      </c>
      <c r="K68" s="3">
        <f t="shared" si="12"/>
        <v>34</v>
      </c>
      <c r="L68" s="161" t="s">
        <v>1</v>
      </c>
      <c r="M68" s="170">
        <v>5931</v>
      </c>
      <c r="N68" s="89">
        <f t="shared" si="13"/>
        <v>6667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1</v>
      </c>
      <c r="I69" s="3">
        <v>15</v>
      </c>
      <c r="J69" s="161" t="s">
        <v>20</v>
      </c>
      <c r="K69" s="3">
        <f t="shared" si="12"/>
        <v>22</v>
      </c>
      <c r="L69" s="161" t="s">
        <v>26</v>
      </c>
      <c r="M69" s="170">
        <v>3109</v>
      </c>
      <c r="N69" s="89">
        <f t="shared" si="13"/>
        <v>3237</v>
      </c>
      <c r="O69" s="45"/>
      <c r="S69" s="26"/>
      <c r="T69" s="26"/>
      <c r="U69" s="26"/>
      <c r="V69" s="26"/>
    </row>
    <row r="70" spans="2:22" x14ac:dyDescent="0.15">
      <c r="B70" s="50"/>
      <c r="H70" s="88">
        <v>0</v>
      </c>
      <c r="I70" s="3">
        <v>1</v>
      </c>
      <c r="J70" s="161" t="s">
        <v>4</v>
      </c>
      <c r="K70" s="3">
        <f t="shared" si="12"/>
        <v>36</v>
      </c>
      <c r="L70" s="161" t="s">
        <v>5</v>
      </c>
      <c r="M70" s="170">
        <v>3778</v>
      </c>
      <c r="N70" s="89">
        <f t="shared" si="13"/>
        <v>3214</v>
      </c>
      <c r="O70" s="45"/>
      <c r="S70" s="26"/>
      <c r="T70" s="26"/>
      <c r="U70" s="26"/>
      <c r="V70" s="26"/>
    </row>
    <row r="71" spans="2:22" x14ac:dyDescent="0.15">
      <c r="B71" s="50"/>
      <c r="H71" s="88">
        <v>0</v>
      </c>
      <c r="I71" s="3">
        <v>2</v>
      </c>
      <c r="J71" s="161" t="s">
        <v>6</v>
      </c>
      <c r="K71" s="3">
        <f t="shared" si="12"/>
        <v>24</v>
      </c>
      <c r="L71" s="161" t="s">
        <v>28</v>
      </c>
      <c r="M71" s="170">
        <v>3378</v>
      </c>
      <c r="N71" s="89">
        <f t="shared" si="13"/>
        <v>3070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3</v>
      </c>
      <c r="J72" s="161" t="s">
        <v>10</v>
      </c>
      <c r="K72" s="3">
        <f t="shared" si="12"/>
        <v>16</v>
      </c>
      <c r="L72" s="163" t="s">
        <v>3</v>
      </c>
      <c r="M72" s="171">
        <v>1911</v>
      </c>
      <c r="N72" s="89">
        <f t="shared" si="13"/>
        <v>1996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292">
        <v>0</v>
      </c>
      <c r="I73" s="3">
        <v>5</v>
      </c>
      <c r="J73" s="161" t="s">
        <v>12</v>
      </c>
      <c r="K73" s="43"/>
      <c r="L73" s="3" t="s">
        <v>188</v>
      </c>
      <c r="M73" s="169">
        <v>117453</v>
      </c>
      <c r="N73" s="168">
        <f>SUM(H89)</f>
        <v>115306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336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97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115306</v>
      </c>
      <c r="I89" s="3"/>
      <c r="J89" s="3" t="s">
        <v>94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O47" sqref="O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209</v>
      </c>
      <c r="I2" s="3"/>
      <c r="J2" s="187" t="s">
        <v>104</v>
      </c>
      <c r="K2" s="3"/>
      <c r="L2" s="180" t="s">
        <v>208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101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31319</v>
      </c>
      <c r="I4" s="3">
        <v>17</v>
      </c>
      <c r="J4" s="33" t="s">
        <v>21</v>
      </c>
      <c r="K4" s="203">
        <f>SUM(I4)</f>
        <v>17</v>
      </c>
      <c r="L4" s="275">
        <v>31841</v>
      </c>
      <c r="M4" s="45"/>
      <c r="R4" s="48"/>
      <c r="S4" s="26"/>
      <c r="T4" s="26"/>
      <c r="U4" s="26"/>
      <c r="V4" s="26"/>
    </row>
    <row r="5" spans="5:30" x14ac:dyDescent="0.15">
      <c r="H5" s="88">
        <v>17089</v>
      </c>
      <c r="I5" s="3">
        <v>33</v>
      </c>
      <c r="J5" s="33" t="s">
        <v>0</v>
      </c>
      <c r="K5" s="203">
        <f t="shared" ref="K5:K13" si="0">SUM(I5)</f>
        <v>33</v>
      </c>
      <c r="L5" s="275">
        <v>10940</v>
      </c>
      <c r="M5" s="45"/>
      <c r="R5" s="48"/>
      <c r="S5" s="26"/>
      <c r="T5" s="26"/>
      <c r="U5" s="26"/>
      <c r="V5" s="26"/>
    </row>
    <row r="6" spans="5:30" x14ac:dyDescent="0.15">
      <c r="H6" s="44">
        <v>16435</v>
      </c>
      <c r="I6" s="3">
        <v>31</v>
      </c>
      <c r="J6" s="33" t="s">
        <v>64</v>
      </c>
      <c r="K6" s="203">
        <f t="shared" si="0"/>
        <v>31</v>
      </c>
      <c r="L6" s="275">
        <v>47702</v>
      </c>
      <c r="M6" s="45"/>
      <c r="R6" s="48"/>
      <c r="S6" s="26"/>
      <c r="T6" s="26"/>
      <c r="U6" s="26"/>
      <c r="V6" s="26"/>
    </row>
    <row r="7" spans="5:30" x14ac:dyDescent="0.15">
      <c r="H7" s="88">
        <v>14249</v>
      </c>
      <c r="I7" s="3">
        <v>16</v>
      </c>
      <c r="J7" s="33" t="s">
        <v>3</v>
      </c>
      <c r="K7" s="203">
        <f t="shared" si="0"/>
        <v>16</v>
      </c>
      <c r="L7" s="275">
        <v>11030</v>
      </c>
      <c r="M7" s="45"/>
      <c r="R7" s="48"/>
      <c r="S7" s="26"/>
      <c r="T7" s="26"/>
      <c r="U7" s="26"/>
      <c r="V7" s="26"/>
    </row>
    <row r="8" spans="5:30" x14ac:dyDescent="0.15">
      <c r="H8" s="88">
        <v>14208</v>
      </c>
      <c r="I8" s="3">
        <v>34</v>
      </c>
      <c r="J8" s="33" t="s">
        <v>1</v>
      </c>
      <c r="K8" s="203">
        <f t="shared" si="0"/>
        <v>34</v>
      </c>
      <c r="L8" s="275">
        <v>12324</v>
      </c>
      <c r="M8" s="45"/>
      <c r="R8" s="48"/>
      <c r="S8" s="26"/>
      <c r="T8" s="26"/>
      <c r="U8" s="26"/>
      <c r="V8" s="26"/>
    </row>
    <row r="9" spans="5:30" x14ac:dyDescent="0.15">
      <c r="H9" s="88">
        <v>14125</v>
      </c>
      <c r="I9" s="3">
        <v>2</v>
      </c>
      <c r="J9" s="33" t="s">
        <v>6</v>
      </c>
      <c r="K9" s="203">
        <f t="shared" si="0"/>
        <v>2</v>
      </c>
      <c r="L9" s="275">
        <v>10736</v>
      </c>
      <c r="M9" s="45"/>
      <c r="R9" s="48"/>
      <c r="S9" s="26"/>
      <c r="T9" s="26"/>
      <c r="U9" s="26"/>
      <c r="V9" s="26"/>
    </row>
    <row r="10" spans="5:30" x14ac:dyDescent="0.15">
      <c r="H10" s="88">
        <v>13380</v>
      </c>
      <c r="I10" s="3">
        <v>40</v>
      </c>
      <c r="J10" s="33" t="s">
        <v>2</v>
      </c>
      <c r="K10" s="203">
        <f t="shared" si="0"/>
        <v>40</v>
      </c>
      <c r="L10" s="275">
        <v>9168</v>
      </c>
      <c r="M10" s="45"/>
      <c r="R10" s="48"/>
      <c r="S10" s="26"/>
      <c r="T10" s="26"/>
      <c r="U10" s="26"/>
      <c r="V10" s="26"/>
    </row>
    <row r="11" spans="5:30" x14ac:dyDescent="0.15">
      <c r="H11" s="336">
        <v>10169</v>
      </c>
      <c r="I11" s="3">
        <v>25</v>
      </c>
      <c r="J11" s="33" t="s">
        <v>29</v>
      </c>
      <c r="K11" s="203">
        <f t="shared" si="0"/>
        <v>25</v>
      </c>
      <c r="L11" s="276">
        <v>5874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8512</v>
      </c>
      <c r="I12" s="3">
        <v>13</v>
      </c>
      <c r="J12" s="33" t="s">
        <v>7</v>
      </c>
      <c r="K12" s="203">
        <f t="shared" si="0"/>
        <v>13</v>
      </c>
      <c r="L12" s="276">
        <v>9034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0">
        <v>5027</v>
      </c>
      <c r="I13" s="14">
        <v>26</v>
      </c>
      <c r="J13" s="77" t="s">
        <v>30</v>
      </c>
      <c r="K13" s="203">
        <f t="shared" si="0"/>
        <v>26</v>
      </c>
      <c r="L13" s="276">
        <v>5767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4093</v>
      </c>
      <c r="I14" s="222">
        <v>21</v>
      </c>
      <c r="J14" s="222" t="s">
        <v>165</v>
      </c>
      <c r="K14" s="108" t="s">
        <v>8</v>
      </c>
      <c r="L14" s="277">
        <v>194416</v>
      </c>
      <c r="N14" s="32"/>
      <c r="R14" s="48"/>
      <c r="S14" s="26"/>
      <c r="T14" s="26"/>
      <c r="U14" s="26"/>
      <c r="V14" s="26"/>
    </row>
    <row r="15" spans="5:30" x14ac:dyDescent="0.15">
      <c r="H15" s="88">
        <v>3695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3585</v>
      </c>
      <c r="I16" s="3">
        <v>3</v>
      </c>
      <c r="J16" s="33" t="s">
        <v>10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3424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 x14ac:dyDescent="0.15">
      <c r="H18" s="350">
        <v>1842</v>
      </c>
      <c r="I18" s="3">
        <v>1</v>
      </c>
      <c r="J18" s="33" t="s">
        <v>4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1706</v>
      </c>
      <c r="I19" s="3">
        <v>9</v>
      </c>
      <c r="J19" s="3" t="s">
        <v>171</v>
      </c>
      <c r="K19" s="117">
        <f>SUM(I4)</f>
        <v>17</v>
      </c>
      <c r="L19" s="33" t="s">
        <v>21</v>
      </c>
      <c r="M19" s="370">
        <v>33014</v>
      </c>
      <c r="N19" s="89">
        <f>SUM(H4)</f>
        <v>31319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210</v>
      </c>
      <c r="D20" s="59" t="s">
        <v>211</v>
      </c>
      <c r="E20" s="59" t="s">
        <v>51</v>
      </c>
      <c r="F20" s="59" t="s">
        <v>50</v>
      </c>
      <c r="G20" s="60" t="s">
        <v>52</v>
      </c>
      <c r="H20" s="88">
        <v>1665</v>
      </c>
      <c r="I20" s="3">
        <v>14</v>
      </c>
      <c r="J20" s="33" t="s">
        <v>19</v>
      </c>
      <c r="K20" s="117">
        <f t="shared" ref="K20:K28" si="1">SUM(I5)</f>
        <v>33</v>
      </c>
      <c r="L20" s="33" t="s">
        <v>0</v>
      </c>
      <c r="M20" s="371">
        <v>17313</v>
      </c>
      <c r="N20" s="89">
        <f t="shared" ref="N20:N28" si="2">SUM(H5)</f>
        <v>17089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2">
        <f>SUM(H4)</f>
        <v>31319</v>
      </c>
      <c r="D21" s="89">
        <f>SUM(L4)</f>
        <v>31841</v>
      </c>
      <c r="E21" s="52">
        <f t="shared" ref="E21:E30" si="3">SUM(N19/M19*100)</f>
        <v>94.86581450293815</v>
      </c>
      <c r="F21" s="52">
        <f t="shared" ref="F21:F31" si="4">SUM(C21/D21*100)</f>
        <v>98.360604252379019</v>
      </c>
      <c r="G21" s="62"/>
      <c r="H21" s="88">
        <v>1454</v>
      </c>
      <c r="I21" s="3">
        <v>36</v>
      </c>
      <c r="J21" s="33" t="s">
        <v>5</v>
      </c>
      <c r="K21" s="117">
        <f t="shared" si="1"/>
        <v>31</v>
      </c>
      <c r="L21" s="33" t="s">
        <v>64</v>
      </c>
      <c r="M21" s="371">
        <v>14410</v>
      </c>
      <c r="N21" s="89">
        <f t="shared" si="2"/>
        <v>16435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17089</v>
      </c>
      <c r="D22" s="89">
        <f t="shared" ref="D22:D29" si="6">SUM(L5)</f>
        <v>10940</v>
      </c>
      <c r="E22" s="52">
        <f t="shared" si="3"/>
        <v>98.706174550915492</v>
      </c>
      <c r="F22" s="52">
        <f t="shared" si="4"/>
        <v>156.20658135283364</v>
      </c>
      <c r="G22" s="62"/>
      <c r="H22" s="88">
        <v>1103</v>
      </c>
      <c r="I22" s="3">
        <v>24</v>
      </c>
      <c r="J22" s="33" t="s">
        <v>28</v>
      </c>
      <c r="K22" s="117">
        <f t="shared" si="1"/>
        <v>16</v>
      </c>
      <c r="L22" s="33" t="s">
        <v>3</v>
      </c>
      <c r="M22" s="371">
        <v>16261</v>
      </c>
      <c r="N22" s="89">
        <f t="shared" si="2"/>
        <v>14249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64</v>
      </c>
      <c r="C23" s="202">
        <f t="shared" si="5"/>
        <v>16435</v>
      </c>
      <c r="D23" s="89">
        <f t="shared" si="6"/>
        <v>47702</v>
      </c>
      <c r="E23" s="52">
        <f t="shared" si="3"/>
        <v>114.05274115197778</v>
      </c>
      <c r="F23" s="52">
        <f t="shared" si="4"/>
        <v>34.453482034296258</v>
      </c>
      <c r="G23" s="62"/>
      <c r="H23" s="88">
        <v>808</v>
      </c>
      <c r="I23" s="3">
        <v>5</v>
      </c>
      <c r="J23" s="33" t="s">
        <v>12</v>
      </c>
      <c r="K23" s="117">
        <f t="shared" si="1"/>
        <v>34</v>
      </c>
      <c r="L23" s="33" t="s">
        <v>1</v>
      </c>
      <c r="M23" s="371">
        <v>17307</v>
      </c>
      <c r="N23" s="89">
        <f t="shared" si="2"/>
        <v>14208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3</v>
      </c>
      <c r="C24" s="202">
        <f t="shared" si="5"/>
        <v>14249</v>
      </c>
      <c r="D24" s="89">
        <f t="shared" si="6"/>
        <v>11030</v>
      </c>
      <c r="E24" s="52">
        <f t="shared" si="3"/>
        <v>87.626837217883278</v>
      </c>
      <c r="F24" s="52">
        <f t="shared" si="4"/>
        <v>129.18404351767904</v>
      </c>
      <c r="G24" s="62"/>
      <c r="H24" s="88">
        <v>593</v>
      </c>
      <c r="I24" s="3">
        <v>27</v>
      </c>
      <c r="J24" s="33" t="s">
        <v>31</v>
      </c>
      <c r="K24" s="117">
        <f t="shared" si="1"/>
        <v>2</v>
      </c>
      <c r="L24" s="33" t="s">
        <v>6</v>
      </c>
      <c r="M24" s="371">
        <v>19147</v>
      </c>
      <c r="N24" s="89">
        <f t="shared" si="2"/>
        <v>14125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</v>
      </c>
      <c r="C25" s="202">
        <f t="shared" si="5"/>
        <v>14208</v>
      </c>
      <c r="D25" s="89">
        <f t="shared" si="6"/>
        <v>12324</v>
      </c>
      <c r="E25" s="52">
        <f t="shared" si="3"/>
        <v>82.093950424683655</v>
      </c>
      <c r="F25" s="52">
        <f t="shared" si="4"/>
        <v>115.28724440116844</v>
      </c>
      <c r="G25" s="72"/>
      <c r="H25" s="292">
        <v>545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8199</v>
      </c>
      <c r="N25" s="89">
        <f t="shared" si="2"/>
        <v>13380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6</v>
      </c>
      <c r="C26" s="202">
        <f t="shared" si="5"/>
        <v>14125</v>
      </c>
      <c r="D26" s="89">
        <f t="shared" si="6"/>
        <v>10736</v>
      </c>
      <c r="E26" s="52">
        <f t="shared" si="3"/>
        <v>73.771347991852508</v>
      </c>
      <c r="F26" s="52">
        <f t="shared" si="4"/>
        <v>131.56669150521608</v>
      </c>
      <c r="G26" s="62"/>
      <c r="H26" s="88">
        <v>464</v>
      </c>
      <c r="I26" s="3">
        <v>4</v>
      </c>
      <c r="J26" s="33" t="s">
        <v>11</v>
      </c>
      <c r="K26" s="117">
        <f t="shared" si="1"/>
        <v>25</v>
      </c>
      <c r="L26" s="33" t="s">
        <v>29</v>
      </c>
      <c r="M26" s="372">
        <v>10663</v>
      </c>
      <c r="N26" s="89">
        <f t="shared" si="2"/>
        <v>10169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13380</v>
      </c>
      <c r="D27" s="89">
        <f t="shared" si="6"/>
        <v>9168</v>
      </c>
      <c r="E27" s="52">
        <f t="shared" si="3"/>
        <v>163.19063300402487</v>
      </c>
      <c r="F27" s="52">
        <f t="shared" si="4"/>
        <v>145.94240837696336</v>
      </c>
      <c r="G27" s="62"/>
      <c r="H27" s="292">
        <v>359</v>
      </c>
      <c r="I27" s="3">
        <v>39</v>
      </c>
      <c r="J27" s="33" t="s">
        <v>39</v>
      </c>
      <c r="K27" s="117">
        <f t="shared" si="1"/>
        <v>13</v>
      </c>
      <c r="L27" s="33" t="s">
        <v>7</v>
      </c>
      <c r="M27" s="373">
        <v>10458</v>
      </c>
      <c r="N27" s="89">
        <f t="shared" si="2"/>
        <v>8512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29</v>
      </c>
      <c r="C28" s="202">
        <f t="shared" si="5"/>
        <v>10169</v>
      </c>
      <c r="D28" s="89">
        <f t="shared" si="6"/>
        <v>5874</v>
      </c>
      <c r="E28" s="52">
        <f t="shared" si="3"/>
        <v>95.367157460377001</v>
      </c>
      <c r="F28" s="52">
        <f t="shared" si="4"/>
        <v>173.11882873680625</v>
      </c>
      <c r="G28" s="73"/>
      <c r="H28" s="88">
        <v>299</v>
      </c>
      <c r="I28" s="3">
        <v>7</v>
      </c>
      <c r="J28" s="33" t="s">
        <v>14</v>
      </c>
      <c r="K28" s="181">
        <f t="shared" si="1"/>
        <v>26</v>
      </c>
      <c r="L28" s="77" t="s">
        <v>30</v>
      </c>
      <c r="M28" s="373">
        <v>6437</v>
      </c>
      <c r="N28" s="167">
        <f t="shared" si="2"/>
        <v>5027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7</v>
      </c>
      <c r="C29" s="202">
        <f t="shared" si="5"/>
        <v>8512</v>
      </c>
      <c r="D29" s="89">
        <f t="shared" si="6"/>
        <v>9034</v>
      </c>
      <c r="E29" s="52">
        <f t="shared" si="3"/>
        <v>81.392235609103082</v>
      </c>
      <c r="F29" s="52">
        <f t="shared" si="4"/>
        <v>94.221828647332302</v>
      </c>
      <c r="G29" s="72"/>
      <c r="H29" s="88">
        <v>270</v>
      </c>
      <c r="I29" s="3">
        <v>20</v>
      </c>
      <c r="J29" s="33" t="s">
        <v>24</v>
      </c>
      <c r="K29" s="115"/>
      <c r="L29" s="115" t="s">
        <v>175</v>
      </c>
      <c r="M29" s="374">
        <v>182354</v>
      </c>
      <c r="N29" s="172">
        <f>SUM(H44)</f>
        <v>170778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5027</v>
      </c>
      <c r="D30" s="89">
        <f>SUM(L13)</f>
        <v>5767</v>
      </c>
      <c r="E30" s="57">
        <f t="shared" si="3"/>
        <v>78.095386049401895</v>
      </c>
      <c r="F30" s="63">
        <f t="shared" si="4"/>
        <v>87.168371770417892</v>
      </c>
      <c r="G30" s="75"/>
      <c r="H30" s="292">
        <v>132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170778</v>
      </c>
      <c r="D31" s="67">
        <f>SUM(L14)</f>
        <v>194416</v>
      </c>
      <c r="E31" s="70">
        <f>SUM(N29/M29*100)</f>
        <v>93.651907827631959</v>
      </c>
      <c r="F31" s="63">
        <f t="shared" si="4"/>
        <v>87.841535676076049</v>
      </c>
      <c r="G31" s="71"/>
      <c r="H31" s="88">
        <v>72</v>
      </c>
      <c r="I31" s="3">
        <v>10</v>
      </c>
      <c r="J31" s="33" t="s">
        <v>16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72</v>
      </c>
      <c r="I32" s="3">
        <v>32</v>
      </c>
      <c r="J32" s="33" t="s">
        <v>35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27</v>
      </c>
      <c r="I33" s="3">
        <v>29</v>
      </c>
      <c r="J33" s="33" t="s">
        <v>54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24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20</v>
      </c>
      <c r="I35" s="3">
        <v>18</v>
      </c>
      <c r="J35" s="33" t="s">
        <v>22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43">
        <v>13</v>
      </c>
      <c r="I36" s="3">
        <v>37</v>
      </c>
      <c r="J36" s="33" t="s">
        <v>37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170778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209</v>
      </c>
      <c r="I48" s="3"/>
      <c r="J48" s="190" t="s">
        <v>92</v>
      </c>
      <c r="K48" s="3"/>
      <c r="L48" s="329" t="s">
        <v>208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100</v>
      </c>
      <c r="I49" s="3"/>
      <c r="J49" s="145" t="s">
        <v>9</v>
      </c>
      <c r="K49" s="3"/>
      <c r="L49" s="329" t="s">
        <v>180</v>
      </c>
      <c r="M49" s="82"/>
      <c r="R49" s="48"/>
      <c r="S49" s="26"/>
      <c r="T49" s="26"/>
      <c r="U49" s="26"/>
      <c r="V49" s="26"/>
    </row>
    <row r="50" spans="1:22" x14ac:dyDescent="0.15">
      <c r="H50" s="43">
        <v>24157</v>
      </c>
      <c r="I50" s="3">
        <v>16</v>
      </c>
      <c r="J50" s="33" t="s">
        <v>3</v>
      </c>
      <c r="K50" s="327">
        <f>SUM(I50)</f>
        <v>16</v>
      </c>
      <c r="L50" s="330">
        <v>19650</v>
      </c>
      <c r="M50" s="45"/>
      <c r="R50" s="48"/>
      <c r="S50" s="26"/>
      <c r="T50" s="26"/>
      <c r="U50" s="26"/>
      <c r="V50" s="26"/>
    </row>
    <row r="51" spans="1:22" x14ac:dyDescent="0.15">
      <c r="H51" s="88">
        <v>6268</v>
      </c>
      <c r="I51" s="3">
        <v>33</v>
      </c>
      <c r="J51" s="33" t="s">
        <v>0</v>
      </c>
      <c r="K51" s="327">
        <f t="shared" ref="K51:K59" si="7">SUM(I51)</f>
        <v>33</v>
      </c>
      <c r="L51" s="331">
        <v>6676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6094</v>
      </c>
      <c r="I52" s="3">
        <v>26</v>
      </c>
      <c r="J52" s="33" t="s">
        <v>30</v>
      </c>
      <c r="K52" s="327">
        <f t="shared" si="7"/>
        <v>26</v>
      </c>
      <c r="L52" s="331">
        <v>13896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204</v>
      </c>
      <c r="D53" s="59" t="s">
        <v>193</v>
      </c>
      <c r="E53" s="59" t="s">
        <v>51</v>
      </c>
      <c r="F53" s="59" t="s">
        <v>50</v>
      </c>
      <c r="G53" s="60" t="s">
        <v>52</v>
      </c>
      <c r="H53" s="88">
        <v>5713</v>
      </c>
      <c r="I53" s="3">
        <v>38</v>
      </c>
      <c r="J53" s="33" t="s">
        <v>38</v>
      </c>
      <c r="K53" s="327">
        <f t="shared" si="7"/>
        <v>38</v>
      </c>
      <c r="L53" s="331">
        <v>4430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24157</v>
      </c>
      <c r="D54" s="98">
        <f>SUM(L50)</f>
        <v>19650</v>
      </c>
      <c r="E54" s="52">
        <f t="shared" ref="E54:E63" si="8">SUM(N67/M67*100)</f>
        <v>89.672964846505067</v>
      </c>
      <c r="F54" s="52">
        <f t="shared" ref="F54:F61" si="9">SUM(C54/D54*100)</f>
        <v>122.93638676844785</v>
      </c>
      <c r="G54" s="62"/>
      <c r="H54" s="44">
        <v>3418</v>
      </c>
      <c r="I54" s="3">
        <v>34</v>
      </c>
      <c r="J54" s="33" t="s">
        <v>1</v>
      </c>
      <c r="K54" s="327">
        <f t="shared" si="7"/>
        <v>34</v>
      </c>
      <c r="L54" s="331">
        <v>2874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6268</v>
      </c>
      <c r="D55" s="98">
        <f t="shared" ref="D55:D63" si="11">SUM(L51)</f>
        <v>6676</v>
      </c>
      <c r="E55" s="52">
        <f t="shared" si="8"/>
        <v>100.80411707944677</v>
      </c>
      <c r="F55" s="52">
        <f t="shared" si="9"/>
        <v>93.888556021569798</v>
      </c>
      <c r="G55" s="62"/>
      <c r="H55" s="88">
        <v>1368</v>
      </c>
      <c r="I55" s="3">
        <v>36</v>
      </c>
      <c r="J55" s="33" t="s">
        <v>5</v>
      </c>
      <c r="K55" s="327">
        <f t="shared" si="7"/>
        <v>36</v>
      </c>
      <c r="L55" s="331">
        <v>1682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6094</v>
      </c>
      <c r="D56" s="98">
        <f t="shared" si="11"/>
        <v>13896</v>
      </c>
      <c r="E56" s="52">
        <f t="shared" si="8"/>
        <v>86.599403154753446</v>
      </c>
      <c r="F56" s="52">
        <f t="shared" si="9"/>
        <v>43.85434657455383</v>
      </c>
      <c r="G56" s="62"/>
      <c r="H56" s="44">
        <v>1138</v>
      </c>
      <c r="I56" s="3">
        <v>40</v>
      </c>
      <c r="J56" s="33" t="s">
        <v>2</v>
      </c>
      <c r="K56" s="327">
        <f t="shared" si="7"/>
        <v>40</v>
      </c>
      <c r="L56" s="331">
        <v>2076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5713</v>
      </c>
      <c r="D57" s="98">
        <f t="shared" si="11"/>
        <v>4430</v>
      </c>
      <c r="E57" s="52">
        <f t="shared" si="8"/>
        <v>113.33068835548504</v>
      </c>
      <c r="F57" s="52">
        <f t="shared" si="9"/>
        <v>128.96162528216703</v>
      </c>
      <c r="G57" s="62"/>
      <c r="H57" s="44">
        <v>883</v>
      </c>
      <c r="I57" s="3">
        <v>14</v>
      </c>
      <c r="J57" s="33" t="s">
        <v>19</v>
      </c>
      <c r="K57" s="327">
        <f t="shared" si="7"/>
        <v>14</v>
      </c>
      <c r="L57" s="331">
        <v>465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3418</v>
      </c>
      <c r="D58" s="98">
        <f t="shared" si="11"/>
        <v>2874</v>
      </c>
      <c r="E58" s="52">
        <f t="shared" si="8"/>
        <v>83.041788143828967</v>
      </c>
      <c r="F58" s="52">
        <f t="shared" si="9"/>
        <v>118.92832289491997</v>
      </c>
      <c r="G58" s="72"/>
      <c r="H58" s="292">
        <v>825</v>
      </c>
      <c r="I58" s="3">
        <v>25</v>
      </c>
      <c r="J58" s="33" t="s">
        <v>29</v>
      </c>
      <c r="K58" s="327">
        <f t="shared" si="7"/>
        <v>25</v>
      </c>
      <c r="L58" s="331">
        <v>2201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1368</v>
      </c>
      <c r="D59" s="98">
        <f t="shared" si="11"/>
        <v>1682</v>
      </c>
      <c r="E59" s="52">
        <f t="shared" si="8"/>
        <v>76.211699164345404</v>
      </c>
      <c r="F59" s="52">
        <f t="shared" si="9"/>
        <v>81.331747919143865</v>
      </c>
      <c r="G59" s="62"/>
      <c r="H59" s="423">
        <v>725</v>
      </c>
      <c r="I59" s="14">
        <v>31</v>
      </c>
      <c r="J59" s="77" t="s">
        <v>108</v>
      </c>
      <c r="K59" s="328">
        <f t="shared" si="7"/>
        <v>31</v>
      </c>
      <c r="L59" s="332">
        <v>839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1138</v>
      </c>
      <c r="D60" s="98">
        <f t="shared" si="11"/>
        <v>2076</v>
      </c>
      <c r="E60" s="52">
        <f t="shared" si="8"/>
        <v>77.257298031228785</v>
      </c>
      <c r="F60" s="52">
        <f t="shared" si="9"/>
        <v>54.816955684007709</v>
      </c>
      <c r="G60" s="62"/>
      <c r="H60" s="421">
        <v>542</v>
      </c>
      <c r="I60" s="222">
        <v>24</v>
      </c>
      <c r="J60" s="382" t="s">
        <v>28</v>
      </c>
      <c r="K60" s="367" t="s">
        <v>8</v>
      </c>
      <c r="L60" s="376">
        <v>55887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883</v>
      </c>
      <c r="D61" s="98">
        <f t="shared" si="11"/>
        <v>465</v>
      </c>
      <c r="E61" s="52">
        <f t="shared" si="8"/>
        <v>89.282103134479271</v>
      </c>
      <c r="F61" s="52">
        <f t="shared" si="9"/>
        <v>189.89247311827958</v>
      </c>
      <c r="G61" s="73"/>
      <c r="H61" s="44">
        <v>125</v>
      </c>
      <c r="I61" s="3">
        <v>37</v>
      </c>
      <c r="J61" s="33" t="s">
        <v>37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29</v>
      </c>
      <c r="C62" s="43">
        <f t="shared" si="10"/>
        <v>825</v>
      </c>
      <c r="D62" s="98">
        <f t="shared" si="11"/>
        <v>2201</v>
      </c>
      <c r="E62" s="52">
        <f t="shared" si="8"/>
        <v>73.203194321206738</v>
      </c>
      <c r="F62" s="52">
        <f>SUM(C62/D62*100)</f>
        <v>37.48296228986824</v>
      </c>
      <c r="G62" s="72"/>
      <c r="H62" s="44">
        <v>119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64</v>
      </c>
      <c r="C63" s="43">
        <f t="shared" si="10"/>
        <v>725</v>
      </c>
      <c r="D63" s="98">
        <f t="shared" si="11"/>
        <v>839</v>
      </c>
      <c r="E63" s="57">
        <f t="shared" si="8"/>
        <v>119.63696369636965</v>
      </c>
      <c r="F63" s="52">
        <f>SUM(C63/D63*100)</f>
        <v>86.412395709177588</v>
      </c>
      <c r="G63" s="75"/>
      <c r="H63" s="44">
        <v>100</v>
      </c>
      <c r="I63" s="3">
        <v>9</v>
      </c>
      <c r="J63" s="3" t="s">
        <v>171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51722</v>
      </c>
      <c r="D64" s="67">
        <f>SUM(L60)</f>
        <v>55887</v>
      </c>
      <c r="E64" s="70">
        <f>SUM(N77/M77*100)</f>
        <v>91.502874834144194</v>
      </c>
      <c r="F64" s="70">
        <f>SUM(C64/D64*100)</f>
        <v>92.547461842646769</v>
      </c>
      <c r="G64" s="71"/>
      <c r="H64" s="350">
        <v>90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87</v>
      </c>
      <c r="I65" s="3">
        <v>1</v>
      </c>
      <c r="J65" s="33" t="s">
        <v>4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88">
        <v>45</v>
      </c>
      <c r="I66" s="3">
        <v>13</v>
      </c>
      <c r="J66" s="33" t="s">
        <v>7</v>
      </c>
      <c r="L66" s="191" t="s">
        <v>92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292">
        <v>16</v>
      </c>
      <c r="I67" s="3">
        <v>19</v>
      </c>
      <c r="J67" s="33" t="s">
        <v>23</v>
      </c>
      <c r="K67" s="3">
        <f>SUM(I50)</f>
        <v>16</v>
      </c>
      <c r="L67" s="33" t="s">
        <v>3</v>
      </c>
      <c r="M67" s="394">
        <v>26939</v>
      </c>
      <c r="N67" s="89">
        <f>SUM(H50)</f>
        <v>24157</v>
      </c>
      <c r="R67" s="48"/>
      <c r="S67" s="26"/>
      <c r="T67" s="26"/>
      <c r="U67" s="26"/>
      <c r="V67" s="26"/>
    </row>
    <row r="68" spans="3:22" x14ac:dyDescent="0.15">
      <c r="C68" s="26"/>
      <c r="H68" s="88">
        <v>9</v>
      </c>
      <c r="I68" s="3">
        <v>23</v>
      </c>
      <c r="J68" s="33" t="s">
        <v>27</v>
      </c>
      <c r="K68" s="3">
        <f t="shared" ref="K68:K76" si="12">SUM(I51)</f>
        <v>33</v>
      </c>
      <c r="L68" s="33" t="s">
        <v>0</v>
      </c>
      <c r="M68" s="395">
        <v>6218</v>
      </c>
      <c r="N68" s="89">
        <f t="shared" ref="N68:N76" si="13">SUM(H51)</f>
        <v>6268</v>
      </c>
      <c r="R68" s="48"/>
      <c r="S68" s="26"/>
      <c r="T68" s="26"/>
      <c r="U68" s="26"/>
      <c r="V68" s="26"/>
    </row>
    <row r="69" spans="3:22" x14ac:dyDescent="0.15">
      <c r="H69" s="44">
        <v>0</v>
      </c>
      <c r="I69" s="3">
        <v>2</v>
      </c>
      <c r="J69" s="33" t="s">
        <v>6</v>
      </c>
      <c r="K69" s="3">
        <f t="shared" si="12"/>
        <v>26</v>
      </c>
      <c r="L69" s="33" t="s">
        <v>30</v>
      </c>
      <c r="M69" s="395">
        <v>7037</v>
      </c>
      <c r="N69" s="89">
        <f t="shared" si="13"/>
        <v>6094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3</v>
      </c>
      <c r="J70" s="33" t="s">
        <v>10</v>
      </c>
      <c r="K70" s="3">
        <f t="shared" si="12"/>
        <v>38</v>
      </c>
      <c r="L70" s="33" t="s">
        <v>38</v>
      </c>
      <c r="M70" s="395">
        <v>5041</v>
      </c>
      <c r="N70" s="89">
        <f t="shared" si="13"/>
        <v>5713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4</v>
      </c>
      <c r="J71" s="33" t="s">
        <v>11</v>
      </c>
      <c r="K71" s="3">
        <f t="shared" si="12"/>
        <v>34</v>
      </c>
      <c r="L71" s="33" t="s">
        <v>1</v>
      </c>
      <c r="M71" s="395">
        <v>4116</v>
      </c>
      <c r="N71" s="89">
        <f t="shared" si="13"/>
        <v>3418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5</v>
      </c>
      <c r="J72" s="33" t="s">
        <v>12</v>
      </c>
      <c r="K72" s="3">
        <f t="shared" si="12"/>
        <v>36</v>
      </c>
      <c r="L72" s="33" t="s">
        <v>5</v>
      </c>
      <c r="M72" s="395">
        <v>1795</v>
      </c>
      <c r="N72" s="89">
        <f t="shared" si="13"/>
        <v>1368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6</v>
      </c>
      <c r="J73" s="33" t="s">
        <v>13</v>
      </c>
      <c r="K73" s="3">
        <f t="shared" si="12"/>
        <v>40</v>
      </c>
      <c r="L73" s="33" t="s">
        <v>2</v>
      </c>
      <c r="M73" s="395">
        <v>1473</v>
      </c>
      <c r="N73" s="89">
        <f t="shared" si="13"/>
        <v>1138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7</v>
      </c>
      <c r="J74" s="33" t="s">
        <v>14</v>
      </c>
      <c r="K74" s="3">
        <f t="shared" si="12"/>
        <v>14</v>
      </c>
      <c r="L74" s="33" t="s">
        <v>19</v>
      </c>
      <c r="M74" s="395">
        <v>989</v>
      </c>
      <c r="N74" s="89">
        <f t="shared" si="13"/>
        <v>883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8</v>
      </c>
      <c r="J75" s="33" t="s">
        <v>15</v>
      </c>
      <c r="K75" s="3">
        <f t="shared" si="12"/>
        <v>25</v>
      </c>
      <c r="L75" s="33" t="s">
        <v>29</v>
      </c>
      <c r="M75" s="395">
        <v>1127</v>
      </c>
      <c r="N75" s="89">
        <f t="shared" si="13"/>
        <v>825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10</v>
      </c>
      <c r="J76" s="33" t="s">
        <v>16</v>
      </c>
      <c r="K76" s="14">
        <f t="shared" si="12"/>
        <v>31</v>
      </c>
      <c r="L76" s="77" t="s">
        <v>64</v>
      </c>
      <c r="M76" s="396">
        <v>606</v>
      </c>
      <c r="N76" s="167">
        <f t="shared" si="13"/>
        <v>725</v>
      </c>
      <c r="R76" s="48"/>
      <c r="S76" s="26"/>
      <c r="T76" s="26"/>
      <c r="U76" s="26"/>
      <c r="V76" s="26"/>
    </row>
    <row r="77" spans="3:22" ht="14.25" thickTop="1" x14ac:dyDescent="0.15">
      <c r="H77" s="88">
        <v>0</v>
      </c>
      <c r="I77" s="3">
        <v>12</v>
      </c>
      <c r="J77" s="33" t="s">
        <v>18</v>
      </c>
      <c r="K77" s="3"/>
      <c r="L77" s="115" t="s">
        <v>62</v>
      </c>
      <c r="M77" s="297">
        <v>56525</v>
      </c>
      <c r="N77" s="172">
        <f>SUM(H90)</f>
        <v>51722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17</v>
      </c>
      <c r="J78" s="33" t="s">
        <v>21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51722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0"/>
  <sheetViews>
    <sheetView zoomScaleNormal="100" workbookViewId="0">
      <selection activeCell="M35" sqref="M3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102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214</v>
      </c>
      <c r="I2" s="3"/>
      <c r="J2" s="183" t="s">
        <v>102</v>
      </c>
      <c r="K2" s="81"/>
      <c r="L2" s="319" t="s">
        <v>213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410">
        <v>25036</v>
      </c>
      <c r="I4" s="3">
        <v>33</v>
      </c>
      <c r="J4" s="161" t="s">
        <v>0</v>
      </c>
      <c r="K4" s="121">
        <f>SUM(I4)</f>
        <v>33</v>
      </c>
      <c r="L4" s="312">
        <v>20421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9851</v>
      </c>
      <c r="I5" s="3">
        <v>9</v>
      </c>
      <c r="J5" s="3" t="s">
        <v>170</v>
      </c>
      <c r="K5" s="121">
        <f t="shared" ref="K5:K13" si="0">SUM(I5)</f>
        <v>9</v>
      </c>
      <c r="L5" s="313">
        <v>8737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9168</v>
      </c>
      <c r="I6" s="3">
        <v>13</v>
      </c>
      <c r="J6" s="161" t="s">
        <v>7</v>
      </c>
      <c r="K6" s="121">
        <f t="shared" si="0"/>
        <v>13</v>
      </c>
      <c r="L6" s="313">
        <v>9651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8526</v>
      </c>
      <c r="I7" s="3">
        <v>34</v>
      </c>
      <c r="J7" s="161" t="s">
        <v>1</v>
      </c>
      <c r="K7" s="121">
        <f t="shared" si="0"/>
        <v>34</v>
      </c>
      <c r="L7" s="313">
        <v>8665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4579</v>
      </c>
      <c r="I8" s="3">
        <v>24</v>
      </c>
      <c r="J8" s="161" t="s">
        <v>28</v>
      </c>
      <c r="K8" s="121">
        <f t="shared" si="0"/>
        <v>24</v>
      </c>
      <c r="L8" s="313">
        <v>4619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292">
        <v>4227</v>
      </c>
      <c r="I9" s="3">
        <v>25</v>
      </c>
      <c r="J9" s="161" t="s">
        <v>29</v>
      </c>
      <c r="K9" s="121">
        <f t="shared" si="0"/>
        <v>25</v>
      </c>
      <c r="L9" s="313">
        <v>3175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1418</v>
      </c>
      <c r="I10" s="3">
        <v>12</v>
      </c>
      <c r="J10" s="161" t="s">
        <v>18</v>
      </c>
      <c r="K10" s="121">
        <f t="shared" si="0"/>
        <v>12</v>
      </c>
      <c r="L10" s="313">
        <v>985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1241</v>
      </c>
      <c r="I11" s="3">
        <v>36</v>
      </c>
      <c r="J11" s="161" t="s">
        <v>5</v>
      </c>
      <c r="K11" s="121">
        <f t="shared" si="0"/>
        <v>36</v>
      </c>
      <c r="L11" s="313">
        <v>1153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1202</v>
      </c>
      <c r="I12" s="3">
        <v>20</v>
      </c>
      <c r="J12" s="161" t="s">
        <v>24</v>
      </c>
      <c r="K12" s="121">
        <f t="shared" si="0"/>
        <v>20</v>
      </c>
      <c r="L12" s="313">
        <v>1254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435">
        <v>1051</v>
      </c>
      <c r="I13" s="14">
        <v>17</v>
      </c>
      <c r="J13" s="163" t="s">
        <v>21</v>
      </c>
      <c r="K13" s="182">
        <f t="shared" si="0"/>
        <v>17</v>
      </c>
      <c r="L13" s="321">
        <v>1009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1020</v>
      </c>
      <c r="I14" s="222">
        <v>26</v>
      </c>
      <c r="J14" s="223" t="s">
        <v>30</v>
      </c>
      <c r="K14" s="81" t="s">
        <v>8</v>
      </c>
      <c r="L14" s="322">
        <v>68868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945</v>
      </c>
      <c r="I15" s="3">
        <v>16</v>
      </c>
      <c r="J15" s="161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292">
        <v>771</v>
      </c>
      <c r="I16" s="3">
        <v>40</v>
      </c>
      <c r="J16" s="161" t="s">
        <v>2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575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526</v>
      </c>
      <c r="I18" s="3">
        <v>31</v>
      </c>
      <c r="J18" s="3" t="s">
        <v>157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505</v>
      </c>
      <c r="I19" s="3">
        <v>38</v>
      </c>
      <c r="J19" s="161" t="s">
        <v>38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493</v>
      </c>
      <c r="I20" s="3">
        <v>6</v>
      </c>
      <c r="J20" s="161" t="s">
        <v>13</v>
      </c>
      <c r="K20" s="121">
        <f>SUM(I4)</f>
        <v>33</v>
      </c>
      <c r="L20" s="161" t="s">
        <v>0</v>
      </c>
      <c r="M20" s="323">
        <v>30570</v>
      </c>
      <c r="N20" s="89">
        <f>SUM(H4)</f>
        <v>25036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53</v>
      </c>
      <c r="C21" s="59" t="s">
        <v>204</v>
      </c>
      <c r="D21" s="59" t="s">
        <v>193</v>
      </c>
      <c r="E21" s="59" t="s">
        <v>51</v>
      </c>
      <c r="F21" s="59" t="s">
        <v>50</v>
      </c>
      <c r="G21" s="60" t="s">
        <v>52</v>
      </c>
      <c r="H21" s="88">
        <v>464</v>
      </c>
      <c r="I21" s="3">
        <v>1</v>
      </c>
      <c r="J21" s="161" t="s">
        <v>4</v>
      </c>
      <c r="K21" s="121">
        <f t="shared" ref="K21:K29" si="1">SUM(I5)</f>
        <v>9</v>
      </c>
      <c r="L21" s="3" t="s">
        <v>169</v>
      </c>
      <c r="M21" s="324">
        <v>10119</v>
      </c>
      <c r="N21" s="89">
        <f t="shared" ref="N21:N29" si="2">SUM(H5)</f>
        <v>9851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25036</v>
      </c>
      <c r="D22" s="98">
        <f>SUM(L4)</f>
        <v>20421</v>
      </c>
      <c r="E22" s="55">
        <f t="shared" ref="E22:E31" si="3">SUM(N20/M20*100)</f>
        <v>81.897284919856077</v>
      </c>
      <c r="F22" s="52">
        <f t="shared" ref="F22:F32" si="4">SUM(C22/D22*100)</f>
        <v>122.59928504970374</v>
      </c>
      <c r="G22" s="62"/>
      <c r="H22" s="88">
        <v>420</v>
      </c>
      <c r="I22" s="3">
        <v>18</v>
      </c>
      <c r="J22" s="161" t="s">
        <v>22</v>
      </c>
      <c r="K22" s="121">
        <f t="shared" si="1"/>
        <v>13</v>
      </c>
      <c r="L22" s="161" t="s">
        <v>7</v>
      </c>
      <c r="M22" s="324">
        <v>12895</v>
      </c>
      <c r="N22" s="89">
        <f t="shared" si="2"/>
        <v>9168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169</v>
      </c>
      <c r="C23" s="43">
        <f t="shared" ref="C23:C31" si="5">SUM(H5)</f>
        <v>9851</v>
      </c>
      <c r="D23" s="98">
        <f t="shared" ref="D23:D31" si="6">SUM(L5)</f>
        <v>8737</v>
      </c>
      <c r="E23" s="55">
        <f t="shared" si="3"/>
        <v>97.351516948315052</v>
      </c>
      <c r="F23" s="52">
        <f t="shared" si="4"/>
        <v>112.75037198122926</v>
      </c>
      <c r="G23" s="62"/>
      <c r="H23" s="88">
        <v>259</v>
      </c>
      <c r="I23" s="3">
        <v>22</v>
      </c>
      <c r="J23" s="161" t="s">
        <v>26</v>
      </c>
      <c r="K23" s="121">
        <f t="shared" si="1"/>
        <v>34</v>
      </c>
      <c r="L23" s="161" t="s">
        <v>1</v>
      </c>
      <c r="M23" s="324">
        <v>10116</v>
      </c>
      <c r="N23" s="89">
        <f t="shared" si="2"/>
        <v>8526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9168</v>
      </c>
      <c r="D24" s="98">
        <f t="shared" si="6"/>
        <v>9651</v>
      </c>
      <c r="E24" s="55">
        <f t="shared" si="3"/>
        <v>71.097324544397054</v>
      </c>
      <c r="F24" s="52">
        <f t="shared" si="4"/>
        <v>94.995337270749147</v>
      </c>
      <c r="G24" s="62"/>
      <c r="H24" s="88">
        <v>158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5745</v>
      </c>
      <c r="N24" s="89">
        <f t="shared" si="2"/>
        <v>4579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8526</v>
      </c>
      <c r="D25" s="98">
        <f t="shared" si="6"/>
        <v>8665</v>
      </c>
      <c r="E25" s="55">
        <f t="shared" si="3"/>
        <v>84.282325029655993</v>
      </c>
      <c r="F25" s="52">
        <f t="shared" si="4"/>
        <v>98.395845354875931</v>
      </c>
      <c r="G25" s="62"/>
      <c r="H25" s="292">
        <v>77</v>
      </c>
      <c r="I25" s="3">
        <v>5</v>
      </c>
      <c r="J25" s="161" t="s">
        <v>12</v>
      </c>
      <c r="K25" s="121">
        <f t="shared" si="1"/>
        <v>25</v>
      </c>
      <c r="L25" s="161" t="s">
        <v>29</v>
      </c>
      <c r="M25" s="324">
        <v>5057</v>
      </c>
      <c r="N25" s="89">
        <f t="shared" si="2"/>
        <v>4227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4579</v>
      </c>
      <c r="D26" s="98">
        <f t="shared" si="6"/>
        <v>4619</v>
      </c>
      <c r="E26" s="55">
        <f t="shared" si="3"/>
        <v>79.704090513489987</v>
      </c>
      <c r="F26" s="52">
        <f t="shared" si="4"/>
        <v>99.134011690842172</v>
      </c>
      <c r="G26" s="72"/>
      <c r="H26" s="88">
        <v>69</v>
      </c>
      <c r="I26" s="3">
        <v>11</v>
      </c>
      <c r="J26" s="161" t="s">
        <v>17</v>
      </c>
      <c r="K26" s="121">
        <f t="shared" si="1"/>
        <v>12</v>
      </c>
      <c r="L26" s="161" t="s">
        <v>18</v>
      </c>
      <c r="M26" s="324">
        <v>1414</v>
      </c>
      <c r="N26" s="89">
        <f t="shared" si="2"/>
        <v>1418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4227</v>
      </c>
      <c r="D27" s="98">
        <f t="shared" si="6"/>
        <v>3175</v>
      </c>
      <c r="E27" s="55">
        <f t="shared" si="3"/>
        <v>83.587106980423172</v>
      </c>
      <c r="F27" s="52">
        <f t="shared" si="4"/>
        <v>133.13385826771653</v>
      </c>
      <c r="G27" s="76"/>
      <c r="H27" s="88">
        <v>49</v>
      </c>
      <c r="I27" s="3">
        <v>4</v>
      </c>
      <c r="J27" s="161" t="s">
        <v>11</v>
      </c>
      <c r="K27" s="121">
        <f t="shared" si="1"/>
        <v>36</v>
      </c>
      <c r="L27" s="161" t="s">
        <v>5</v>
      </c>
      <c r="M27" s="324">
        <v>1374</v>
      </c>
      <c r="N27" s="89">
        <f t="shared" si="2"/>
        <v>1241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18</v>
      </c>
      <c r="C28" s="43">
        <f t="shared" si="5"/>
        <v>1418</v>
      </c>
      <c r="D28" s="98">
        <f t="shared" si="6"/>
        <v>985</v>
      </c>
      <c r="E28" s="55">
        <f t="shared" si="3"/>
        <v>100.28288543140029</v>
      </c>
      <c r="F28" s="52">
        <f t="shared" si="4"/>
        <v>143.95939086294416</v>
      </c>
      <c r="G28" s="62"/>
      <c r="H28" s="88">
        <v>34</v>
      </c>
      <c r="I28" s="3">
        <v>28</v>
      </c>
      <c r="J28" s="161" t="s">
        <v>32</v>
      </c>
      <c r="K28" s="121">
        <f t="shared" si="1"/>
        <v>20</v>
      </c>
      <c r="L28" s="161" t="s">
        <v>24</v>
      </c>
      <c r="M28" s="324">
        <v>1500</v>
      </c>
      <c r="N28" s="89">
        <f t="shared" si="2"/>
        <v>1202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5</v>
      </c>
      <c r="C29" s="43">
        <f t="shared" si="5"/>
        <v>1241</v>
      </c>
      <c r="D29" s="98">
        <f t="shared" si="6"/>
        <v>1153</v>
      </c>
      <c r="E29" s="55">
        <f t="shared" si="3"/>
        <v>90.320232896652115</v>
      </c>
      <c r="F29" s="52">
        <f t="shared" si="4"/>
        <v>107.63226366001734</v>
      </c>
      <c r="G29" s="73"/>
      <c r="H29" s="88">
        <v>24</v>
      </c>
      <c r="I29" s="3">
        <v>39</v>
      </c>
      <c r="J29" s="161" t="s">
        <v>39</v>
      </c>
      <c r="K29" s="182">
        <f t="shared" si="1"/>
        <v>17</v>
      </c>
      <c r="L29" s="163" t="s">
        <v>21</v>
      </c>
      <c r="M29" s="325">
        <v>1086</v>
      </c>
      <c r="N29" s="89">
        <f t="shared" si="2"/>
        <v>1051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24</v>
      </c>
      <c r="C30" s="43">
        <f t="shared" si="5"/>
        <v>1202</v>
      </c>
      <c r="D30" s="98">
        <f t="shared" si="6"/>
        <v>1254</v>
      </c>
      <c r="E30" s="55">
        <f t="shared" si="3"/>
        <v>80.13333333333334</v>
      </c>
      <c r="F30" s="52">
        <f t="shared" si="4"/>
        <v>95.853269537480074</v>
      </c>
      <c r="G30" s="72"/>
      <c r="H30" s="88">
        <v>21</v>
      </c>
      <c r="I30" s="3">
        <v>27</v>
      </c>
      <c r="J30" s="161" t="s">
        <v>31</v>
      </c>
      <c r="K30" s="115"/>
      <c r="L30" s="335" t="s">
        <v>109</v>
      </c>
      <c r="M30" s="326">
        <v>86972</v>
      </c>
      <c r="N30" s="89">
        <f>SUM(H44)</f>
        <v>72731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21</v>
      </c>
      <c r="C31" s="43">
        <f t="shared" si="5"/>
        <v>1051</v>
      </c>
      <c r="D31" s="98">
        <f t="shared" si="6"/>
        <v>1009</v>
      </c>
      <c r="E31" s="56">
        <f t="shared" si="3"/>
        <v>96.777163904235735</v>
      </c>
      <c r="F31" s="63">
        <f t="shared" si="4"/>
        <v>104.1625371655104</v>
      </c>
      <c r="G31" s="75"/>
      <c r="H31" s="88">
        <v>10</v>
      </c>
      <c r="I31" s="3">
        <v>2</v>
      </c>
      <c r="J31" s="161" t="s">
        <v>6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58</v>
      </c>
      <c r="C32" s="67">
        <f>SUM(H44)</f>
        <v>72731</v>
      </c>
      <c r="D32" s="67">
        <f>SUM(L14)</f>
        <v>68868</v>
      </c>
      <c r="E32" s="68">
        <f>SUM(N30/M30*100)</f>
        <v>83.625764613898724</v>
      </c>
      <c r="F32" s="63">
        <f t="shared" si="4"/>
        <v>105.60928152407504</v>
      </c>
      <c r="G32" s="71"/>
      <c r="H32" s="89">
        <v>7</v>
      </c>
      <c r="I32" s="3">
        <v>29</v>
      </c>
      <c r="J32" s="161" t="s">
        <v>96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5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15</v>
      </c>
      <c r="J38" s="161" t="s">
        <v>20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72731</v>
      </c>
      <c r="I44" s="3"/>
      <c r="J44" s="161" t="s">
        <v>107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209</v>
      </c>
      <c r="I48" s="3"/>
      <c r="J48" s="179" t="s">
        <v>105</v>
      </c>
      <c r="K48" s="81"/>
      <c r="L48" s="299" t="s">
        <v>213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256155</v>
      </c>
      <c r="I50" s="161">
        <v>17</v>
      </c>
      <c r="J50" s="161" t="s">
        <v>21</v>
      </c>
      <c r="K50" s="124">
        <f>SUM(I50)</f>
        <v>17</v>
      </c>
      <c r="L50" s="300">
        <v>244675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79466</v>
      </c>
      <c r="I51" s="161">
        <v>36</v>
      </c>
      <c r="J51" s="161" t="s">
        <v>5</v>
      </c>
      <c r="K51" s="124">
        <f t="shared" ref="K51:K59" si="7">SUM(I51)</f>
        <v>36</v>
      </c>
      <c r="L51" s="300">
        <v>71963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19721</v>
      </c>
      <c r="I52" s="161">
        <v>16</v>
      </c>
      <c r="J52" s="161" t="s">
        <v>3</v>
      </c>
      <c r="K52" s="124">
        <f t="shared" si="7"/>
        <v>16</v>
      </c>
      <c r="L52" s="300">
        <v>20947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16211</v>
      </c>
      <c r="I53" s="161">
        <v>26</v>
      </c>
      <c r="J53" s="161" t="s">
        <v>30</v>
      </c>
      <c r="K53" s="124">
        <f t="shared" si="7"/>
        <v>26</v>
      </c>
      <c r="L53" s="300">
        <v>15198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53</v>
      </c>
      <c r="C54" s="59" t="s">
        <v>204</v>
      </c>
      <c r="D54" s="59" t="s">
        <v>193</v>
      </c>
      <c r="E54" s="59" t="s">
        <v>51</v>
      </c>
      <c r="F54" s="59" t="s">
        <v>50</v>
      </c>
      <c r="G54" s="60" t="s">
        <v>52</v>
      </c>
      <c r="H54" s="195">
        <v>14442</v>
      </c>
      <c r="I54" s="161">
        <v>38</v>
      </c>
      <c r="J54" s="161" t="s">
        <v>38</v>
      </c>
      <c r="K54" s="124">
        <f t="shared" si="7"/>
        <v>38</v>
      </c>
      <c r="L54" s="300">
        <v>9039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256155</v>
      </c>
      <c r="D55" s="5">
        <f t="shared" ref="D55:D64" si="8">SUM(L50)</f>
        <v>244675</v>
      </c>
      <c r="E55" s="52">
        <f>SUM(N66/M66*100)</f>
        <v>90.341432103293712</v>
      </c>
      <c r="F55" s="52">
        <f t="shared" ref="F55:F65" si="9">SUM(C55/D55*100)</f>
        <v>104.69193828548073</v>
      </c>
      <c r="G55" s="62"/>
      <c r="H55" s="88">
        <v>12617</v>
      </c>
      <c r="I55" s="161">
        <v>33</v>
      </c>
      <c r="J55" s="161" t="s">
        <v>0</v>
      </c>
      <c r="K55" s="124">
        <f t="shared" si="7"/>
        <v>33</v>
      </c>
      <c r="L55" s="300">
        <v>7480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79466</v>
      </c>
      <c r="D56" s="5">
        <f t="shared" si="8"/>
        <v>71963</v>
      </c>
      <c r="E56" s="52">
        <f t="shared" ref="E56:E65" si="11">SUM(N67/M67*100)</f>
        <v>79.424699156438649</v>
      </c>
      <c r="F56" s="52">
        <f t="shared" si="9"/>
        <v>110.42619123716355</v>
      </c>
      <c r="G56" s="62"/>
      <c r="H56" s="88">
        <v>11775</v>
      </c>
      <c r="I56" s="161">
        <v>24</v>
      </c>
      <c r="J56" s="161" t="s">
        <v>28</v>
      </c>
      <c r="K56" s="124">
        <f t="shared" si="7"/>
        <v>24</v>
      </c>
      <c r="L56" s="300">
        <v>12857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19721</v>
      </c>
      <c r="D57" s="5">
        <f t="shared" si="8"/>
        <v>20947</v>
      </c>
      <c r="E57" s="52">
        <f t="shared" si="11"/>
        <v>87.261061946902657</v>
      </c>
      <c r="F57" s="52">
        <f t="shared" si="9"/>
        <v>94.147133241036911</v>
      </c>
      <c r="G57" s="62"/>
      <c r="H57" s="88">
        <v>10467</v>
      </c>
      <c r="I57" s="161">
        <v>40</v>
      </c>
      <c r="J57" s="161" t="s">
        <v>2</v>
      </c>
      <c r="K57" s="124">
        <f t="shared" si="7"/>
        <v>40</v>
      </c>
      <c r="L57" s="300">
        <v>20095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30</v>
      </c>
      <c r="C58" s="43">
        <f t="shared" si="10"/>
        <v>16211</v>
      </c>
      <c r="D58" s="5">
        <f t="shared" si="8"/>
        <v>15198</v>
      </c>
      <c r="E58" s="52">
        <f t="shared" si="11"/>
        <v>86.922252010723867</v>
      </c>
      <c r="F58" s="52">
        <f t="shared" si="9"/>
        <v>106.66535070403999</v>
      </c>
      <c r="G58" s="62"/>
      <c r="H58" s="379">
        <v>7048</v>
      </c>
      <c r="I58" s="163">
        <v>25</v>
      </c>
      <c r="J58" s="163" t="s">
        <v>29</v>
      </c>
      <c r="K58" s="124">
        <f t="shared" si="7"/>
        <v>25</v>
      </c>
      <c r="L58" s="298">
        <v>6832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38</v>
      </c>
      <c r="C59" s="43">
        <f t="shared" si="10"/>
        <v>14442</v>
      </c>
      <c r="D59" s="5">
        <f t="shared" si="8"/>
        <v>9039</v>
      </c>
      <c r="E59" s="52">
        <f t="shared" si="11"/>
        <v>109.15274733580229</v>
      </c>
      <c r="F59" s="52">
        <f t="shared" si="9"/>
        <v>159.77431131762364</v>
      </c>
      <c r="G59" s="72"/>
      <c r="H59" s="426">
        <v>6983</v>
      </c>
      <c r="I59" s="163">
        <v>37</v>
      </c>
      <c r="J59" s="163" t="s">
        <v>37</v>
      </c>
      <c r="K59" s="124">
        <f t="shared" si="7"/>
        <v>37</v>
      </c>
      <c r="L59" s="298">
        <v>6793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0</v>
      </c>
      <c r="C60" s="43">
        <f t="shared" si="10"/>
        <v>12617</v>
      </c>
      <c r="D60" s="5">
        <f t="shared" si="8"/>
        <v>7480</v>
      </c>
      <c r="E60" s="52">
        <f t="shared" si="11"/>
        <v>112.33084045584046</v>
      </c>
      <c r="F60" s="52">
        <f t="shared" si="9"/>
        <v>168.6764705882353</v>
      </c>
      <c r="G60" s="62"/>
      <c r="H60" s="436">
        <v>4412</v>
      </c>
      <c r="I60" s="223">
        <v>34</v>
      </c>
      <c r="J60" s="223" t="s">
        <v>1</v>
      </c>
      <c r="K60" s="81" t="s">
        <v>8</v>
      </c>
      <c r="L60" s="413">
        <v>429748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11775</v>
      </c>
      <c r="D61" s="5">
        <f t="shared" si="8"/>
        <v>12857</v>
      </c>
      <c r="E61" s="52">
        <f t="shared" si="11"/>
        <v>74.766651850911174</v>
      </c>
      <c r="F61" s="52">
        <f t="shared" si="9"/>
        <v>91.584350937232642</v>
      </c>
      <c r="G61" s="62"/>
      <c r="H61" s="88">
        <v>3088</v>
      </c>
      <c r="I61" s="161">
        <v>29</v>
      </c>
      <c r="J61" s="161" t="s">
        <v>96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</v>
      </c>
      <c r="C62" s="43">
        <f t="shared" si="10"/>
        <v>10467</v>
      </c>
      <c r="D62" s="5">
        <f t="shared" si="8"/>
        <v>20095</v>
      </c>
      <c r="E62" s="52">
        <f t="shared" si="11"/>
        <v>51.640436133997738</v>
      </c>
      <c r="F62" s="52">
        <f t="shared" si="9"/>
        <v>52.087583976113464</v>
      </c>
      <c r="G62" s="73"/>
      <c r="H62" s="88">
        <v>1809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7048</v>
      </c>
      <c r="D63" s="5">
        <f t="shared" si="8"/>
        <v>6832</v>
      </c>
      <c r="E63" s="52">
        <f t="shared" si="11"/>
        <v>72.353967765116522</v>
      </c>
      <c r="F63" s="52">
        <f t="shared" si="9"/>
        <v>103.1615925058548</v>
      </c>
      <c r="G63" s="72"/>
      <c r="H63" s="88">
        <v>1634</v>
      </c>
      <c r="I63" s="161">
        <v>30</v>
      </c>
      <c r="J63" s="161" t="s">
        <v>99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37</v>
      </c>
      <c r="C64" s="43">
        <f t="shared" si="10"/>
        <v>6983</v>
      </c>
      <c r="D64" s="5">
        <f t="shared" si="8"/>
        <v>6793</v>
      </c>
      <c r="E64" s="57">
        <f t="shared" si="11"/>
        <v>72.332711829293558</v>
      </c>
      <c r="F64" s="52">
        <f t="shared" si="9"/>
        <v>102.79699690858237</v>
      </c>
      <c r="G64" s="75"/>
      <c r="H64" s="123">
        <v>1510</v>
      </c>
      <c r="I64" s="161">
        <v>39</v>
      </c>
      <c r="J64" s="161" t="s">
        <v>39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58</v>
      </c>
      <c r="C65" s="67">
        <f>SUM(H90)</f>
        <v>451110</v>
      </c>
      <c r="D65" s="67">
        <f>SUM(L60)</f>
        <v>429748</v>
      </c>
      <c r="E65" s="70">
        <f t="shared" si="11"/>
        <v>85.897081925072598</v>
      </c>
      <c r="F65" s="70">
        <f t="shared" si="9"/>
        <v>104.97082010852871</v>
      </c>
      <c r="G65" s="71"/>
      <c r="H65" s="89">
        <v>1243</v>
      </c>
      <c r="I65" s="161">
        <v>14</v>
      </c>
      <c r="J65" s="161" t="s">
        <v>19</v>
      </c>
      <c r="L65" s="192" t="s">
        <v>105</v>
      </c>
      <c r="M65" s="142" t="s">
        <v>76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693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1">
        <v>283541</v>
      </c>
      <c r="N66" s="89">
        <f>SUM(H50)</f>
        <v>256155</v>
      </c>
      <c r="R66" s="48"/>
      <c r="S66" s="26"/>
      <c r="T66" s="26"/>
      <c r="U66" s="26"/>
      <c r="V66" s="26"/>
    </row>
    <row r="67" spans="1:22" ht="13.5" customHeight="1" x14ac:dyDescent="0.15">
      <c r="H67" s="292">
        <v>660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100052</v>
      </c>
      <c r="N67" s="89">
        <f t="shared" ref="N67:N75" si="13">SUM(H51)</f>
        <v>79466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435</v>
      </c>
      <c r="I68" s="161">
        <v>13</v>
      </c>
      <c r="J68" s="161" t="s">
        <v>7</v>
      </c>
      <c r="K68" s="117">
        <f t="shared" si="12"/>
        <v>16</v>
      </c>
      <c r="L68" s="161" t="s">
        <v>3</v>
      </c>
      <c r="M68" s="309">
        <v>22600</v>
      </c>
      <c r="N68" s="89">
        <f t="shared" si="13"/>
        <v>19721</v>
      </c>
      <c r="R68" s="48"/>
      <c r="S68" s="26"/>
      <c r="T68" s="26"/>
      <c r="U68" s="26"/>
      <c r="V68" s="26"/>
    </row>
    <row r="69" spans="1:22" ht="13.5" customHeight="1" x14ac:dyDescent="0.15">
      <c r="H69" s="88">
        <v>368</v>
      </c>
      <c r="I69" s="161">
        <v>1</v>
      </c>
      <c r="J69" s="161" t="s">
        <v>4</v>
      </c>
      <c r="K69" s="117">
        <f t="shared" si="12"/>
        <v>26</v>
      </c>
      <c r="L69" s="161" t="s">
        <v>30</v>
      </c>
      <c r="M69" s="309">
        <v>18650</v>
      </c>
      <c r="N69" s="89">
        <f t="shared" si="13"/>
        <v>16211</v>
      </c>
      <c r="R69" s="48"/>
      <c r="S69" s="26"/>
      <c r="T69" s="26"/>
      <c r="U69" s="26"/>
      <c r="V69" s="26"/>
    </row>
    <row r="70" spans="1:22" ht="13.5" customHeight="1" x14ac:dyDescent="0.15">
      <c r="H70" s="88">
        <v>154</v>
      </c>
      <c r="I70" s="161">
        <v>27</v>
      </c>
      <c r="J70" s="161" t="s">
        <v>31</v>
      </c>
      <c r="K70" s="117">
        <f t="shared" si="12"/>
        <v>38</v>
      </c>
      <c r="L70" s="161" t="s">
        <v>38</v>
      </c>
      <c r="M70" s="309">
        <v>13231</v>
      </c>
      <c r="N70" s="89">
        <f t="shared" si="13"/>
        <v>14442</v>
      </c>
      <c r="R70" s="48"/>
      <c r="S70" s="26"/>
      <c r="T70" s="26"/>
      <c r="U70" s="26"/>
      <c r="V70" s="26"/>
    </row>
    <row r="71" spans="1:22" ht="13.5" customHeight="1" x14ac:dyDescent="0.15">
      <c r="H71" s="88">
        <v>63</v>
      </c>
      <c r="I71" s="161">
        <v>28</v>
      </c>
      <c r="J71" s="161" t="s">
        <v>32</v>
      </c>
      <c r="K71" s="117">
        <f t="shared" si="12"/>
        <v>33</v>
      </c>
      <c r="L71" s="161" t="s">
        <v>0</v>
      </c>
      <c r="M71" s="309">
        <v>11232</v>
      </c>
      <c r="N71" s="89">
        <f t="shared" si="13"/>
        <v>12617</v>
      </c>
      <c r="R71" s="48"/>
      <c r="S71" s="26"/>
      <c r="T71" s="26"/>
      <c r="U71" s="26"/>
      <c r="V71" s="26"/>
    </row>
    <row r="72" spans="1:22" ht="13.5" customHeight="1" x14ac:dyDescent="0.15">
      <c r="H72" s="292">
        <v>61</v>
      </c>
      <c r="I72" s="161">
        <v>9</v>
      </c>
      <c r="J72" s="3" t="s">
        <v>170</v>
      </c>
      <c r="K72" s="117">
        <f t="shared" si="12"/>
        <v>24</v>
      </c>
      <c r="L72" s="161" t="s">
        <v>28</v>
      </c>
      <c r="M72" s="309">
        <v>15749</v>
      </c>
      <c r="N72" s="89">
        <f t="shared" si="13"/>
        <v>11775</v>
      </c>
      <c r="R72" s="48"/>
      <c r="S72" s="26"/>
      <c r="T72" s="26"/>
      <c r="U72" s="26"/>
      <c r="V72" s="26"/>
    </row>
    <row r="73" spans="1:22" ht="13.5" customHeight="1" x14ac:dyDescent="0.15">
      <c r="H73" s="88">
        <v>46</v>
      </c>
      <c r="I73" s="161">
        <v>22</v>
      </c>
      <c r="J73" s="161" t="s">
        <v>26</v>
      </c>
      <c r="K73" s="117">
        <f t="shared" si="12"/>
        <v>40</v>
      </c>
      <c r="L73" s="161" t="s">
        <v>2</v>
      </c>
      <c r="M73" s="309">
        <v>20269</v>
      </c>
      <c r="N73" s="89">
        <f t="shared" si="13"/>
        <v>10467</v>
      </c>
      <c r="R73" s="48"/>
      <c r="S73" s="26"/>
      <c r="T73" s="26"/>
      <c r="U73" s="26"/>
      <c r="V73" s="26"/>
    </row>
    <row r="74" spans="1:22" ht="13.5" customHeight="1" x14ac:dyDescent="0.15">
      <c r="H74" s="88">
        <v>22</v>
      </c>
      <c r="I74" s="161">
        <v>4</v>
      </c>
      <c r="J74" s="161" t="s">
        <v>11</v>
      </c>
      <c r="K74" s="117">
        <f t="shared" si="12"/>
        <v>25</v>
      </c>
      <c r="L74" s="163" t="s">
        <v>29</v>
      </c>
      <c r="M74" s="310">
        <v>9741</v>
      </c>
      <c r="N74" s="89">
        <f t="shared" si="13"/>
        <v>7048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16</v>
      </c>
      <c r="I75" s="161">
        <v>3</v>
      </c>
      <c r="J75" s="161" t="s">
        <v>10</v>
      </c>
      <c r="K75" s="117">
        <f t="shared" si="12"/>
        <v>37</v>
      </c>
      <c r="L75" s="163" t="s">
        <v>37</v>
      </c>
      <c r="M75" s="310">
        <v>9654</v>
      </c>
      <c r="N75" s="167">
        <f t="shared" si="13"/>
        <v>6983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11</v>
      </c>
      <c r="I76" s="161">
        <v>23</v>
      </c>
      <c r="J76" s="161" t="s">
        <v>27</v>
      </c>
      <c r="K76" s="3"/>
      <c r="L76" s="335" t="s">
        <v>109</v>
      </c>
      <c r="M76" s="340">
        <v>525175</v>
      </c>
      <c r="N76" s="172">
        <f>SUM(H90)</f>
        <v>451110</v>
      </c>
      <c r="R76" s="48"/>
      <c r="S76" s="26"/>
      <c r="T76" s="26"/>
      <c r="U76" s="26"/>
      <c r="V76" s="26"/>
    </row>
    <row r="77" spans="1:22" ht="13.5" customHeight="1" x14ac:dyDescent="0.15">
      <c r="H77" s="88">
        <v>0</v>
      </c>
      <c r="I77" s="161">
        <v>2</v>
      </c>
      <c r="J77" s="161" t="s">
        <v>6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0</v>
      </c>
      <c r="I78" s="161">
        <v>5</v>
      </c>
      <c r="J78" s="161" t="s">
        <v>12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6</v>
      </c>
      <c r="J79" s="161" t="s">
        <v>13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7</v>
      </c>
      <c r="J80" s="161" t="s">
        <v>14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8</v>
      </c>
      <c r="J81" s="161" t="s">
        <v>15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10</v>
      </c>
      <c r="J82" s="161" t="s">
        <v>16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11</v>
      </c>
      <c r="J83" s="161" t="s">
        <v>17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12</v>
      </c>
      <c r="J84" s="161" t="s">
        <v>18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18</v>
      </c>
      <c r="J85" s="161" t="s">
        <v>22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292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451110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64" sqref="N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215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204</v>
      </c>
      <c r="O1" s="405"/>
      <c r="Q1" s="282" t="s">
        <v>193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327851</v>
      </c>
      <c r="K3" s="198">
        <v>1</v>
      </c>
      <c r="L3" s="3">
        <f>SUM(H3)</f>
        <v>17</v>
      </c>
      <c r="M3" s="161" t="s">
        <v>21</v>
      </c>
      <c r="N3" s="13">
        <f>SUM(J3)</f>
        <v>327851</v>
      </c>
      <c r="O3" s="3">
        <f>SUM(H3)</f>
        <v>17</v>
      </c>
      <c r="P3" s="161" t="s">
        <v>21</v>
      </c>
      <c r="Q3" s="199">
        <v>303456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145764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145764</v>
      </c>
      <c r="O4" s="3">
        <f t="shared" ref="O4:O12" si="2">SUM(H4)</f>
        <v>26</v>
      </c>
      <c r="P4" s="161" t="s">
        <v>30</v>
      </c>
      <c r="Q4" s="86">
        <v>143507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130081</v>
      </c>
      <c r="K5" s="198">
        <v>3</v>
      </c>
      <c r="L5" s="3">
        <f t="shared" si="0"/>
        <v>36</v>
      </c>
      <c r="M5" s="161" t="s">
        <v>5</v>
      </c>
      <c r="N5" s="13">
        <f t="shared" si="1"/>
        <v>130081</v>
      </c>
      <c r="O5" s="3">
        <f t="shared" si="2"/>
        <v>36</v>
      </c>
      <c r="P5" s="161" t="s">
        <v>5</v>
      </c>
      <c r="Q5" s="86">
        <v>124175</v>
      </c>
    </row>
    <row r="6" spans="1:19" ht="13.5" customHeight="1" x14ac:dyDescent="0.15">
      <c r="H6" s="3">
        <v>31</v>
      </c>
      <c r="I6" s="161" t="s">
        <v>64</v>
      </c>
      <c r="J6" s="220">
        <v>88360</v>
      </c>
      <c r="K6" s="198">
        <v>4</v>
      </c>
      <c r="L6" s="3">
        <f t="shared" si="0"/>
        <v>31</v>
      </c>
      <c r="M6" s="161" t="s">
        <v>64</v>
      </c>
      <c r="N6" s="13">
        <f t="shared" si="1"/>
        <v>88360</v>
      </c>
      <c r="O6" s="3">
        <f t="shared" si="2"/>
        <v>31</v>
      </c>
      <c r="P6" s="161" t="s">
        <v>64</v>
      </c>
      <c r="Q6" s="86">
        <v>97999</v>
      </c>
    </row>
    <row r="7" spans="1:19" ht="13.5" customHeight="1" x14ac:dyDescent="0.15">
      <c r="H7" s="3">
        <v>16</v>
      </c>
      <c r="I7" s="161" t="s">
        <v>3</v>
      </c>
      <c r="J7" s="13">
        <v>73449</v>
      </c>
      <c r="K7" s="198">
        <v>5</v>
      </c>
      <c r="L7" s="3">
        <f t="shared" si="0"/>
        <v>16</v>
      </c>
      <c r="M7" s="161" t="s">
        <v>3</v>
      </c>
      <c r="N7" s="13">
        <f t="shared" si="1"/>
        <v>73449</v>
      </c>
      <c r="O7" s="3">
        <f t="shared" si="2"/>
        <v>16</v>
      </c>
      <c r="P7" s="161" t="s">
        <v>3</v>
      </c>
      <c r="Q7" s="86">
        <v>72395</v>
      </c>
    </row>
    <row r="8" spans="1:19" ht="13.5" customHeight="1" x14ac:dyDescent="0.15">
      <c r="H8" s="3">
        <v>33</v>
      </c>
      <c r="I8" s="161" t="s">
        <v>0</v>
      </c>
      <c r="J8" s="220">
        <v>72355</v>
      </c>
      <c r="K8" s="198">
        <v>6</v>
      </c>
      <c r="L8" s="3">
        <f t="shared" si="0"/>
        <v>33</v>
      </c>
      <c r="M8" s="161" t="s">
        <v>0</v>
      </c>
      <c r="N8" s="13">
        <f t="shared" si="1"/>
        <v>72355</v>
      </c>
      <c r="O8" s="3">
        <f t="shared" si="2"/>
        <v>33</v>
      </c>
      <c r="P8" s="161" t="s">
        <v>0</v>
      </c>
      <c r="Q8" s="86">
        <v>68212</v>
      </c>
    </row>
    <row r="9" spans="1:19" ht="13.5" customHeight="1" x14ac:dyDescent="0.15">
      <c r="H9" s="77">
        <v>40</v>
      </c>
      <c r="I9" s="163" t="s">
        <v>2</v>
      </c>
      <c r="J9" s="13">
        <v>66363</v>
      </c>
      <c r="K9" s="198">
        <v>7</v>
      </c>
      <c r="L9" s="3">
        <f t="shared" si="0"/>
        <v>40</v>
      </c>
      <c r="M9" s="163" t="s">
        <v>2</v>
      </c>
      <c r="N9" s="13">
        <f t="shared" si="1"/>
        <v>66363</v>
      </c>
      <c r="O9" s="3">
        <f t="shared" si="2"/>
        <v>40</v>
      </c>
      <c r="P9" s="163" t="s">
        <v>2</v>
      </c>
      <c r="Q9" s="86">
        <v>67719</v>
      </c>
    </row>
    <row r="10" spans="1:19" ht="13.5" customHeight="1" x14ac:dyDescent="0.15">
      <c r="H10" s="3">
        <v>34</v>
      </c>
      <c r="I10" s="161" t="s">
        <v>1</v>
      </c>
      <c r="J10" s="13">
        <v>61570</v>
      </c>
      <c r="K10" s="198">
        <v>8</v>
      </c>
      <c r="L10" s="3">
        <f t="shared" si="0"/>
        <v>34</v>
      </c>
      <c r="M10" s="161" t="s">
        <v>1</v>
      </c>
      <c r="N10" s="13">
        <f t="shared" si="1"/>
        <v>61570</v>
      </c>
      <c r="O10" s="3">
        <f t="shared" si="2"/>
        <v>34</v>
      </c>
      <c r="P10" s="161" t="s">
        <v>1</v>
      </c>
      <c r="Q10" s="86">
        <v>67827</v>
      </c>
    </row>
    <row r="11" spans="1:19" ht="13.5" customHeight="1" x14ac:dyDescent="0.15">
      <c r="H11" s="14">
        <v>13</v>
      </c>
      <c r="I11" s="163" t="s">
        <v>7</v>
      </c>
      <c r="J11" s="13">
        <v>55075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55075</v>
      </c>
      <c r="O11" s="3">
        <f t="shared" si="2"/>
        <v>13</v>
      </c>
      <c r="P11" s="163" t="s">
        <v>7</v>
      </c>
      <c r="Q11" s="86">
        <v>62594</v>
      </c>
    </row>
    <row r="12" spans="1:19" ht="13.5" customHeight="1" thickBot="1" x14ac:dyDescent="0.2">
      <c r="H12" s="274">
        <v>2</v>
      </c>
      <c r="I12" s="380" t="s">
        <v>6</v>
      </c>
      <c r="J12" s="427">
        <v>54354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54354</v>
      </c>
      <c r="O12" s="14">
        <f t="shared" si="2"/>
        <v>2</v>
      </c>
      <c r="P12" s="380" t="s">
        <v>6</v>
      </c>
      <c r="Q12" s="200">
        <v>51389</v>
      </c>
    </row>
    <row r="13" spans="1:19" ht="13.5" customHeight="1" thickTop="1" thickBot="1" x14ac:dyDescent="0.2">
      <c r="H13" s="122">
        <v>38</v>
      </c>
      <c r="I13" s="175" t="s">
        <v>38</v>
      </c>
      <c r="J13" s="428">
        <v>47836</v>
      </c>
      <c r="K13" s="104"/>
      <c r="L13" s="78"/>
      <c r="M13" s="164"/>
      <c r="N13" s="339">
        <f>SUM(J43)</f>
        <v>1413974</v>
      </c>
      <c r="O13" s="3"/>
      <c r="P13" s="273" t="s">
        <v>8</v>
      </c>
      <c r="Q13" s="201">
        <v>1412849</v>
      </c>
    </row>
    <row r="14" spans="1:19" ht="13.5" customHeight="1" x14ac:dyDescent="0.15">
      <c r="B14" s="19"/>
      <c r="H14" s="3">
        <v>25</v>
      </c>
      <c r="I14" s="161" t="s">
        <v>29</v>
      </c>
      <c r="J14" s="13">
        <v>46195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40715</v>
      </c>
      <c r="K15" s="104"/>
      <c r="L15" s="26"/>
      <c r="M15" t="s">
        <v>205</v>
      </c>
      <c r="N15" s="15"/>
      <c r="O15"/>
      <c r="P15" t="s">
        <v>206</v>
      </c>
      <c r="Q15" s="85" t="s">
        <v>190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28318</v>
      </c>
      <c r="K16" s="104"/>
      <c r="L16" s="3">
        <f>SUM(L3)</f>
        <v>17</v>
      </c>
      <c r="M16" s="13">
        <f>SUM(N3)</f>
        <v>327851</v>
      </c>
      <c r="N16" s="161" t="s">
        <v>21</v>
      </c>
      <c r="O16" s="3">
        <f>SUM(O3)</f>
        <v>17</v>
      </c>
      <c r="P16" s="13">
        <f>SUM(M16)</f>
        <v>327851</v>
      </c>
      <c r="Q16" s="278">
        <v>327617</v>
      </c>
      <c r="R16" s="79"/>
    </row>
    <row r="17" spans="2:20" ht="13.5" customHeight="1" x14ac:dyDescent="0.15">
      <c r="C17" s="15"/>
      <c r="E17" s="17"/>
      <c r="H17" s="3">
        <v>3</v>
      </c>
      <c r="I17" s="161" t="s">
        <v>10</v>
      </c>
      <c r="J17" s="13">
        <v>22843</v>
      </c>
      <c r="K17" s="104"/>
      <c r="L17" s="3">
        <f t="shared" ref="L17:L25" si="3">SUM(L4)</f>
        <v>26</v>
      </c>
      <c r="M17" s="13">
        <f t="shared" ref="M17:M25" si="4">SUM(N4)</f>
        <v>145764</v>
      </c>
      <c r="N17" s="161" t="s">
        <v>30</v>
      </c>
      <c r="O17" s="3">
        <f t="shared" ref="O17:O25" si="5">SUM(O4)</f>
        <v>26</v>
      </c>
      <c r="P17" s="13">
        <f t="shared" ref="P17:P25" si="6">SUM(M17)</f>
        <v>145764</v>
      </c>
      <c r="Q17" s="279">
        <v>140503</v>
      </c>
      <c r="R17" s="79"/>
      <c r="S17" s="42"/>
    </row>
    <row r="18" spans="2:20" ht="13.5" customHeight="1" x14ac:dyDescent="0.15">
      <c r="C18" s="15"/>
      <c r="E18" s="17"/>
      <c r="H18" s="3">
        <v>1</v>
      </c>
      <c r="I18" s="161" t="s">
        <v>4</v>
      </c>
      <c r="J18" s="13">
        <v>21204</v>
      </c>
      <c r="K18" s="104"/>
      <c r="L18" s="3">
        <f t="shared" si="3"/>
        <v>36</v>
      </c>
      <c r="M18" s="13">
        <f t="shared" si="4"/>
        <v>130081</v>
      </c>
      <c r="N18" s="161" t="s">
        <v>5</v>
      </c>
      <c r="O18" s="3">
        <f t="shared" si="5"/>
        <v>36</v>
      </c>
      <c r="P18" s="13">
        <f t="shared" si="6"/>
        <v>130081</v>
      </c>
      <c r="Q18" s="279">
        <v>137574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169</v>
      </c>
      <c r="J19" s="137">
        <v>20671</v>
      </c>
      <c r="L19" s="3">
        <f t="shared" si="3"/>
        <v>31</v>
      </c>
      <c r="M19" s="13">
        <f t="shared" si="4"/>
        <v>88360</v>
      </c>
      <c r="N19" s="161" t="s">
        <v>64</v>
      </c>
      <c r="O19" s="3">
        <f t="shared" si="5"/>
        <v>31</v>
      </c>
      <c r="P19" s="13">
        <f t="shared" si="6"/>
        <v>88360</v>
      </c>
      <c r="Q19" s="279">
        <v>84299</v>
      </c>
      <c r="R19" s="79"/>
      <c r="S19" s="125"/>
    </row>
    <row r="20" spans="2:20" ht="13.5" customHeight="1" x14ac:dyDescent="0.15">
      <c r="B20" s="18"/>
      <c r="C20" s="15"/>
      <c r="E20" s="17"/>
      <c r="H20" s="3">
        <v>22</v>
      </c>
      <c r="I20" s="161" t="s">
        <v>26</v>
      </c>
      <c r="J20" s="13">
        <v>19103</v>
      </c>
      <c r="L20" s="3">
        <f t="shared" si="3"/>
        <v>16</v>
      </c>
      <c r="M20" s="13">
        <f t="shared" si="4"/>
        <v>73449</v>
      </c>
      <c r="N20" s="161" t="s">
        <v>3</v>
      </c>
      <c r="O20" s="3">
        <f t="shared" si="5"/>
        <v>16</v>
      </c>
      <c r="P20" s="13">
        <f t="shared" si="6"/>
        <v>73449</v>
      </c>
      <c r="Q20" s="279">
        <v>69883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14022</v>
      </c>
      <c r="L21" s="3">
        <f t="shared" si="3"/>
        <v>33</v>
      </c>
      <c r="M21" s="13">
        <f t="shared" si="4"/>
        <v>72355</v>
      </c>
      <c r="N21" s="161" t="s">
        <v>0</v>
      </c>
      <c r="O21" s="3">
        <f t="shared" si="5"/>
        <v>33</v>
      </c>
      <c r="P21" s="13">
        <f t="shared" si="6"/>
        <v>72355</v>
      </c>
      <c r="Q21" s="279">
        <v>66097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161</v>
      </c>
      <c r="J22" s="220">
        <v>12618</v>
      </c>
      <c r="K22" s="15"/>
      <c r="L22" s="3">
        <f t="shared" si="3"/>
        <v>40</v>
      </c>
      <c r="M22" s="13">
        <f t="shared" si="4"/>
        <v>66363</v>
      </c>
      <c r="N22" s="163" t="s">
        <v>2</v>
      </c>
      <c r="O22" s="3">
        <f t="shared" si="5"/>
        <v>40</v>
      </c>
      <c r="P22" s="13">
        <f t="shared" si="6"/>
        <v>66363</v>
      </c>
      <c r="Q22" s="279">
        <v>68022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11739</v>
      </c>
      <c r="K23" s="15"/>
      <c r="L23" s="3">
        <f t="shared" si="3"/>
        <v>34</v>
      </c>
      <c r="M23" s="13">
        <f t="shared" si="4"/>
        <v>61570</v>
      </c>
      <c r="N23" s="161" t="s">
        <v>1</v>
      </c>
      <c r="O23" s="3">
        <f t="shared" si="5"/>
        <v>34</v>
      </c>
      <c r="P23" s="13">
        <f t="shared" si="6"/>
        <v>61570</v>
      </c>
      <c r="Q23" s="279">
        <v>60254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8942</v>
      </c>
      <c r="K24" s="15"/>
      <c r="L24" s="3">
        <f t="shared" si="3"/>
        <v>13</v>
      </c>
      <c r="M24" s="13">
        <f t="shared" si="4"/>
        <v>55075</v>
      </c>
      <c r="N24" s="163" t="s">
        <v>7</v>
      </c>
      <c r="O24" s="3">
        <f t="shared" si="5"/>
        <v>13</v>
      </c>
      <c r="P24" s="13">
        <f t="shared" si="6"/>
        <v>55075</v>
      </c>
      <c r="Q24" s="279">
        <v>55730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7252</v>
      </c>
      <c r="K25" s="15"/>
      <c r="L25" s="14">
        <f t="shared" si="3"/>
        <v>2</v>
      </c>
      <c r="M25" s="114">
        <f t="shared" si="4"/>
        <v>54354</v>
      </c>
      <c r="N25" s="380" t="s">
        <v>6</v>
      </c>
      <c r="O25" s="14">
        <f t="shared" si="5"/>
        <v>2</v>
      </c>
      <c r="P25" s="114">
        <f t="shared" si="6"/>
        <v>54354</v>
      </c>
      <c r="Q25" s="280">
        <v>52853</v>
      </c>
      <c r="R25" s="127" t="s">
        <v>73</v>
      </c>
      <c r="S25" s="28"/>
      <c r="T25" s="28"/>
    </row>
    <row r="26" spans="2:20" ht="13.5" customHeight="1" thickTop="1" x14ac:dyDescent="0.15">
      <c r="H26" s="3">
        <v>29</v>
      </c>
      <c r="I26" s="161" t="s">
        <v>54</v>
      </c>
      <c r="J26" s="13">
        <v>6916</v>
      </c>
      <c r="K26" s="15"/>
      <c r="L26" s="115"/>
      <c r="M26" s="162">
        <f>SUM(J43-(M16+M17+M18+M19+M20+M21+M22+M23+M24+M25))</f>
        <v>338752</v>
      </c>
      <c r="N26" s="221" t="s">
        <v>45</v>
      </c>
      <c r="O26" s="116"/>
      <c r="P26" s="162">
        <f>SUM(M26)</f>
        <v>338752</v>
      </c>
      <c r="Q26" s="162"/>
      <c r="R26" s="176">
        <v>1410909</v>
      </c>
      <c r="T26" s="28"/>
    </row>
    <row r="27" spans="2:20" ht="13.5" customHeight="1" x14ac:dyDescent="0.15">
      <c r="H27" s="3">
        <v>35</v>
      </c>
      <c r="I27" s="161" t="s">
        <v>36</v>
      </c>
      <c r="J27" s="13">
        <v>6841</v>
      </c>
      <c r="K27" s="15"/>
      <c r="M27" t="s">
        <v>194</v>
      </c>
      <c r="O27" s="111"/>
      <c r="P27" s="28" t="s">
        <v>195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4668</v>
      </c>
      <c r="K28" s="15"/>
      <c r="M28" s="86">
        <f t="shared" ref="M28:M37" si="7">SUM(Q3)</f>
        <v>303456</v>
      </c>
      <c r="N28" s="161" t="s">
        <v>21</v>
      </c>
      <c r="O28" s="3">
        <f>SUM(L3)</f>
        <v>17</v>
      </c>
      <c r="P28" s="86">
        <f t="shared" ref="P28:P37" si="8">SUM(Q3)</f>
        <v>303456</v>
      </c>
    </row>
    <row r="29" spans="2:20" ht="13.5" customHeight="1" x14ac:dyDescent="0.15">
      <c r="H29" s="3">
        <v>27</v>
      </c>
      <c r="I29" s="161" t="s">
        <v>31</v>
      </c>
      <c r="J29" s="137">
        <v>4122</v>
      </c>
      <c r="K29" s="15"/>
      <c r="M29" s="86">
        <f t="shared" si="7"/>
        <v>143507</v>
      </c>
      <c r="N29" s="161" t="s">
        <v>30</v>
      </c>
      <c r="O29" s="3">
        <f t="shared" ref="O29:O37" si="9">SUM(L4)</f>
        <v>26</v>
      </c>
      <c r="P29" s="86">
        <f t="shared" si="8"/>
        <v>143507</v>
      </c>
    </row>
    <row r="30" spans="2:20" ht="13.5" customHeight="1" x14ac:dyDescent="0.15">
      <c r="H30" s="3">
        <v>10</v>
      </c>
      <c r="I30" s="161" t="s">
        <v>16</v>
      </c>
      <c r="J30" s="13">
        <v>2717</v>
      </c>
      <c r="K30" s="15"/>
      <c r="M30" s="86">
        <f t="shared" si="7"/>
        <v>124175</v>
      </c>
      <c r="N30" s="161" t="s">
        <v>5</v>
      </c>
      <c r="O30" s="3">
        <f t="shared" si="9"/>
        <v>36</v>
      </c>
      <c r="P30" s="86">
        <f t="shared" si="8"/>
        <v>124175</v>
      </c>
    </row>
    <row r="31" spans="2:20" ht="13.5" customHeight="1" x14ac:dyDescent="0.15">
      <c r="H31" s="3">
        <v>20</v>
      </c>
      <c r="I31" s="161" t="s">
        <v>24</v>
      </c>
      <c r="J31" s="13">
        <v>2688</v>
      </c>
      <c r="K31" s="15"/>
      <c r="M31" s="86">
        <f t="shared" si="7"/>
        <v>97999</v>
      </c>
      <c r="N31" s="161" t="s">
        <v>64</v>
      </c>
      <c r="O31" s="3">
        <f t="shared" si="9"/>
        <v>31</v>
      </c>
      <c r="P31" s="86">
        <f t="shared" si="8"/>
        <v>97999</v>
      </c>
    </row>
    <row r="32" spans="2:20" ht="13.5" customHeight="1" x14ac:dyDescent="0.15">
      <c r="H32" s="3">
        <v>23</v>
      </c>
      <c r="I32" s="161" t="s">
        <v>27</v>
      </c>
      <c r="J32" s="137">
        <v>2142</v>
      </c>
      <c r="K32" s="15"/>
      <c r="M32" s="86">
        <f t="shared" si="7"/>
        <v>72395</v>
      </c>
      <c r="N32" s="161" t="s">
        <v>3</v>
      </c>
      <c r="O32" s="3">
        <f t="shared" si="9"/>
        <v>16</v>
      </c>
      <c r="P32" s="86">
        <f t="shared" si="8"/>
        <v>72395</v>
      </c>
      <c r="S32" s="10"/>
    </row>
    <row r="33" spans="8:21" ht="13.5" customHeight="1" x14ac:dyDescent="0.15">
      <c r="H33" s="3">
        <v>39</v>
      </c>
      <c r="I33" s="161" t="s">
        <v>39</v>
      </c>
      <c r="J33" s="13">
        <v>1914</v>
      </c>
      <c r="K33" s="15"/>
      <c r="M33" s="86">
        <f t="shared" si="7"/>
        <v>68212</v>
      </c>
      <c r="N33" s="161" t="s">
        <v>0</v>
      </c>
      <c r="O33" s="3">
        <f t="shared" si="9"/>
        <v>33</v>
      </c>
      <c r="P33" s="86">
        <f t="shared" si="8"/>
        <v>68212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1229</v>
      </c>
      <c r="K34" s="15"/>
      <c r="M34" s="86">
        <f t="shared" si="7"/>
        <v>67719</v>
      </c>
      <c r="N34" s="163" t="s">
        <v>2</v>
      </c>
      <c r="O34" s="3">
        <f t="shared" si="9"/>
        <v>40</v>
      </c>
      <c r="P34" s="86">
        <f t="shared" si="8"/>
        <v>67719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1076</v>
      </c>
      <c r="K35" s="15"/>
      <c r="M35" s="86">
        <f t="shared" si="7"/>
        <v>67827</v>
      </c>
      <c r="N35" s="161" t="s">
        <v>1</v>
      </c>
      <c r="O35" s="3">
        <f t="shared" si="9"/>
        <v>34</v>
      </c>
      <c r="P35" s="86">
        <f t="shared" si="8"/>
        <v>67827</v>
      </c>
      <c r="S35" s="28"/>
    </row>
    <row r="36" spans="8:21" ht="13.5" customHeight="1" x14ac:dyDescent="0.15">
      <c r="H36" s="3">
        <v>18</v>
      </c>
      <c r="I36" s="161" t="s">
        <v>22</v>
      </c>
      <c r="J36" s="220">
        <v>696</v>
      </c>
      <c r="K36" s="15"/>
      <c r="M36" s="86">
        <f t="shared" si="7"/>
        <v>62594</v>
      </c>
      <c r="N36" s="163" t="s">
        <v>7</v>
      </c>
      <c r="O36" s="3">
        <f t="shared" si="9"/>
        <v>13</v>
      </c>
      <c r="P36" s="86">
        <f t="shared" si="8"/>
        <v>62594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">
        <v>582</v>
      </c>
      <c r="K37" s="15"/>
      <c r="M37" s="113">
        <f t="shared" si="7"/>
        <v>51389</v>
      </c>
      <c r="N37" s="380" t="s">
        <v>6</v>
      </c>
      <c r="O37" s="14">
        <f t="shared" si="9"/>
        <v>2</v>
      </c>
      <c r="P37" s="113">
        <f t="shared" si="8"/>
        <v>51389</v>
      </c>
      <c r="S37" s="28"/>
    </row>
    <row r="38" spans="8:21" ht="13.5" customHeight="1" thickTop="1" x14ac:dyDescent="0.15">
      <c r="H38" s="3">
        <v>5</v>
      </c>
      <c r="I38" s="161" t="s">
        <v>12</v>
      </c>
      <c r="J38" s="87">
        <v>537</v>
      </c>
      <c r="K38" s="15"/>
      <c r="M38" s="345">
        <f>SUM(Q13-(Q3+Q4+Q5+Q6+Q7+Q8+Q9+Q10+Q11+Q12))</f>
        <v>353576</v>
      </c>
      <c r="N38" s="414" t="s">
        <v>197</v>
      </c>
      <c r="O38" s="347"/>
      <c r="P38" s="348">
        <f>SUM(M38)</f>
        <v>353576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523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417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226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1413974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216</v>
      </c>
      <c r="D52" s="8" t="s">
        <v>217</v>
      </c>
      <c r="E52" s="24" t="s">
        <v>43</v>
      </c>
      <c r="F52" s="23" t="s">
        <v>42</v>
      </c>
      <c r="G52" s="8" t="s">
        <v>182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327851</v>
      </c>
      <c r="D53" s="87">
        <f t="shared" ref="D53:D63" si="10">SUM(Q3)</f>
        <v>303456</v>
      </c>
      <c r="E53" s="80">
        <f t="shared" ref="E53:E62" si="11">SUM(P16/Q16*100)</f>
        <v>100.07142486501006</v>
      </c>
      <c r="F53" s="20">
        <f t="shared" ref="F53:F63" si="12">SUM(C53/D53*100)</f>
        <v>108.03905673310135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145764</v>
      </c>
      <c r="D54" s="87">
        <f t="shared" si="10"/>
        <v>143507</v>
      </c>
      <c r="E54" s="80">
        <f t="shared" si="11"/>
        <v>103.74440403407756</v>
      </c>
      <c r="F54" s="400">
        <f t="shared" si="12"/>
        <v>101.57274558035496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130081</v>
      </c>
      <c r="D55" s="87">
        <f t="shared" si="10"/>
        <v>124175</v>
      </c>
      <c r="E55" s="80">
        <f t="shared" si="11"/>
        <v>94.553476674371609</v>
      </c>
      <c r="F55" s="20">
        <f t="shared" si="12"/>
        <v>104.75619085967385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64</v>
      </c>
      <c r="C56" s="417">
        <f t="shared" si="13"/>
        <v>88360</v>
      </c>
      <c r="D56" s="87">
        <f t="shared" si="10"/>
        <v>97999</v>
      </c>
      <c r="E56" s="80">
        <f t="shared" si="11"/>
        <v>104.81737624408356</v>
      </c>
      <c r="F56" s="20">
        <f t="shared" si="12"/>
        <v>90.164185348830088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3</v>
      </c>
      <c r="C57" s="417">
        <f t="shared" si="13"/>
        <v>73449</v>
      </c>
      <c r="D57" s="87">
        <f t="shared" si="10"/>
        <v>72395</v>
      </c>
      <c r="E57" s="80">
        <f t="shared" si="11"/>
        <v>105.10281470457765</v>
      </c>
      <c r="F57" s="20">
        <f t="shared" si="12"/>
        <v>101.45590165066649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0</v>
      </c>
      <c r="C58" s="417">
        <f t="shared" si="13"/>
        <v>72355</v>
      </c>
      <c r="D58" s="87">
        <f t="shared" si="10"/>
        <v>68212</v>
      </c>
      <c r="E58" s="80">
        <f t="shared" si="11"/>
        <v>109.46790323312707</v>
      </c>
      <c r="F58" s="20">
        <f t="shared" si="12"/>
        <v>106.07371137043336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66363</v>
      </c>
      <c r="D59" s="87">
        <f t="shared" si="10"/>
        <v>67719</v>
      </c>
      <c r="E59" s="80">
        <f t="shared" si="11"/>
        <v>97.561083178971515</v>
      </c>
      <c r="F59" s="20">
        <f t="shared" si="12"/>
        <v>97.997607761484957</v>
      </c>
      <c r="G59" s="21"/>
    </row>
    <row r="60" spans="1:19" ht="13.5" customHeight="1" x14ac:dyDescent="0.15">
      <c r="A60" s="9">
        <v>8</v>
      </c>
      <c r="B60" s="161" t="s">
        <v>1</v>
      </c>
      <c r="C60" s="417">
        <f t="shared" si="13"/>
        <v>61570</v>
      </c>
      <c r="D60" s="87">
        <f t="shared" si="10"/>
        <v>67827</v>
      </c>
      <c r="E60" s="80">
        <f t="shared" si="11"/>
        <v>102.18408736349454</v>
      </c>
      <c r="F60" s="20">
        <f t="shared" si="12"/>
        <v>90.775060079319445</v>
      </c>
      <c r="G60" s="21"/>
    </row>
    <row r="61" spans="1:19" ht="13.5" customHeight="1" x14ac:dyDescent="0.15">
      <c r="A61" s="9">
        <v>9</v>
      </c>
      <c r="B61" s="163" t="s">
        <v>7</v>
      </c>
      <c r="C61" s="417">
        <f t="shared" si="13"/>
        <v>55075</v>
      </c>
      <c r="D61" s="87">
        <f t="shared" si="10"/>
        <v>62594</v>
      </c>
      <c r="E61" s="80">
        <f t="shared" si="11"/>
        <v>98.824690471918174</v>
      </c>
      <c r="F61" s="20">
        <f t="shared" si="12"/>
        <v>87.987666549509541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54354</v>
      </c>
      <c r="D62" s="129">
        <f t="shared" si="10"/>
        <v>51389</v>
      </c>
      <c r="E62" s="130">
        <f t="shared" si="11"/>
        <v>102.83995232058729</v>
      </c>
      <c r="F62" s="131">
        <f t="shared" si="12"/>
        <v>105.76971725466539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1413974</v>
      </c>
      <c r="D63" s="134">
        <f t="shared" si="10"/>
        <v>1412849</v>
      </c>
      <c r="E63" s="135">
        <f>SUM(C63/R26*100)</f>
        <v>100.21723583873943</v>
      </c>
      <c r="F63" s="136">
        <f t="shared" si="12"/>
        <v>100.0796263436503</v>
      </c>
      <c r="G63" s="141">
        <v>64.8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2023-03-01T02:21:50Z</cp:lastPrinted>
  <dcterms:created xsi:type="dcterms:W3CDTF">2004-08-12T01:21:30Z</dcterms:created>
  <dcterms:modified xsi:type="dcterms:W3CDTF">2023-03-08T02:56:13Z</dcterms:modified>
</cp:coreProperties>
</file>