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A752ADB4-70B3-4781-94EB-6EBE4634A88D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/>
</workbook>
</file>

<file path=xl/calcChain.xml><?xml version="1.0" encoding="utf-8"?>
<calcChain xmlns="http://schemas.openxmlformats.org/spreadsheetml/2006/main">
  <c r="O88" i="51" l="1"/>
  <c r="N88" i="51"/>
  <c r="O58" i="51"/>
  <c r="N58" i="51"/>
  <c r="O29" i="51"/>
  <c r="N29" i="51"/>
  <c r="O88" i="56"/>
  <c r="N88" i="56"/>
  <c r="O58" i="56"/>
  <c r="N58" i="56"/>
  <c r="O29" i="56"/>
  <c r="N29" i="56"/>
  <c r="O88" i="49"/>
  <c r="N88" i="49"/>
  <c r="O58" i="49"/>
  <c r="N58" i="49"/>
  <c r="O29" i="49"/>
  <c r="N29" i="49"/>
  <c r="O88" i="48"/>
  <c r="N88" i="48"/>
  <c r="O58" i="48"/>
  <c r="N58" i="48"/>
  <c r="O29" i="48"/>
  <c r="N29" i="48"/>
  <c r="O75" i="47"/>
  <c r="N75" i="47"/>
  <c r="O47" i="47"/>
  <c r="N47" i="47"/>
  <c r="O23" i="47"/>
  <c r="N23" i="47"/>
  <c r="O70" i="46"/>
  <c r="N70" i="46"/>
  <c r="O46" i="46"/>
  <c r="N46" i="46"/>
  <c r="O21" i="46"/>
  <c r="N21" i="46"/>
  <c r="N4" i="7"/>
  <c r="N5" i="7"/>
  <c r="N6" i="7"/>
  <c r="N7" i="7"/>
  <c r="N8" i="7"/>
  <c r="N9" i="7"/>
  <c r="N10" i="7"/>
  <c r="N11" i="7"/>
  <c r="N12" i="7"/>
  <c r="N3" i="7"/>
  <c r="O30" i="54"/>
  <c r="O60" i="54"/>
  <c r="O90" i="54"/>
  <c r="N90" i="54"/>
  <c r="N60" i="54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<sst xmlns="http://schemas.openxmlformats.org/spreadsheetml/2006/main" count="1679" uniqueCount="213">
  <si>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</si>
  <si>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</si>
  <si>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</si>
  <si>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</si>
  <si>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</si>
  <si>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</si>
  <si>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</si>
  <si>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</si>
  <si>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</si>
  <si>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</si>
  <si>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</si>
  <si>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</si>
  <si>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</si>
  <si>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</si>
  <si>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</si>
  <si>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</si>
  <si>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</si>
  <si>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</si>
  <si>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</si>
  <si>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</si>
  <si>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</si>
  <si>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</si>
  <si>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</si>
  <si>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</si>
  <si>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</si>
  <si>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</si>
  <si>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</si>
  <si>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</si>
  <si>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</si>
  <si>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</si>
  <si>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</si>
  <si>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</si>
  <si>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</si>
  <si>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</si>
  <si>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</si>
  <si>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</si>
  <si>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</si>
  <si>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</si>
  <si>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</si>
  <si>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</si>
  <si>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</si>
  <si>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</si>
  <si>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</si>
  <si>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</si>
  <si>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</si>
  <si>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</si>
  <si>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</si>
  <si>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</si>
  <si>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</si>
  <si>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</si>
  <si>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</si>
  <si>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</si>
  <si>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</si>
  <si>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</si>
  <si>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</si>
  <si>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</si>
  <si>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</si>
  <si>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</si>
  <si>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</si>
  <si>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</si>
  <si>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</si>
  <si>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</si>
  <si>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</si>
  <si>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</si>
  <si>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</si>
  <si>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</si>
  <si>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</si>
  <si>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</si>
  <si>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</si>
  <si>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</si>
  <si>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</si>
  <si>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</si>
  <si>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</si>
  <si>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</si>
  <si>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</si>
  <si>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</si>
  <si>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</si>
  <si>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</si>
  <si>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</si>
  <si>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</si>
  <si>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</si>
  <si>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</si>
  <si>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</si>
  <si>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</si>
  <si>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</si>
  <si>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</si>
  <si>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</si>
  <si>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</si>
  <si>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</si>
  <si>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</si>
  <si>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</si>
  <si>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</si>
  <si>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</si>
  <si>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</si>
  <si>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</si>
  <si>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</si>
  <si>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</si>
  <si>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</si>
  <si>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</si>
  <si>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</si>
  <si>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</si>
  <si>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</si>
  <si>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</si>
  <si>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</si>
  <si>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</si>
  <si>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</si>
  <si>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</si>
  <si>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</si>
  <si>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</si>
  <si>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</si>
  <si>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</si>
  <si>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</si>
  <si>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</si>
  <si>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</si>
  <si>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</si>
  <si>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</si>
  <si>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</si>
  <si>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</si>
  <si>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</si>
  <si>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</si>
  <si>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</si>
  <si>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</si>
  <si>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</si>
  <si>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</si>
  <si>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</si>
  <si>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</si>
  <si>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</si>
  <si>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</si>
  <si>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</si>
  <si>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</si>
  <si>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</si>
  <si>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</si>
  <si>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</si>
  <si>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</si>
  <si>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</si>
  <si>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</si>
  <si>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</si>
  <si>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</si>
  <si>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</si>
  <si>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</si>
  <si>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</si>
  <si>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</si>
  <si>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</si>
  <si>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</si>
  <si>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</si>
  <si>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</si>
  <si>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</si>
  <si>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</si>
  <si>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</si>
  <si>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</si>
  <si>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</si>
  <si>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</si>
  <si>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</si>
  <si>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</si>
  <si>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</si>
  <si>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</si>
  <si>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</si>
  <si>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</si>
  <si>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</si>
  <si>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</si>
  <si>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</si>
  <si>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</si>
  <si>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</si>
  <si>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</si>
  <si>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</si>
  <si>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</si>
  <si>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</si>
  <si>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</si>
  <si>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</si>
  <si>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</si>
  <si>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</si>
  <si>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</si>
  <si>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</si>
  <si>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</si>
  <si>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</si>
  <si>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</si>
  <si>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</si>
  <si>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</si>
  <si>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</si>
  <si>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</si>
  <si>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</si>
  <si>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</si>
  <si>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</si>
  <si>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</si>
  <si>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</si>
  <si>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</si>
  <si>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</si>
  <si>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</si>
  <si>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</si>
  <si>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</si>
  <si>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</si>
  <si>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</si>
  <si>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</si>
  <si>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</si>
  <si>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</si>
  <si>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</si>
  <si>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</si>
  <si>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</si>
  <si>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</si>
  <si>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</si>
  <si>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</si>
  <si>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</si>
  <si>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</si>
  <si>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17，417 ㎡</t>
    <phoneticPr fontId="2"/>
  </si>
  <si>
    <t>2，957　㎡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</si>
  <si>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</si>
  <si>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</si>
  <si>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令和4年12月</t>
    <rPh sb="6" eb="7">
      <t>ガツ</t>
    </rPh>
    <phoneticPr fontId="2"/>
  </si>
  <si>
    <t xml:space="preserve">                       令和4年12月所管面（1～3類）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</si>
  <si>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r>
      <t>97，219  m</t>
    </r>
    <r>
      <rPr>
        <sz val="8"/>
        <rFont val="ＭＳ Ｐゴシック"/>
        <family val="3"/>
        <charset val="128"/>
      </rPr>
      <t>3</t>
    </r>
    <phoneticPr fontId="2"/>
  </si>
  <si>
    <t>14，635  ㎡</t>
    <phoneticPr fontId="2"/>
  </si>
  <si>
    <t>　　　　　　　　　　　　　　　　令和4年12月末上位10品目入庫高(県合計）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</si>
  <si>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　　　　令和4年12月末上位10品目保管残高(県合計）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</si>
</sst>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7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10" fillId="0" borderId="1" xfId="0" applyFont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" fillId="0" borderId="10" xfId="1" applyNumberFormat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9" xfId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38" fontId="1" fillId="0" borderId="20" xfId="1" applyBorder="1"/>
    <xf numFmtId="0" fontId="0" fillId="7" borderId="3" xfId="0" applyFill="1" applyBorder="1" applyAlignment="1">
      <alignment horizontal="center"/>
    </xf>
    <xf numFmtId="38" fontId="0" fillId="0" borderId="11" xfId="1" applyFont="1" applyFill="1" applyBorder="1"/>
    <xf numFmtId="38" fontId="1" fillId="0" borderId="33" xfId="1" applyBorder="1"/>
    <xf numFmtId="38" fontId="0" fillId="0" borderId="34" xfId="1" applyFont="1" applyBorder="1"/>
    <xf numFmtId="0" fontId="8" fillId="23" borderId="0" xfId="0" applyFont="1" applyFill="1"/>
    <xf numFmtId="38" fontId="1" fillId="0" borderId="11" xfId="1" applyFont="1" applyFill="1" applyBorder="1"/>
    <xf numFmtId="179" fontId="0" fillId="0" borderId="37" xfId="1" applyNumberFormat="1" applyFont="1" applyFill="1" applyBorder="1"/>
    <xf numFmtId="38" fontId="0" fillId="0" borderId="33" xfId="1" applyFont="1" applyBorder="1"/>
    <xf numFmtId="38" fontId="1" fillId="0" borderId="10" xfId="1" applyFont="1" applyBorder="1"/>
    <xf numFmtId="38" fontId="0" fillId="0" borderId="20" xfId="1" applyFont="1" applyFill="1" applyBorder="1"/>
    <xf numFmtId="179" fontId="1" fillId="0" borderId="37" xfId="1" applyNumberFormat="1" applyBorder="1"/>
    <xf numFmtId="179" fontId="0" fillId="0" borderId="10" xfId="1" applyNumberFormat="1" applyFont="1" applyBorder="1"/>
    <xf numFmtId="38" fontId="1" fillId="0" borderId="8" xfId="1" applyFont="1" applyBorder="1"/>
    <xf numFmtId="38" fontId="1" fillId="0" borderId="9" xfId="1" applyFont="1" applyFill="1" applyBorder="1"/>
    <xf numFmtId="38" fontId="1" fillId="0" borderId="34" xfId="1" applyBorder="1"/>
    <xf numFmtId="38" fontId="0" fillId="0" borderId="0" xfId="1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2.39260467645459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52E-2"/>
                  <c:y val="-4.35019032082661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1.30505709624795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100610736097721"/>
                  <c:y val="-6.525285481239884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4.3501903208264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522666585673878"/>
                  <c:y val="7.612833061446438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>
                    <a:alpha val="0"/>
                  </a:schemeClr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-7.9752567906683147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357762777242053"/>
                  <c:y val="-2.175095160413347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586949533911926"/>
                  <c:y val="-4.35036158816200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71520411443266"/>
                  <c:y val="8.700380641653071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1.2858614466829019E-3"/>
                  <c:y val="-2.17509516041326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>
                  <a:alpha val="0"/>
                </a:schemeClr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令和4年12月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令和4年12月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令和4年12月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1.4897380387631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非鉄金属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19256</c:v>
                </c:pt>
                <c:pt idx="1">
                  <c:v>13488</c:v>
                </c:pt>
                <c:pt idx="2">
                  <c:v>5710</c:v>
                </c:pt>
                <c:pt idx="3">
                  <c:v>5217</c:v>
                </c:pt>
                <c:pt idx="4">
                  <c:v>4513</c:v>
                </c:pt>
                <c:pt idx="5">
                  <c:v>4406</c:v>
                </c:pt>
                <c:pt idx="6">
                  <c:v>3919</c:v>
                </c:pt>
                <c:pt idx="7">
                  <c:v>2912</c:v>
                </c:pt>
                <c:pt idx="8">
                  <c:v>1801</c:v>
                </c:pt>
                <c:pt idx="9">
                  <c:v>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-2.5854407298015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非鉄金属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20476</c:v>
                </c:pt>
                <c:pt idx="1">
                  <c:v>20894</c:v>
                </c:pt>
                <c:pt idx="2">
                  <c:v>5569</c:v>
                </c:pt>
                <c:pt idx="3">
                  <c:v>8825</c:v>
                </c:pt>
                <c:pt idx="4">
                  <c:v>4791</c:v>
                </c:pt>
                <c:pt idx="5">
                  <c:v>4728</c:v>
                </c:pt>
                <c:pt idx="6">
                  <c:v>3604</c:v>
                </c:pt>
                <c:pt idx="7">
                  <c:v>2206</c:v>
                </c:pt>
                <c:pt idx="8">
                  <c:v>2971</c:v>
                </c:pt>
                <c:pt idx="9">
                  <c:v>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3.1953153024050178E-17"/>
                  <c:y val="-1.1320985445001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49056</c:v>
                </c:pt>
                <c:pt idx="1">
                  <c:v>14401</c:v>
                </c:pt>
                <c:pt idx="2">
                  <c:v>13431</c:v>
                </c:pt>
                <c:pt idx="3">
                  <c:v>10035</c:v>
                </c:pt>
                <c:pt idx="4">
                  <c:v>7216</c:v>
                </c:pt>
                <c:pt idx="5">
                  <c:v>5931</c:v>
                </c:pt>
                <c:pt idx="6">
                  <c:v>3778</c:v>
                </c:pt>
                <c:pt idx="7">
                  <c:v>3378</c:v>
                </c:pt>
                <c:pt idx="8">
                  <c:v>3109</c:v>
                </c:pt>
                <c:pt idx="9">
                  <c:v>1911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91240800782255E-2"/>
                  <c:y val="-5.96516344565201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50440</c:v>
                </c:pt>
                <c:pt idx="1">
                  <c:v>11095</c:v>
                </c:pt>
                <c:pt idx="2">
                  <c:v>13866</c:v>
                </c:pt>
                <c:pt idx="3">
                  <c:v>8044</c:v>
                </c:pt>
                <c:pt idx="4">
                  <c:v>7985</c:v>
                </c:pt>
                <c:pt idx="5">
                  <c:v>9520</c:v>
                </c:pt>
                <c:pt idx="6">
                  <c:v>2550</c:v>
                </c:pt>
                <c:pt idx="7">
                  <c:v>4309</c:v>
                </c:pt>
                <c:pt idx="8">
                  <c:v>4463</c:v>
                </c:pt>
                <c:pt idx="9">
                  <c:v>1440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1.7730496453900384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0638297872340491E-2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麦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雑品</c:v>
                </c:pt>
                <c:pt idx="9">
                  <c:v>雑穀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33014</c:v>
                </c:pt>
                <c:pt idx="1">
                  <c:v>19147</c:v>
                </c:pt>
                <c:pt idx="2">
                  <c:v>17313</c:v>
                </c:pt>
                <c:pt idx="3">
                  <c:v>17307</c:v>
                </c:pt>
                <c:pt idx="4">
                  <c:v>16261</c:v>
                </c:pt>
                <c:pt idx="5">
                  <c:v>14410</c:v>
                </c:pt>
                <c:pt idx="6">
                  <c:v>10663</c:v>
                </c:pt>
                <c:pt idx="7">
                  <c:v>10458</c:v>
                </c:pt>
                <c:pt idx="8">
                  <c:v>8199</c:v>
                </c:pt>
                <c:pt idx="9">
                  <c:v>7425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1.9379539766831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8.8652482269503553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4184397163120567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1.7730496453900709E-3"/>
                  <c:y val="2.3255508759079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麦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雑品</c:v>
                </c:pt>
                <c:pt idx="9">
                  <c:v>雑穀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28995</c:v>
                </c:pt>
                <c:pt idx="1">
                  <c:v>15227</c:v>
                </c:pt>
                <c:pt idx="2">
                  <c:v>16459</c:v>
                </c:pt>
                <c:pt idx="3">
                  <c:v>14640</c:v>
                </c:pt>
                <c:pt idx="4">
                  <c:v>6365</c:v>
                </c:pt>
                <c:pt idx="5">
                  <c:v>45046</c:v>
                </c:pt>
                <c:pt idx="6">
                  <c:v>2616</c:v>
                </c:pt>
                <c:pt idx="7">
                  <c:v>12753</c:v>
                </c:pt>
                <c:pt idx="8">
                  <c:v>12182</c:v>
                </c:pt>
                <c:pt idx="9">
                  <c:v>13544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26939</c:v>
                </c:pt>
                <c:pt idx="1">
                  <c:v>7037</c:v>
                </c:pt>
                <c:pt idx="2">
                  <c:v>6218</c:v>
                </c:pt>
                <c:pt idx="3">
                  <c:v>5041</c:v>
                </c:pt>
                <c:pt idx="4">
                  <c:v>4116</c:v>
                </c:pt>
                <c:pt idx="5">
                  <c:v>1795</c:v>
                </c:pt>
                <c:pt idx="6">
                  <c:v>1473</c:v>
                </c:pt>
                <c:pt idx="7">
                  <c:v>1127</c:v>
                </c:pt>
                <c:pt idx="8">
                  <c:v>989</c:v>
                </c:pt>
                <c:pt idx="9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5.3333333333333011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2.4955436720142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17942</c:v>
                </c:pt>
                <c:pt idx="1">
                  <c:v>6935</c:v>
                </c:pt>
                <c:pt idx="2">
                  <c:v>6663</c:v>
                </c:pt>
                <c:pt idx="3">
                  <c:v>4730</c:v>
                </c:pt>
                <c:pt idx="4">
                  <c:v>3785</c:v>
                </c:pt>
                <c:pt idx="5">
                  <c:v>1965</c:v>
                </c:pt>
                <c:pt idx="6">
                  <c:v>2311</c:v>
                </c:pt>
                <c:pt idx="7">
                  <c:v>1929</c:v>
                </c:pt>
                <c:pt idx="8">
                  <c:v>664</c:v>
                </c:pt>
                <c:pt idx="9">
                  <c:v>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-1.32811364681110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1.57481692741163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その他の日用品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30570</c:v>
                </c:pt>
                <c:pt idx="1">
                  <c:v>12895</c:v>
                </c:pt>
                <c:pt idx="2">
                  <c:v>10119</c:v>
                </c:pt>
                <c:pt idx="3">
                  <c:v>10116</c:v>
                </c:pt>
                <c:pt idx="4">
                  <c:v>5745</c:v>
                </c:pt>
                <c:pt idx="5">
                  <c:v>5057</c:v>
                </c:pt>
                <c:pt idx="6">
                  <c:v>1500</c:v>
                </c:pt>
                <c:pt idx="7">
                  <c:v>1414</c:v>
                </c:pt>
                <c:pt idx="8">
                  <c:v>1374</c:v>
                </c:pt>
                <c:pt idx="9">
                  <c:v>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-1.7267723424335738E-3"/>
                  <c:y val="2.6333615077776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その他の日用品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23363</c:v>
                </c:pt>
                <c:pt idx="1">
                  <c:v>10673</c:v>
                </c:pt>
                <c:pt idx="2">
                  <c:v>10485</c:v>
                </c:pt>
                <c:pt idx="3">
                  <c:v>10276</c:v>
                </c:pt>
                <c:pt idx="4">
                  <c:v>5818</c:v>
                </c:pt>
                <c:pt idx="5">
                  <c:v>2951</c:v>
                </c:pt>
                <c:pt idx="6">
                  <c:v>724</c:v>
                </c:pt>
                <c:pt idx="7">
                  <c:v>3535</c:v>
                </c:pt>
                <c:pt idx="8">
                  <c:v>1497</c:v>
                </c:pt>
                <c:pt idx="9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2.150509412129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8.7374411323503879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1.433663533993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283541</c:v>
                </c:pt>
                <c:pt idx="1">
                  <c:v>100052</c:v>
                </c:pt>
                <c:pt idx="2">
                  <c:v>22600</c:v>
                </c:pt>
                <c:pt idx="3">
                  <c:v>20269</c:v>
                </c:pt>
                <c:pt idx="4">
                  <c:v>18650</c:v>
                </c:pt>
                <c:pt idx="5">
                  <c:v>15749</c:v>
                </c:pt>
                <c:pt idx="6">
                  <c:v>13231</c:v>
                </c:pt>
                <c:pt idx="7">
                  <c:v>11232</c:v>
                </c:pt>
                <c:pt idx="8">
                  <c:v>9741</c:v>
                </c:pt>
                <c:pt idx="9">
                  <c:v>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47488226470055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1.792171139897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306533</c:v>
                </c:pt>
                <c:pt idx="1">
                  <c:v>82176</c:v>
                </c:pt>
                <c:pt idx="2">
                  <c:v>23085</c:v>
                </c:pt>
                <c:pt idx="3">
                  <c:v>9849</c:v>
                </c:pt>
                <c:pt idx="4">
                  <c:v>19205</c:v>
                </c:pt>
                <c:pt idx="5">
                  <c:v>17233</c:v>
                </c:pt>
                <c:pt idx="6">
                  <c:v>8391</c:v>
                </c:pt>
                <c:pt idx="7">
                  <c:v>22082</c:v>
                </c:pt>
                <c:pt idx="8">
                  <c:v>8818</c:v>
                </c:pt>
                <c:pt idx="9">
                  <c:v>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6064259285858709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963409468271618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飲料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327617</c:v>
                </c:pt>
                <c:pt idx="1">
                  <c:v>140503</c:v>
                </c:pt>
                <c:pt idx="2">
                  <c:v>137574</c:v>
                </c:pt>
                <c:pt idx="3">
                  <c:v>84299</c:v>
                </c:pt>
                <c:pt idx="4">
                  <c:v>69883</c:v>
                </c:pt>
                <c:pt idx="5">
                  <c:v>68022</c:v>
                </c:pt>
                <c:pt idx="6">
                  <c:v>66097</c:v>
                </c:pt>
                <c:pt idx="7">
                  <c:v>60254</c:v>
                </c:pt>
                <c:pt idx="8">
                  <c:v>55730</c:v>
                </c:pt>
                <c:pt idx="9">
                  <c:v>52853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1.6361556558832548E-17"/>
                  <c:y val="-1.154446603265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070950619057243E-2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3.5698353968574115E-3"/>
                  <c:y val="5.7715512833622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-5.3547530952862809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-1.7849176984288692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-1.78491769842886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飲料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365623</c:v>
                </c:pt>
                <c:pt idx="1">
                  <c:v>141489</c:v>
                </c:pt>
                <c:pt idx="2">
                  <c:v>134759</c:v>
                </c:pt>
                <c:pt idx="3">
                  <c:v>91519</c:v>
                </c:pt>
                <c:pt idx="4">
                  <c:v>69370</c:v>
                </c:pt>
                <c:pt idx="5">
                  <c:v>54261</c:v>
                </c:pt>
                <c:pt idx="6">
                  <c:v>67084</c:v>
                </c:pt>
                <c:pt idx="7">
                  <c:v>73485</c:v>
                </c:pt>
                <c:pt idx="8">
                  <c:v>61182</c:v>
                </c:pt>
                <c:pt idx="9">
                  <c:v>52811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12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9.9157712123591452E-2"/>
                  <c:y val="-4.83801680753208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2483268651247656E-2"/>
                  <c:y val="-4.88499602687279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7.6788777471192157E-2"/>
                  <c:y val="-7.7584338654915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3.8899082568807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3.7987003761281973E-2"/>
                  <c:y val="-1.6572034000337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5451241671713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飲料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327617</c:v>
                </c:pt>
                <c:pt idx="1">
                  <c:v>140503</c:v>
                </c:pt>
                <c:pt idx="2">
                  <c:v>137574</c:v>
                </c:pt>
                <c:pt idx="3">
                  <c:v>84299</c:v>
                </c:pt>
                <c:pt idx="4">
                  <c:v>69883</c:v>
                </c:pt>
                <c:pt idx="5">
                  <c:v>68022</c:v>
                </c:pt>
                <c:pt idx="6">
                  <c:v>66097</c:v>
                </c:pt>
                <c:pt idx="7">
                  <c:v>60254</c:v>
                </c:pt>
                <c:pt idx="8">
                  <c:v>55730</c:v>
                </c:pt>
                <c:pt idx="9">
                  <c:v>52853</c:v>
                </c:pt>
                <c:pt idx="10">
                  <c:v>348077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飲料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飲料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327617</c:v>
                </c:pt>
                <c:pt idx="1">
                  <c:v>140503</c:v>
                </c:pt>
                <c:pt idx="2">
                  <c:v>137574</c:v>
                </c:pt>
                <c:pt idx="3">
                  <c:v>84299</c:v>
                </c:pt>
                <c:pt idx="4">
                  <c:v>69883</c:v>
                </c:pt>
                <c:pt idx="5">
                  <c:v>68022</c:v>
                </c:pt>
                <c:pt idx="6">
                  <c:v>66097</c:v>
                </c:pt>
                <c:pt idx="7">
                  <c:v>60254</c:v>
                </c:pt>
                <c:pt idx="8">
                  <c:v>55730</c:v>
                </c:pt>
                <c:pt idx="9">
                  <c:v>52853</c:v>
                </c:pt>
                <c:pt idx="10">
                  <c:v>348077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12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007641602051652"/>
                  <c:y val="-7.25974598002837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1.7059432456439129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7852737873414679"/>
                  <c:y val="-0.15437994388632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5128822637628311"/>
                  <c:y val="-7.0233324282740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544970046683096"/>
                  <c:y val="-0.12194623947868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飲料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365623</c:v>
                </c:pt>
                <c:pt idx="1">
                  <c:v>141489</c:v>
                </c:pt>
                <c:pt idx="2">
                  <c:v>134759</c:v>
                </c:pt>
                <c:pt idx="3">
                  <c:v>91519</c:v>
                </c:pt>
                <c:pt idx="4">
                  <c:v>69370</c:v>
                </c:pt>
                <c:pt idx="5">
                  <c:v>54261</c:v>
                </c:pt>
                <c:pt idx="6">
                  <c:v>67084</c:v>
                </c:pt>
                <c:pt idx="7">
                  <c:v>73485</c:v>
                </c:pt>
                <c:pt idx="8">
                  <c:v>61182</c:v>
                </c:pt>
                <c:pt idx="9">
                  <c:v>52811</c:v>
                </c:pt>
                <c:pt idx="10" formatCode="#,##0_);[Red]\(#,##0\)">
                  <c:v>372670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17723</c:v>
                </c:pt>
                <c:pt idx="1">
                  <c:v>11829</c:v>
                </c:pt>
                <c:pt idx="2">
                  <c:v>8794</c:v>
                </c:pt>
                <c:pt idx="3">
                  <c:v>7077</c:v>
                </c:pt>
                <c:pt idx="4">
                  <c:v>6578</c:v>
                </c:pt>
                <c:pt idx="5">
                  <c:v>5938</c:v>
                </c:pt>
                <c:pt idx="6">
                  <c:v>4977</c:v>
                </c:pt>
                <c:pt idx="7">
                  <c:v>4977</c:v>
                </c:pt>
                <c:pt idx="8">
                  <c:v>2998</c:v>
                </c:pt>
                <c:pt idx="9">
                  <c:v>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761545472612108E-3"/>
                  <c:y val="-7.3871812440453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2.7411717138490849E-5"/>
                  <c:y val="-3.0827180499539917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-5.4823434276981699E-5"/>
                  <c:y val="7.356063241088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8.6026191895725197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5.2309779815380812E-3"/>
                  <c:y val="-2.2068189723264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20671</c:v>
                </c:pt>
                <c:pt idx="1">
                  <c:v>11435</c:v>
                </c:pt>
                <c:pt idx="2">
                  <c:v>10480</c:v>
                </c:pt>
                <c:pt idx="3">
                  <c:v>13147</c:v>
                </c:pt>
                <c:pt idx="4">
                  <c:v>5927</c:v>
                </c:pt>
                <c:pt idx="5">
                  <c:v>6516</c:v>
                </c:pt>
                <c:pt idx="6">
                  <c:v>8348</c:v>
                </c:pt>
                <c:pt idx="7">
                  <c:v>4750</c:v>
                </c:pt>
                <c:pt idx="8">
                  <c:v>2809</c:v>
                </c:pt>
                <c:pt idx="9">
                  <c:v>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2,398,514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2,398,514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388653</c:v>
                </c:pt>
                <c:pt idx="2">
                  <c:v>514085</c:v>
                </c:pt>
                <c:pt idx="3">
                  <c:v>153912</c:v>
                </c:pt>
                <c:pt idx="4">
                  <c:v>261495</c:v>
                </c:pt>
                <c:pt idx="5">
                  <c:v>860029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8.7145969498910684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82123</c:v>
                </c:pt>
                <c:pt idx="1">
                  <c:v>21239</c:v>
                </c:pt>
                <c:pt idx="2">
                  <c:v>13308</c:v>
                </c:pt>
                <c:pt idx="3">
                  <c:v>10540</c:v>
                </c:pt>
                <c:pt idx="4">
                  <c:v>10343</c:v>
                </c:pt>
                <c:pt idx="5">
                  <c:v>9387</c:v>
                </c:pt>
                <c:pt idx="6">
                  <c:v>8377</c:v>
                </c:pt>
                <c:pt idx="7">
                  <c:v>6005</c:v>
                </c:pt>
                <c:pt idx="8">
                  <c:v>5104</c:v>
                </c:pt>
                <c:pt idx="9">
                  <c:v>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2.2727272727272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88497</c:v>
                </c:pt>
                <c:pt idx="1">
                  <c:v>23590</c:v>
                </c:pt>
                <c:pt idx="2">
                  <c:v>11555</c:v>
                </c:pt>
                <c:pt idx="3">
                  <c:v>11417</c:v>
                </c:pt>
                <c:pt idx="4">
                  <c:v>11428</c:v>
                </c:pt>
                <c:pt idx="5">
                  <c:v>11521</c:v>
                </c:pt>
                <c:pt idx="6">
                  <c:v>15973</c:v>
                </c:pt>
                <c:pt idx="7">
                  <c:v>5362</c:v>
                </c:pt>
                <c:pt idx="8">
                  <c:v>7099</c:v>
                </c:pt>
                <c:pt idx="9">
                  <c:v>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電気機械</c:v>
                </c:pt>
                <c:pt idx="6">
                  <c:v>鉄鋼</c:v>
                </c:pt>
                <c:pt idx="7">
                  <c:v>雑品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81171</c:v>
                </c:pt>
                <c:pt idx="1">
                  <c:v>50124</c:v>
                </c:pt>
                <c:pt idx="2">
                  <c:v>31778</c:v>
                </c:pt>
                <c:pt idx="3">
                  <c:v>26738</c:v>
                </c:pt>
                <c:pt idx="4">
                  <c:v>19361</c:v>
                </c:pt>
                <c:pt idx="5">
                  <c:v>17547</c:v>
                </c:pt>
                <c:pt idx="6">
                  <c:v>16983</c:v>
                </c:pt>
                <c:pt idx="7">
                  <c:v>16447</c:v>
                </c:pt>
                <c:pt idx="8">
                  <c:v>14427</c:v>
                </c:pt>
                <c:pt idx="9">
                  <c:v>13851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-3.05194408873959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電気機械</c:v>
                </c:pt>
                <c:pt idx="6">
                  <c:v>鉄鋼</c:v>
                </c:pt>
                <c:pt idx="7">
                  <c:v>雑品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88946</c:v>
                </c:pt>
                <c:pt idx="1">
                  <c:v>48912</c:v>
                </c:pt>
                <c:pt idx="2">
                  <c:v>32710</c:v>
                </c:pt>
                <c:pt idx="3">
                  <c:v>32543</c:v>
                </c:pt>
                <c:pt idx="4">
                  <c:v>14978</c:v>
                </c:pt>
                <c:pt idx="5">
                  <c:v>17804</c:v>
                </c:pt>
                <c:pt idx="6">
                  <c:v>19494</c:v>
                </c:pt>
                <c:pt idx="7">
                  <c:v>21500</c:v>
                </c:pt>
                <c:pt idx="8">
                  <c:v>11074</c:v>
                </c:pt>
                <c:pt idx="9">
                  <c:v>12366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化学肥料</c:v>
                </c:pt>
                <c:pt idx="7">
                  <c:v>非鉄金属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13609</c:v>
                </c:pt>
                <c:pt idx="1">
                  <c:v>7922</c:v>
                </c:pt>
                <c:pt idx="2">
                  <c:v>5969</c:v>
                </c:pt>
                <c:pt idx="3">
                  <c:v>2010</c:v>
                </c:pt>
                <c:pt idx="4">
                  <c:v>1683</c:v>
                </c:pt>
                <c:pt idx="5">
                  <c:v>1537</c:v>
                </c:pt>
                <c:pt idx="6">
                  <c:v>1371</c:v>
                </c:pt>
                <c:pt idx="7">
                  <c:v>1175</c:v>
                </c:pt>
                <c:pt idx="8">
                  <c:v>1057</c:v>
                </c:pt>
                <c:pt idx="9">
                  <c:v>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化学肥料</c:v>
                </c:pt>
                <c:pt idx="7">
                  <c:v>非鉄金属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16535</c:v>
                </c:pt>
                <c:pt idx="1">
                  <c:v>6705</c:v>
                </c:pt>
                <c:pt idx="2">
                  <c:v>3403</c:v>
                </c:pt>
                <c:pt idx="3">
                  <c:v>1376</c:v>
                </c:pt>
                <c:pt idx="4">
                  <c:v>1610</c:v>
                </c:pt>
                <c:pt idx="5">
                  <c:v>2888</c:v>
                </c:pt>
                <c:pt idx="6">
                  <c:v>1371</c:v>
                </c:pt>
                <c:pt idx="7">
                  <c:v>1129</c:v>
                </c:pt>
                <c:pt idx="8">
                  <c:v>1147</c:v>
                </c:pt>
                <c:pt idx="9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07043902976704E-2"/>
                  <c:y val="9.31773358838612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鉄鋼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16667</c:v>
                </c:pt>
                <c:pt idx="1">
                  <c:v>15394</c:v>
                </c:pt>
                <c:pt idx="2">
                  <c:v>15307</c:v>
                </c:pt>
                <c:pt idx="3">
                  <c:v>8432</c:v>
                </c:pt>
                <c:pt idx="4">
                  <c:v>7172</c:v>
                </c:pt>
                <c:pt idx="5">
                  <c:v>5508</c:v>
                </c:pt>
                <c:pt idx="6">
                  <c:v>4694</c:v>
                </c:pt>
                <c:pt idx="7">
                  <c:v>3128</c:v>
                </c:pt>
                <c:pt idx="8">
                  <c:v>2766</c:v>
                </c:pt>
                <c:pt idx="9">
                  <c:v>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7027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7.0221340442680885E-3"/>
                  <c:y val="7.5012233640286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鉄鋼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17107</c:v>
                </c:pt>
                <c:pt idx="1">
                  <c:v>18739</c:v>
                </c:pt>
                <c:pt idx="2">
                  <c:v>14527</c:v>
                </c:pt>
                <c:pt idx="3">
                  <c:v>8203</c:v>
                </c:pt>
                <c:pt idx="4">
                  <c:v>7612</c:v>
                </c:pt>
                <c:pt idx="5">
                  <c:v>4087</c:v>
                </c:pt>
                <c:pt idx="6">
                  <c:v>4113</c:v>
                </c:pt>
                <c:pt idx="7">
                  <c:v>3088</c:v>
                </c:pt>
                <c:pt idx="8">
                  <c:v>3091</c:v>
                </c:pt>
                <c:pt idx="9">
                  <c:v>9236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9905811760568E-2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米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300140</c:v>
                </c:pt>
                <c:pt idx="1">
                  <c:v>117197</c:v>
                </c:pt>
                <c:pt idx="2">
                  <c:v>38398</c:v>
                </c:pt>
                <c:pt idx="3">
                  <c:v>25784</c:v>
                </c:pt>
                <c:pt idx="4">
                  <c:v>24876</c:v>
                </c:pt>
                <c:pt idx="5">
                  <c:v>22888</c:v>
                </c:pt>
                <c:pt idx="6">
                  <c:v>18946</c:v>
                </c:pt>
                <c:pt idx="7">
                  <c:v>15789</c:v>
                </c:pt>
                <c:pt idx="8">
                  <c:v>15775</c:v>
                </c:pt>
                <c:pt idx="9">
                  <c:v>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899529058803003E-3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米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343696</c:v>
                </c:pt>
                <c:pt idx="1">
                  <c:v>110073</c:v>
                </c:pt>
                <c:pt idx="2">
                  <c:v>17616</c:v>
                </c:pt>
                <c:pt idx="3">
                  <c:v>18557</c:v>
                </c:pt>
                <c:pt idx="4">
                  <c:v>20044</c:v>
                </c:pt>
                <c:pt idx="5">
                  <c:v>21402</c:v>
                </c:pt>
                <c:pt idx="6">
                  <c:v>14921</c:v>
                </c:pt>
                <c:pt idx="7">
                  <c:v>15976</c:v>
                </c:pt>
                <c:pt idx="8">
                  <c:v>12031</c:v>
                </c:pt>
                <c:pt idx="9">
                  <c:v>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153377</c:v>
                </c:pt>
                <c:pt idx="1">
                  <c:v>250322</c:v>
                </c:pt>
                <c:pt idx="2">
                  <c:v>326006</c:v>
                </c:pt>
                <c:pt idx="3">
                  <c:v>128445</c:v>
                </c:pt>
                <c:pt idx="4">
                  <c:v>153469</c:v>
                </c:pt>
                <c:pt idx="5">
                  <c:v>623536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66963</c:v>
                </c:pt>
                <c:pt idx="1">
                  <c:v>138331</c:v>
                </c:pt>
                <c:pt idx="2">
                  <c:v>188079</c:v>
                </c:pt>
                <c:pt idx="3">
                  <c:v>25467</c:v>
                </c:pt>
                <c:pt idx="4">
                  <c:v>108026</c:v>
                </c:pt>
                <c:pt idx="5">
                  <c:v>236493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0.69609240265044936</c:v>
                </c:pt>
                <c:pt idx="1">
                  <c:v>0.64407582084790294</c:v>
                </c:pt>
                <c:pt idx="2">
                  <c:v>0.63414804944707592</c:v>
                </c:pt>
                <c:pt idx="3">
                  <c:v>0.83453531888351784</c:v>
                </c:pt>
                <c:pt idx="4">
                  <c:v>0.58689076272968888</c:v>
                </c:pt>
                <c:pt idx="5">
                  <c:v>0.72501741220354199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070964673527311E-2"/>
                  <c:y val="1.4429787185692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2.0201792957698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1.4279341587429972E-2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0256104350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3.5698353968576075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319949</c:v>
                </c:pt>
                <c:pt idx="1">
                  <c:v>110151</c:v>
                </c:pt>
                <c:pt idx="2">
                  <c:v>101785</c:v>
                </c:pt>
                <c:pt idx="3">
                  <c:v>93222</c:v>
                </c:pt>
                <c:pt idx="4">
                  <c:v>68926</c:v>
                </c:pt>
                <c:pt idx="5">
                  <c:v>49399</c:v>
                </c:pt>
                <c:pt idx="6">
                  <c:v>41214</c:v>
                </c:pt>
                <c:pt idx="7">
                  <c:v>37192</c:v>
                </c:pt>
                <c:pt idx="8">
                  <c:v>34853</c:v>
                </c:pt>
                <c:pt idx="9">
                  <c:v>31010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5.7724602606492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0709365645871766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784917698428673E-3"/>
                  <c:y val="-8.658463146652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3.569835396857476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-1.7849176984288692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339081</c:v>
                </c:pt>
                <c:pt idx="1">
                  <c:v>92339</c:v>
                </c:pt>
                <c:pt idx="2">
                  <c:v>104948</c:v>
                </c:pt>
                <c:pt idx="3">
                  <c:v>100556</c:v>
                </c:pt>
                <c:pt idx="4">
                  <c:v>49736</c:v>
                </c:pt>
                <c:pt idx="5">
                  <c:v>45535</c:v>
                </c:pt>
                <c:pt idx="6">
                  <c:v>33686</c:v>
                </c:pt>
                <c:pt idx="7">
                  <c:v>37700</c:v>
                </c:pt>
                <c:pt idx="8">
                  <c:v>25451</c:v>
                </c:pt>
                <c:pt idx="9">
                  <c:v>34594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1504108994922643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784171209368059"/>
                  <c:y val="-7.2844999879602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9463475185259961E-2"/>
                  <c:y val="-9.1663415926220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5.2049050061402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8993352326685661E-3"/>
                  <c:y val="2.0926581425028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319949</c:v>
                </c:pt>
                <c:pt idx="1">
                  <c:v>110151</c:v>
                </c:pt>
                <c:pt idx="2">
                  <c:v>101785</c:v>
                </c:pt>
                <c:pt idx="3">
                  <c:v>93222</c:v>
                </c:pt>
                <c:pt idx="4">
                  <c:v>68926</c:v>
                </c:pt>
                <c:pt idx="5">
                  <c:v>49399</c:v>
                </c:pt>
                <c:pt idx="6">
                  <c:v>41214</c:v>
                </c:pt>
                <c:pt idx="7">
                  <c:v>37192</c:v>
                </c:pt>
                <c:pt idx="8">
                  <c:v>34853</c:v>
                </c:pt>
                <c:pt idx="9">
                  <c:v>31010</c:v>
                </c:pt>
                <c:pt idx="10">
                  <c:v>148189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319949</c:v>
                </c:pt>
                <c:pt idx="1">
                  <c:v>110151</c:v>
                </c:pt>
                <c:pt idx="2">
                  <c:v>101785</c:v>
                </c:pt>
                <c:pt idx="3">
                  <c:v>93222</c:v>
                </c:pt>
                <c:pt idx="4">
                  <c:v>68926</c:v>
                </c:pt>
                <c:pt idx="5">
                  <c:v>49399</c:v>
                </c:pt>
                <c:pt idx="6">
                  <c:v>41214</c:v>
                </c:pt>
                <c:pt idx="7">
                  <c:v>37192</c:v>
                </c:pt>
                <c:pt idx="8">
                  <c:v>34853</c:v>
                </c:pt>
                <c:pt idx="9">
                  <c:v>31010</c:v>
                </c:pt>
                <c:pt idx="10">
                  <c:v>148189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0722044227230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2881208551221174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3307527398769814"/>
                  <c:y val="-7.8727727999517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21044365637501419"/>
                  <c:y val="-0.168635713639243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6568091202340168E-2"/>
                  <c:y val="-4.09699822005007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0718305250011688"/>
                  <c:y val="-4.5712251485805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4202881128408566E-2"/>
                  <c:y val="-5.47126436781609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2029263583431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4995892688986394E-2"/>
                  <c:y val="2.9707665852113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339081</c:v>
                </c:pt>
                <c:pt idx="1">
                  <c:v>92339</c:v>
                </c:pt>
                <c:pt idx="2">
                  <c:v>104948</c:v>
                </c:pt>
                <c:pt idx="3">
                  <c:v>100556</c:v>
                </c:pt>
                <c:pt idx="4">
                  <c:v>49736</c:v>
                </c:pt>
                <c:pt idx="5">
                  <c:v>45535</c:v>
                </c:pt>
                <c:pt idx="6">
                  <c:v>33686</c:v>
                </c:pt>
                <c:pt idx="7">
                  <c:v>37700</c:v>
                </c:pt>
                <c:pt idx="8">
                  <c:v>25451</c:v>
                </c:pt>
                <c:pt idx="9">
                  <c:v>34594</c:v>
                </c:pt>
                <c:pt idx="10" formatCode="#,##0_);[Red]\(#,##0\)">
                  <c:v>202080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0.30342</cdr:y>
    </cdr:from>
    <cdr:to>
      <cdr:x>0.74637</cdr:x>
      <cdr:y>0.35563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72" y="1771644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2" customWidth="1"/>
    <col min="3" max="3" width="9.625" style="233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7"/>
      <c r="B1" s="228"/>
      <c r="C1" s="229"/>
      <c r="D1" s="230"/>
      <c r="E1" s="230"/>
      <c r="F1" s="230"/>
      <c r="G1" s="230"/>
      <c r="H1" s="231"/>
    </row>
    <row r="2" spans="1:8" ht="24" x14ac:dyDescent="0.25">
      <c r="A2" s="443" t="s">
        <v>134</v>
      </c>
      <c r="B2" s="444"/>
      <c r="C2" s="444"/>
      <c r="D2" s="444"/>
      <c r="E2" s="444"/>
      <c r="F2" s="444"/>
      <c r="G2" s="444"/>
      <c r="H2" s="445"/>
    </row>
    <row r="3" spans="1:8" ht="30" customHeight="1" x14ac:dyDescent="0.2">
      <c r="A3" s="446"/>
      <c r="B3" s="444"/>
      <c r="C3" s="444"/>
      <c r="D3" s="444"/>
      <c r="E3" s="444"/>
      <c r="F3" s="444"/>
      <c r="G3" s="444"/>
      <c r="H3" s="445"/>
    </row>
    <row r="4" spans="1:8" x14ac:dyDescent="0.2">
      <c r="A4" s="100"/>
      <c r="H4" s="234"/>
    </row>
    <row r="5" spans="1:8" x14ac:dyDescent="0.2">
      <c r="A5" s="235"/>
      <c r="B5"/>
      <c r="C5"/>
      <c r="D5"/>
      <c r="E5"/>
      <c r="F5"/>
      <c r="G5"/>
      <c r="H5" s="236"/>
    </row>
    <row r="6" spans="1:8" ht="23.25" customHeight="1" x14ac:dyDescent="0.15">
      <c r="A6" s="237"/>
      <c r="B6" s="238" t="s">
        <v>135</v>
      </c>
      <c r="C6" s="239"/>
      <c r="D6" s="240" t="s">
        <v>136</v>
      </c>
      <c r="E6" s="240"/>
      <c r="F6" s="241"/>
      <c r="G6" s="241"/>
      <c r="H6" s="234"/>
    </row>
    <row r="7" spans="1:8" s="241" customFormat="1" ht="17.100000000000001" customHeight="1" x14ac:dyDescent="0.15">
      <c r="A7" s="242"/>
      <c r="B7" s="243">
        <v>1</v>
      </c>
      <c r="C7" s="244"/>
      <c r="D7" s="241" t="s">
        <v>137</v>
      </c>
      <c r="G7" s="245"/>
      <c r="H7" s="246"/>
    </row>
    <row r="8" spans="1:8" s="241" customFormat="1" ht="17.100000000000001" customHeight="1" x14ac:dyDescent="0.15">
      <c r="A8" s="242"/>
      <c r="B8" s="247"/>
      <c r="C8" s="244"/>
      <c r="H8" s="246"/>
    </row>
    <row r="9" spans="1:8" s="241" customFormat="1" ht="17.100000000000001" customHeight="1" x14ac:dyDescent="0.15">
      <c r="A9" s="242"/>
      <c r="B9" s="248">
        <v>2</v>
      </c>
      <c r="C9" s="244"/>
      <c r="D9" s="241" t="s">
        <v>138</v>
      </c>
      <c r="G9" s="245"/>
      <c r="H9" s="246"/>
    </row>
    <row r="10" spans="1:8" s="241" customFormat="1" ht="17.100000000000001" customHeight="1" x14ac:dyDescent="0.15">
      <c r="A10" s="242"/>
      <c r="B10" s="247"/>
      <c r="C10" s="244"/>
      <c r="H10" s="246"/>
    </row>
    <row r="11" spans="1:8" s="241" customFormat="1" ht="17.100000000000001" customHeight="1" x14ac:dyDescent="0.15">
      <c r="A11" s="242"/>
      <c r="B11" s="249">
        <v>3</v>
      </c>
      <c r="C11" s="244"/>
      <c r="D11" s="241" t="s">
        <v>139</v>
      </c>
      <c r="G11" s="245"/>
      <c r="H11" s="246"/>
    </row>
    <row r="12" spans="1:8" s="241" customFormat="1" ht="17.100000000000001" customHeight="1" x14ac:dyDescent="0.15">
      <c r="A12" s="242"/>
      <c r="B12" s="247"/>
      <c r="C12" s="244"/>
      <c r="H12" s="246"/>
    </row>
    <row r="13" spans="1:8" s="241" customFormat="1" ht="17.100000000000001" customHeight="1" x14ac:dyDescent="0.15">
      <c r="A13" s="242"/>
      <c r="B13" s="345">
        <v>4</v>
      </c>
      <c r="C13" s="244"/>
      <c r="D13" s="241" t="s">
        <v>140</v>
      </c>
      <c r="G13" s="245"/>
      <c r="H13" s="246"/>
    </row>
    <row r="14" spans="1:8" s="241" customFormat="1" ht="17.100000000000001" customHeight="1" x14ac:dyDescent="0.15">
      <c r="A14" s="242"/>
      <c r="B14" s="247" t="s">
        <v>141</v>
      </c>
      <c r="C14" s="244"/>
      <c r="H14" s="246"/>
    </row>
    <row r="15" spans="1:8" s="241" customFormat="1" ht="17.100000000000001" customHeight="1" x14ac:dyDescent="0.15">
      <c r="A15" s="242"/>
      <c r="B15" s="250">
        <v>5</v>
      </c>
      <c r="C15" s="244"/>
      <c r="D15" s="241" t="s">
        <v>142</v>
      </c>
      <c r="G15" s="245"/>
      <c r="H15" s="246"/>
    </row>
    <row r="16" spans="1:8" s="241" customFormat="1" ht="17.100000000000001" customHeight="1" x14ac:dyDescent="0.15">
      <c r="A16" s="242"/>
      <c r="B16" s="247"/>
      <c r="C16" s="244"/>
      <c r="H16" s="246"/>
    </row>
    <row r="17" spans="1:8" s="241" customFormat="1" ht="17.100000000000001" customHeight="1" x14ac:dyDescent="0.15">
      <c r="A17" s="242"/>
      <c r="B17" s="251">
        <v>6</v>
      </c>
      <c r="C17" s="244"/>
      <c r="D17" s="241" t="s">
        <v>143</v>
      </c>
      <c r="H17" s="246"/>
    </row>
    <row r="18" spans="1:8" s="241" customFormat="1" ht="17.100000000000001" customHeight="1" x14ac:dyDescent="0.15">
      <c r="A18" s="242"/>
      <c r="B18" s="247"/>
      <c r="C18" s="244"/>
      <c r="H18" s="246"/>
    </row>
    <row r="19" spans="1:8" s="241" customFormat="1" ht="17.100000000000001" customHeight="1" x14ac:dyDescent="0.15">
      <c r="A19" s="242"/>
      <c r="B19" s="252">
        <v>7</v>
      </c>
      <c r="C19" s="244"/>
      <c r="D19" s="241" t="s">
        <v>144</v>
      </c>
      <c r="H19" s="246"/>
    </row>
    <row r="20" spans="1:8" s="241" customFormat="1" ht="17.100000000000001" customHeight="1" x14ac:dyDescent="0.15">
      <c r="A20" s="242"/>
      <c r="B20" s="247"/>
      <c r="C20" s="244"/>
      <c r="H20" s="246"/>
    </row>
    <row r="21" spans="1:8" s="241" customFormat="1" ht="17.100000000000001" customHeight="1" x14ac:dyDescent="0.15">
      <c r="A21" s="242"/>
      <c r="B21" s="253">
        <v>8</v>
      </c>
      <c r="C21" s="244"/>
      <c r="D21" s="241" t="s">
        <v>145</v>
      </c>
      <c r="H21" s="246"/>
    </row>
    <row r="22" spans="1:8" s="241" customFormat="1" ht="17.100000000000001" customHeight="1" x14ac:dyDescent="0.15">
      <c r="A22" s="242"/>
      <c r="B22" s="247"/>
      <c r="C22" s="244"/>
      <c r="H22" s="246"/>
    </row>
    <row r="23" spans="1:8" s="241" customFormat="1" ht="17.100000000000001" customHeight="1" x14ac:dyDescent="0.15">
      <c r="A23" s="242"/>
      <c r="B23" s="254">
        <v>9</v>
      </c>
      <c r="C23" s="244"/>
      <c r="D23" s="241" t="s">
        <v>146</v>
      </c>
      <c r="H23" s="246"/>
    </row>
    <row r="24" spans="1:8" s="241" customFormat="1" ht="17.100000000000001" customHeight="1" x14ac:dyDescent="0.15">
      <c r="A24" s="242"/>
      <c r="B24" s="247"/>
      <c r="C24" s="244"/>
      <c r="H24" s="246"/>
    </row>
    <row r="25" spans="1:8" s="241" customFormat="1" ht="17.100000000000001" customHeight="1" x14ac:dyDescent="0.15">
      <c r="A25" s="242"/>
      <c r="B25" s="255">
        <v>10</v>
      </c>
      <c r="C25" s="244"/>
      <c r="D25" s="241" t="s">
        <v>147</v>
      </c>
      <c r="H25" s="246"/>
    </row>
    <row r="26" spans="1:8" s="241" customFormat="1" ht="17.100000000000001" customHeight="1" x14ac:dyDescent="0.15">
      <c r="A26" s="242"/>
      <c r="B26" s="247"/>
      <c r="C26" s="244"/>
      <c r="H26" s="246"/>
    </row>
    <row r="27" spans="1:8" s="241" customFormat="1" ht="17.100000000000001" customHeight="1" x14ac:dyDescent="0.15">
      <c r="A27" s="242"/>
      <c r="B27" s="256">
        <v>11</v>
      </c>
      <c r="C27" s="244"/>
      <c r="D27" s="241" t="s">
        <v>148</v>
      </c>
      <c r="H27" s="246"/>
    </row>
    <row r="28" spans="1:8" s="241" customFormat="1" ht="17.100000000000001" customHeight="1" x14ac:dyDescent="0.15">
      <c r="A28" s="242"/>
      <c r="B28" s="247"/>
      <c r="C28" s="244"/>
      <c r="H28" s="246"/>
    </row>
    <row r="29" spans="1:8" s="241" customFormat="1" ht="17.100000000000001" customHeight="1" x14ac:dyDescent="0.15">
      <c r="A29" s="242"/>
      <c r="B29" s="272">
        <v>12</v>
      </c>
      <c r="C29" s="244"/>
      <c r="D29" s="241" t="s">
        <v>149</v>
      </c>
      <c r="H29" s="246"/>
    </row>
    <row r="30" spans="1:8" s="241" customFormat="1" ht="17.100000000000001" customHeight="1" x14ac:dyDescent="0.15">
      <c r="A30" s="257"/>
      <c r="B30" s="258"/>
      <c r="C30" s="259"/>
      <c r="D30" s="259"/>
      <c r="E30" s="259"/>
      <c r="F30" s="259"/>
      <c r="G30" s="259"/>
      <c r="H30" s="260"/>
    </row>
    <row r="31" spans="1:8" s="241" customFormat="1" ht="17.100000000000001" customHeight="1" x14ac:dyDescent="0.15">
      <c r="A31" s="242"/>
      <c r="B31" s="272">
        <v>13</v>
      </c>
      <c r="C31" s="261"/>
      <c r="D31" s="241" t="s">
        <v>150</v>
      </c>
      <c r="H31" s="246"/>
    </row>
    <row r="32" spans="1:8" s="241" customFormat="1" ht="17.100000000000001" customHeight="1" x14ac:dyDescent="0.15">
      <c r="A32" s="242"/>
      <c r="B32" s="247"/>
      <c r="C32" s="244"/>
      <c r="H32" s="246"/>
    </row>
    <row r="33" spans="1:8" s="241" customFormat="1" ht="17.100000000000001" customHeight="1" x14ac:dyDescent="0.15">
      <c r="A33" s="242"/>
      <c r="B33" s="272">
        <v>14</v>
      </c>
      <c r="C33" s="244"/>
      <c r="D33" s="241" t="s">
        <v>151</v>
      </c>
      <c r="H33" s="246"/>
    </row>
    <row r="34" spans="1:8" s="241" customFormat="1" ht="17.100000000000001" customHeight="1" x14ac:dyDescent="0.15">
      <c r="A34" s="262"/>
      <c r="B34" s="247"/>
      <c r="C34" s="244"/>
      <c r="D34" s="263"/>
      <c r="E34" s="263"/>
      <c r="F34" s="263"/>
      <c r="G34" s="263"/>
      <c r="H34" s="264"/>
    </row>
    <row r="35" spans="1:8" s="241" customFormat="1" ht="17.100000000000001" customHeight="1" x14ac:dyDescent="0.15">
      <c r="A35" s="242"/>
      <c r="B35" s="272">
        <v>15</v>
      </c>
      <c r="C35" s="244"/>
      <c r="D35" s="241" t="s">
        <v>92</v>
      </c>
      <c r="E35" s="241" t="s">
        <v>152</v>
      </c>
      <c r="H35" s="246"/>
    </row>
    <row r="36" spans="1:8" s="241" customFormat="1" ht="17.100000000000001" customHeight="1" x14ac:dyDescent="0.15">
      <c r="A36" s="262"/>
      <c r="B36" s="265"/>
      <c r="C36" s="263"/>
      <c r="D36" s="263"/>
      <c r="E36" s="263"/>
      <c r="F36" s="263"/>
      <c r="G36" s="263"/>
      <c r="H36" s="264"/>
    </row>
    <row r="37" spans="1:8" s="241" customFormat="1" ht="17.100000000000001" customHeight="1" x14ac:dyDescent="0.15">
      <c r="A37" s="242"/>
      <c r="B37" s="272">
        <v>16</v>
      </c>
      <c r="C37" s="261"/>
      <c r="D37" s="241" t="s">
        <v>153</v>
      </c>
      <c r="H37" s="246"/>
    </row>
    <row r="38" spans="1:8" s="241" customFormat="1" ht="17.100000000000001" customHeight="1" x14ac:dyDescent="0.15">
      <c r="A38" s="242"/>
      <c r="B38" s="247"/>
      <c r="C38" s="244"/>
      <c r="H38" s="246"/>
    </row>
    <row r="39" spans="1:8" s="241" customFormat="1" ht="17.100000000000001" customHeight="1" x14ac:dyDescent="0.15">
      <c r="A39" s="242"/>
      <c r="B39" s="272">
        <v>17</v>
      </c>
      <c r="C39" s="261"/>
      <c r="D39" s="241" t="s">
        <v>154</v>
      </c>
      <c r="H39" s="246"/>
    </row>
    <row r="40" spans="1:8" s="241" customFormat="1" ht="17.100000000000001" customHeight="1" x14ac:dyDescent="0.15">
      <c r="A40" s="242"/>
      <c r="B40" s="273"/>
      <c r="C40" s="261"/>
      <c r="H40" s="246"/>
    </row>
    <row r="41" spans="1:8" s="241" customFormat="1" ht="17.100000000000001" customHeight="1" x14ac:dyDescent="0.15">
      <c r="A41" s="242"/>
      <c r="B41" s="247"/>
      <c r="C41" s="244"/>
      <c r="H41" s="246"/>
    </row>
    <row r="42" spans="1:8" s="241" customFormat="1" ht="29.25" customHeight="1" x14ac:dyDescent="0.2">
      <c r="A42" s="447" t="s">
        <v>155</v>
      </c>
      <c r="B42" s="448"/>
      <c r="C42" s="448"/>
      <c r="D42" s="448"/>
      <c r="E42" s="448"/>
      <c r="F42" s="448"/>
      <c r="G42" s="448"/>
      <c r="H42" s="449"/>
    </row>
    <row r="43" spans="1:8" s="241" customFormat="1" ht="14.25" x14ac:dyDescent="0.15">
      <c r="A43" s="266"/>
      <c r="B43" s="267"/>
      <c r="C43" s="268"/>
      <c r="D43" s="269"/>
      <c r="E43" s="269"/>
      <c r="F43" s="269"/>
      <c r="G43" s="269"/>
      <c r="H43" s="270"/>
    </row>
    <row r="44" spans="1:8" s="271" customFormat="1" x14ac:dyDescent="0.2">
      <c r="B44" s="232"/>
      <c r="C44" s="233"/>
    </row>
    <row r="45" spans="1:8" s="271" customFormat="1" x14ac:dyDescent="0.2">
      <c r="B45" s="232"/>
      <c r="C45" s="233"/>
    </row>
    <row r="46" spans="1:8" s="271" customFormat="1" x14ac:dyDescent="0.2">
      <c r="B46" s="232"/>
      <c r="C46" s="233"/>
    </row>
    <row r="47" spans="1:8" s="271" customFormat="1" x14ac:dyDescent="0.2">
      <c r="B47" s="232"/>
      <c r="C47" s="233"/>
    </row>
    <row r="48" spans="1:8" s="271" customFormat="1" x14ac:dyDescent="0.2">
      <c r="B48" s="232"/>
      <c r="C48" s="233"/>
    </row>
    <row r="49" spans="2:3" s="271" customFormat="1" x14ac:dyDescent="0.2">
      <c r="B49" s="232"/>
      <c r="C49" s="233"/>
    </row>
    <row r="50" spans="2:3" s="271" customFormat="1" x14ac:dyDescent="0.2">
      <c r="B50" s="232"/>
      <c r="C50" s="233"/>
    </row>
    <row r="51" spans="2:3" s="271" customFormat="1" x14ac:dyDescent="0.2">
      <c r="B51" s="232"/>
      <c r="C51" s="233"/>
    </row>
    <row r="52" spans="2:3" s="271" customFormat="1" x14ac:dyDescent="0.2">
      <c r="B52" s="232"/>
      <c r="C52" s="233"/>
    </row>
    <row r="53" spans="2:3" s="271" customFormat="1" x14ac:dyDescent="0.2">
      <c r="B53" s="232"/>
      <c r="C53" s="233"/>
    </row>
    <row r="54" spans="2:3" s="271" customFormat="1" x14ac:dyDescent="0.2">
      <c r="B54" s="232"/>
      <c r="C54" s="233"/>
    </row>
    <row r="55" spans="2:3" s="271" customFormat="1" x14ac:dyDescent="0.2">
      <c r="B55" s="232"/>
      <c r="C55" s="233"/>
    </row>
    <row r="56" spans="2:3" s="271" customFormat="1" x14ac:dyDescent="0.2">
      <c r="B56" s="232"/>
      <c r="C56" s="233"/>
    </row>
    <row r="57" spans="2:3" s="271" customFormat="1" x14ac:dyDescent="0.2">
      <c r="B57" s="232"/>
      <c r="C57" s="233"/>
    </row>
    <row r="58" spans="2:3" s="271" customFormat="1" x14ac:dyDescent="0.2">
      <c r="B58" s="232"/>
      <c r="C58" s="233"/>
    </row>
    <row r="59" spans="2:3" s="271" customFormat="1" x14ac:dyDescent="0.2">
      <c r="B59" s="232"/>
      <c r="C59" s="233"/>
    </row>
    <row r="60" spans="2:3" s="271" customFormat="1" x14ac:dyDescent="0.2">
      <c r="B60" s="232"/>
      <c r="C60" s="233"/>
    </row>
    <row r="61" spans="2:3" s="271" customFormat="1" x14ac:dyDescent="0.2">
      <c r="B61" s="232"/>
      <c r="C61" s="233"/>
    </row>
    <row r="62" spans="2:3" s="271" customFormat="1" x14ac:dyDescent="0.2">
      <c r="B62" s="232"/>
      <c r="C62" s="233"/>
    </row>
    <row r="63" spans="2:3" s="271" customFormat="1" x14ac:dyDescent="0.2">
      <c r="B63" s="232"/>
      <c r="C63" s="233"/>
    </row>
    <row r="64" spans="2:3" s="271" customFormat="1" x14ac:dyDescent="0.2">
      <c r="B64" s="232"/>
      <c r="C64" s="233"/>
    </row>
    <row r="65" spans="2:3" s="271" customFormat="1" x14ac:dyDescent="0.2">
      <c r="B65" s="232"/>
      <c r="C65" s="233"/>
    </row>
    <row r="66" spans="2:3" s="271" customFormat="1" x14ac:dyDescent="0.2">
      <c r="B66" s="232"/>
      <c r="C66" s="233"/>
    </row>
    <row r="67" spans="2:3" s="271" customFormat="1" x14ac:dyDescent="0.2">
      <c r="B67" s="232"/>
      <c r="C67" s="233"/>
    </row>
    <row r="68" spans="2:3" s="271" customFormat="1" x14ac:dyDescent="0.2">
      <c r="B68" s="232"/>
      <c r="C68" s="233"/>
    </row>
    <row r="69" spans="2:3" s="271" customFormat="1" x14ac:dyDescent="0.2">
      <c r="B69" s="232"/>
      <c r="C69" s="233"/>
    </row>
    <row r="70" spans="2:3" s="271" customFormat="1" x14ac:dyDescent="0.2">
      <c r="B70" s="232"/>
      <c r="C70" s="233"/>
    </row>
    <row r="71" spans="2:3" s="271" customFormat="1" x14ac:dyDescent="0.2">
      <c r="B71" s="232"/>
      <c r="C71" s="233"/>
    </row>
    <row r="72" spans="2:3" s="271" customFormat="1" x14ac:dyDescent="0.2">
      <c r="B72" s="232"/>
      <c r="C72" s="233"/>
    </row>
    <row r="73" spans="2:3" s="271" customFormat="1" x14ac:dyDescent="0.2">
      <c r="B73" s="232"/>
      <c r="C73" s="233"/>
    </row>
    <row r="74" spans="2:3" s="271" customFormat="1" x14ac:dyDescent="0.2">
      <c r="B74" s="232"/>
      <c r="C74" s="233"/>
    </row>
    <row r="75" spans="2:3" s="271" customFormat="1" x14ac:dyDescent="0.2">
      <c r="B75" s="232"/>
      <c r="C75" s="233"/>
    </row>
    <row r="76" spans="2:3" s="271" customFormat="1" x14ac:dyDescent="0.2">
      <c r="B76" s="232"/>
      <c r="C76" s="233"/>
    </row>
    <row r="77" spans="2:3" s="271" customFormat="1" x14ac:dyDescent="0.2">
      <c r="B77" s="232"/>
      <c r="C77" s="233"/>
    </row>
    <row r="78" spans="2:3" s="271" customFormat="1" x14ac:dyDescent="0.2">
      <c r="B78" s="232"/>
      <c r="C78" s="233"/>
    </row>
    <row r="79" spans="2:3" s="271" customFormat="1" x14ac:dyDescent="0.2">
      <c r="B79" s="232"/>
      <c r="C79" s="233"/>
    </row>
    <row r="80" spans="2:3" s="271" customFormat="1" x14ac:dyDescent="0.2">
      <c r="B80" s="232"/>
      <c r="C80" s="233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N36" sqref="N36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187</v>
      </c>
      <c r="R1" s="105"/>
    </row>
    <row r="2" spans="8:30" x14ac:dyDescent="0.15">
      <c r="H2" s="184" t="s">
        <v>197</v>
      </c>
      <c r="I2" s="3"/>
      <c r="J2" s="186" t="s">
        <v>103</v>
      </c>
      <c r="K2" s="3"/>
      <c r="L2" s="297" t="s">
        <v>182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47</v>
      </c>
      <c r="K3" s="3"/>
      <c r="L3" s="297" t="s">
        <v>100</v>
      </c>
      <c r="S3" s="26"/>
      <c r="T3" s="26"/>
      <c r="U3" s="26"/>
    </row>
    <row r="4" spans="8:30" x14ac:dyDescent="0.15">
      <c r="H4" s="43">
        <v>17723</v>
      </c>
      <c r="I4" s="3">
        <v>26</v>
      </c>
      <c r="J4" s="161" t="s">
        <v>30</v>
      </c>
      <c r="K4" s="117">
        <f>SUM(I4)</f>
        <v>26</v>
      </c>
      <c r="L4" s="313">
        <v>20671</v>
      </c>
      <c r="M4" s="398"/>
      <c r="N4" s="90"/>
      <c r="O4" s="90"/>
      <c r="S4" s="26"/>
      <c r="T4" s="26"/>
      <c r="U4" s="26"/>
    </row>
    <row r="5" spans="8:30" x14ac:dyDescent="0.15">
      <c r="H5" s="44">
        <v>11829</v>
      </c>
      <c r="I5" s="3">
        <v>37</v>
      </c>
      <c r="J5" s="161" t="s">
        <v>37</v>
      </c>
      <c r="K5" s="117">
        <f t="shared" ref="K5:K13" si="0">SUM(I5)</f>
        <v>37</v>
      </c>
      <c r="L5" s="314">
        <v>11435</v>
      </c>
      <c r="M5" s="45"/>
      <c r="N5" s="90"/>
      <c r="O5" s="90"/>
      <c r="S5" s="26"/>
      <c r="T5" s="26"/>
      <c r="U5" s="26"/>
    </row>
    <row r="6" spans="8:30" x14ac:dyDescent="0.15">
      <c r="H6" s="44">
        <v>8794</v>
      </c>
      <c r="I6" s="3">
        <v>34</v>
      </c>
      <c r="J6" s="161" t="s">
        <v>1</v>
      </c>
      <c r="K6" s="117">
        <f t="shared" si="0"/>
        <v>34</v>
      </c>
      <c r="L6" s="314">
        <v>10480</v>
      </c>
      <c r="M6" s="45"/>
      <c r="N6" s="185"/>
      <c r="O6" s="90"/>
      <c r="S6" s="26"/>
      <c r="T6" s="26"/>
      <c r="U6" s="26"/>
    </row>
    <row r="7" spans="8:30" x14ac:dyDescent="0.15">
      <c r="H7" s="44">
        <v>7077</v>
      </c>
      <c r="I7" s="3">
        <v>33</v>
      </c>
      <c r="J7" s="161" t="s">
        <v>0</v>
      </c>
      <c r="K7" s="117">
        <f t="shared" si="0"/>
        <v>33</v>
      </c>
      <c r="L7" s="314">
        <v>13147</v>
      </c>
      <c r="M7" s="45"/>
      <c r="N7" s="90"/>
      <c r="O7" s="90"/>
      <c r="S7" s="26"/>
      <c r="T7" s="26"/>
      <c r="U7" s="26"/>
    </row>
    <row r="8" spans="8:30" x14ac:dyDescent="0.15">
      <c r="H8" s="88">
        <v>6578</v>
      </c>
      <c r="I8" s="3">
        <v>36</v>
      </c>
      <c r="J8" s="161" t="s">
        <v>5</v>
      </c>
      <c r="K8" s="117">
        <f t="shared" si="0"/>
        <v>36</v>
      </c>
      <c r="L8" s="314">
        <v>5927</v>
      </c>
      <c r="M8" s="45"/>
      <c r="N8" s="90"/>
      <c r="O8" s="90"/>
      <c r="S8" s="26"/>
      <c r="T8" s="26"/>
      <c r="U8" s="26"/>
    </row>
    <row r="9" spans="8:30" x14ac:dyDescent="0.15">
      <c r="H9" s="44">
        <v>5938</v>
      </c>
      <c r="I9" s="33">
        <v>40</v>
      </c>
      <c r="J9" s="161" t="s">
        <v>2</v>
      </c>
      <c r="K9" s="117">
        <f t="shared" si="0"/>
        <v>40</v>
      </c>
      <c r="L9" s="314">
        <v>6516</v>
      </c>
      <c r="M9" s="45"/>
      <c r="N9" s="90"/>
      <c r="O9" s="90"/>
      <c r="S9" s="26"/>
      <c r="T9" s="26"/>
      <c r="U9" s="26"/>
    </row>
    <row r="10" spans="8:30" x14ac:dyDescent="0.15">
      <c r="H10" s="88">
        <v>4977</v>
      </c>
      <c r="I10" s="14">
        <v>14</v>
      </c>
      <c r="J10" s="163" t="s">
        <v>19</v>
      </c>
      <c r="K10" s="117">
        <f t="shared" si="0"/>
        <v>14</v>
      </c>
      <c r="L10" s="314">
        <v>8348</v>
      </c>
      <c r="S10" s="26"/>
      <c r="T10" s="26"/>
      <c r="U10" s="26"/>
    </row>
    <row r="11" spans="8:30" x14ac:dyDescent="0.15">
      <c r="H11" s="89">
        <v>4977</v>
      </c>
      <c r="I11" s="3">
        <v>25</v>
      </c>
      <c r="J11" s="161" t="s">
        <v>29</v>
      </c>
      <c r="K11" s="117">
        <f t="shared" si="0"/>
        <v>25</v>
      </c>
      <c r="L11" s="314">
        <v>4750</v>
      </c>
      <c r="M11" s="45"/>
      <c r="N11" s="90"/>
      <c r="O11" s="90"/>
      <c r="S11" s="26"/>
      <c r="T11" s="26"/>
      <c r="U11" s="26"/>
    </row>
    <row r="12" spans="8:30" x14ac:dyDescent="0.15">
      <c r="H12" s="138">
        <v>2998</v>
      </c>
      <c r="I12" s="14">
        <v>16</v>
      </c>
      <c r="J12" s="163" t="s">
        <v>3</v>
      </c>
      <c r="K12" s="117">
        <f t="shared" si="0"/>
        <v>16</v>
      </c>
      <c r="L12" s="314">
        <v>2809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28">
        <v>2914</v>
      </c>
      <c r="I13" s="384">
        <v>24</v>
      </c>
      <c r="J13" s="385" t="s">
        <v>28</v>
      </c>
      <c r="K13" s="117">
        <f t="shared" si="0"/>
        <v>24</v>
      </c>
      <c r="L13" s="314">
        <v>3048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337">
        <v>2692</v>
      </c>
      <c r="I14" s="122">
        <v>15</v>
      </c>
      <c r="J14" s="175" t="s">
        <v>20</v>
      </c>
      <c r="K14" s="108" t="s">
        <v>8</v>
      </c>
      <c r="L14" s="315">
        <v>100286</v>
      </c>
      <c r="S14" s="26"/>
      <c r="T14" s="26"/>
      <c r="U14" s="26"/>
    </row>
    <row r="15" spans="8:30" x14ac:dyDescent="0.15">
      <c r="H15" s="195">
        <v>2582</v>
      </c>
      <c r="I15" s="3">
        <v>38</v>
      </c>
      <c r="J15" s="161" t="s">
        <v>38</v>
      </c>
      <c r="K15" s="50"/>
      <c r="L15" t="s">
        <v>60</v>
      </c>
      <c r="M15" s="408" t="s">
        <v>195</v>
      </c>
      <c r="N15" s="42" t="s">
        <v>75</v>
      </c>
      <c r="S15" s="26"/>
      <c r="T15" s="26"/>
      <c r="U15" s="26"/>
    </row>
    <row r="16" spans="8:30" x14ac:dyDescent="0.15">
      <c r="H16" s="88">
        <v>2538</v>
      </c>
      <c r="I16" s="3">
        <v>17</v>
      </c>
      <c r="J16" s="161" t="s">
        <v>21</v>
      </c>
      <c r="K16" s="117">
        <f>SUM(I4)</f>
        <v>26</v>
      </c>
      <c r="L16" s="161" t="s">
        <v>30</v>
      </c>
      <c r="M16" s="316">
        <v>19901</v>
      </c>
      <c r="N16" s="89">
        <f>SUM(H4)</f>
        <v>17723</v>
      </c>
      <c r="O16" s="45"/>
      <c r="P16" s="17"/>
      <c r="S16" s="26"/>
      <c r="T16" s="26"/>
      <c r="U16" s="26"/>
    </row>
    <row r="17" spans="1:21" x14ac:dyDescent="0.15">
      <c r="H17" s="88">
        <v>2383</v>
      </c>
      <c r="I17" s="3">
        <v>27</v>
      </c>
      <c r="J17" s="161" t="s">
        <v>31</v>
      </c>
      <c r="K17" s="117">
        <f t="shared" ref="K17:K25" si="1">SUM(I5)</f>
        <v>37</v>
      </c>
      <c r="L17" s="161" t="s">
        <v>37</v>
      </c>
      <c r="M17" s="317">
        <v>10695</v>
      </c>
      <c r="N17" s="89">
        <f t="shared" ref="N17:N25" si="2">SUM(H5)</f>
        <v>11829</v>
      </c>
      <c r="O17" s="45"/>
      <c r="P17" s="17"/>
      <c r="S17" s="26"/>
      <c r="T17" s="26"/>
      <c r="U17" s="26"/>
    </row>
    <row r="18" spans="1:21" x14ac:dyDescent="0.15">
      <c r="H18" s="123">
        <v>1692</v>
      </c>
      <c r="I18" s="3">
        <v>1</v>
      </c>
      <c r="J18" s="161" t="s">
        <v>4</v>
      </c>
      <c r="K18" s="117">
        <f t="shared" si="1"/>
        <v>34</v>
      </c>
      <c r="L18" s="161" t="s">
        <v>1</v>
      </c>
      <c r="M18" s="317">
        <v>7877</v>
      </c>
      <c r="N18" s="89">
        <f t="shared" si="2"/>
        <v>8794</v>
      </c>
      <c r="O18" s="45"/>
      <c r="P18" s="17"/>
      <c r="S18" s="26"/>
      <c r="T18" s="26"/>
      <c r="U18" s="26"/>
    </row>
    <row r="19" spans="1:21" x14ac:dyDescent="0.15">
      <c r="H19" s="98">
        <v>697</v>
      </c>
      <c r="I19" s="3">
        <v>31</v>
      </c>
      <c r="J19" s="161" t="s">
        <v>64</v>
      </c>
      <c r="K19" s="117">
        <f t="shared" si="1"/>
        <v>33</v>
      </c>
      <c r="L19" s="161" t="s">
        <v>0</v>
      </c>
      <c r="M19" s="317">
        <v>8273</v>
      </c>
      <c r="N19" s="89">
        <f t="shared" si="2"/>
        <v>7077</v>
      </c>
      <c r="O19" s="45"/>
      <c r="P19" s="17"/>
      <c r="S19" s="26"/>
      <c r="T19" s="26"/>
      <c r="U19" s="26"/>
    </row>
    <row r="20" spans="1:21" ht="14.25" thickBot="1" x14ac:dyDescent="0.2">
      <c r="H20" s="195">
        <v>495</v>
      </c>
      <c r="I20" s="3">
        <v>19</v>
      </c>
      <c r="J20" s="161" t="s">
        <v>23</v>
      </c>
      <c r="K20" s="117">
        <f t="shared" si="1"/>
        <v>36</v>
      </c>
      <c r="L20" s="161" t="s">
        <v>5</v>
      </c>
      <c r="M20" s="317">
        <v>7537</v>
      </c>
      <c r="N20" s="89">
        <f t="shared" si="2"/>
        <v>6578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197</v>
      </c>
      <c r="D21" s="59" t="s">
        <v>182</v>
      </c>
      <c r="E21" s="59" t="s">
        <v>41</v>
      </c>
      <c r="F21" s="59" t="s">
        <v>50</v>
      </c>
      <c r="G21" s="8" t="s">
        <v>186</v>
      </c>
      <c r="H21" s="44">
        <v>490</v>
      </c>
      <c r="I21" s="3">
        <v>2</v>
      </c>
      <c r="J21" s="161" t="s">
        <v>6</v>
      </c>
      <c r="K21" s="117">
        <f t="shared" si="1"/>
        <v>40</v>
      </c>
      <c r="L21" s="161" t="s">
        <v>2</v>
      </c>
      <c r="M21" s="317">
        <v>6051</v>
      </c>
      <c r="N21" s="89">
        <f t="shared" si="2"/>
        <v>5938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17723</v>
      </c>
      <c r="D22" s="89">
        <f>SUM(L4)</f>
        <v>20671</v>
      </c>
      <c r="E22" s="52">
        <f t="shared" ref="E22:E32" si="4">SUM(N16/M16*100)</f>
        <v>89.055826340384897</v>
      </c>
      <c r="F22" s="55">
        <f>SUM(C22/D22*100)</f>
        <v>85.73847419089546</v>
      </c>
      <c r="G22" s="3"/>
      <c r="H22" s="91">
        <v>427</v>
      </c>
      <c r="I22" s="3">
        <v>12</v>
      </c>
      <c r="J22" s="161" t="s">
        <v>18</v>
      </c>
      <c r="K22" s="117">
        <f t="shared" si="1"/>
        <v>14</v>
      </c>
      <c r="L22" s="163" t="s">
        <v>19</v>
      </c>
      <c r="M22" s="317">
        <v>5592</v>
      </c>
      <c r="N22" s="89">
        <f t="shared" si="2"/>
        <v>4977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11829</v>
      </c>
      <c r="D23" s="89">
        <f>SUM(L5)</f>
        <v>11435</v>
      </c>
      <c r="E23" s="52">
        <f t="shared" si="4"/>
        <v>110.6030855539972</v>
      </c>
      <c r="F23" s="55">
        <f t="shared" ref="F23:F32" si="5">SUM(C23/D23*100)</f>
        <v>103.44556187144731</v>
      </c>
      <c r="G23" s="3"/>
      <c r="H23" s="378">
        <v>333</v>
      </c>
      <c r="I23" s="3">
        <v>21</v>
      </c>
      <c r="J23" s="161" t="s">
        <v>25</v>
      </c>
      <c r="K23" s="117">
        <f t="shared" si="1"/>
        <v>25</v>
      </c>
      <c r="L23" s="161" t="s">
        <v>29</v>
      </c>
      <c r="M23" s="317">
        <v>5613</v>
      </c>
      <c r="N23" s="89">
        <f t="shared" si="2"/>
        <v>4977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</v>
      </c>
      <c r="C24" s="43">
        <f t="shared" si="3"/>
        <v>8794</v>
      </c>
      <c r="D24" s="89">
        <f t="shared" ref="D24:D31" si="6">SUM(L6)</f>
        <v>10480</v>
      </c>
      <c r="E24" s="52">
        <f t="shared" si="4"/>
        <v>111.64148787609496</v>
      </c>
      <c r="F24" s="55">
        <f t="shared" si="5"/>
        <v>83.912213740458014</v>
      </c>
      <c r="G24" s="3"/>
      <c r="H24" s="91">
        <v>318</v>
      </c>
      <c r="I24" s="3">
        <v>23</v>
      </c>
      <c r="J24" s="161" t="s">
        <v>27</v>
      </c>
      <c r="K24" s="117">
        <f t="shared" si="1"/>
        <v>16</v>
      </c>
      <c r="L24" s="163" t="s">
        <v>3</v>
      </c>
      <c r="M24" s="317">
        <v>2993</v>
      </c>
      <c r="N24" s="89">
        <f t="shared" si="2"/>
        <v>2998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0</v>
      </c>
      <c r="C25" s="43">
        <f t="shared" si="3"/>
        <v>7077</v>
      </c>
      <c r="D25" s="89">
        <f t="shared" si="6"/>
        <v>13147</v>
      </c>
      <c r="E25" s="52">
        <f t="shared" si="4"/>
        <v>85.543333736250446</v>
      </c>
      <c r="F25" s="55">
        <f t="shared" si="5"/>
        <v>53.829771050429756</v>
      </c>
      <c r="G25" s="3"/>
      <c r="H25" s="126">
        <v>284</v>
      </c>
      <c r="I25" s="3">
        <v>22</v>
      </c>
      <c r="J25" s="161" t="s">
        <v>26</v>
      </c>
      <c r="K25" s="181">
        <f t="shared" si="1"/>
        <v>24</v>
      </c>
      <c r="L25" s="385" t="s">
        <v>28</v>
      </c>
      <c r="M25" s="318">
        <v>3053</v>
      </c>
      <c r="N25" s="167">
        <f t="shared" si="2"/>
        <v>2914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5</v>
      </c>
      <c r="C26" s="89">
        <f t="shared" si="3"/>
        <v>6578</v>
      </c>
      <c r="D26" s="89">
        <f t="shared" si="6"/>
        <v>5927</v>
      </c>
      <c r="E26" s="52">
        <f t="shared" si="4"/>
        <v>87.276104550882323</v>
      </c>
      <c r="F26" s="55">
        <f t="shared" si="5"/>
        <v>110.98363421629828</v>
      </c>
      <c r="G26" s="12"/>
      <c r="H26" s="91">
        <v>101</v>
      </c>
      <c r="I26" s="3">
        <v>4</v>
      </c>
      <c r="J26" s="161" t="s">
        <v>11</v>
      </c>
      <c r="K26" s="3"/>
      <c r="L26" s="367" t="s">
        <v>8</v>
      </c>
      <c r="M26" s="319">
        <v>92591</v>
      </c>
      <c r="N26" s="193">
        <f>SUM(H44)</f>
        <v>88967</v>
      </c>
      <c r="S26" s="26"/>
      <c r="T26" s="26"/>
      <c r="U26" s="26"/>
    </row>
    <row r="27" spans="1:21" x14ac:dyDescent="0.15">
      <c r="A27" s="61">
        <v>6</v>
      </c>
      <c r="B27" s="161" t="s">
        <v>2</v>
      </c>
      <c r="C27" s="43">
        <f t="shared" si="3"/>
        <v>5938</v>
      </c>
      <c r="D27" s="89">
        <f t="shared" si="6"/>
        <v>6516</v>
      </c>
      <c r="E27" s="52">
        <f t="shared" si="4"/>
        <v>98.13254007602049</v>
      </c>
      <c r="F27" s="55">
        <f t="shared" si="5"/>
        <v>91.12952731737262</v>
      </c>
      <c r="G27" s="3"/>
      <c r="H27" s="438">
        <v>85</v>
      </c>
      <c r="I27" s="3">
        <v>32</v>
      </c>
      <c r="J27" s="161" t="s">
        <v>35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19</v>
      </c>
      <c r="C28" s="43">
        <f t="shared" si="3"/>
        <v>4977</v>
      </c>
      <c r="D28" s="89">
        <f t="shared" si="6"/>
        <v>8348</v>
      </c>
      <c r="E28" s="52">
        <f t="shared" si="4"/>
        <v>89.002145922746777</v>
      </c>
      <c r="F28" s="55">
        <f t="shared" si="5"/>
        <v>59.619070436032587</v>
      </c>
      <c r="G28" s="3"/>
      <c r="H28" s="126">
        <v>42</v>
      </c>
      <c r="I28" s="3">
        <v>9</v>
      </c>
      <c r="J28" s="3" t="s">
        <v>170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29</v>
      </c>
      <c r="C29" s="43">
        <f t="shared" si="3"/>
        <v>4977</v>
      </c>
      <c r="D29" s="89">
        <f t="shared" si="6"/>
        <v>4750</v>
      </c>
      <c r="E29" s="52">
        <f t="shared" si="4"/>
        <v>88.669160876536608</v>
      </c>
      <c r="F29" s="55">
        <f t="shared" si="5"/>
        <v>104.77894736842106</v>
      </c>
      <c r="G29" s="11"/>
      <c r="H29" s="91">
        <v>3</v>
      </c>
      <c r="I29" s="3">
        <v>6</v>
      </c>
      <c r="J29" s="161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</v>
      </c>
      <c r="C30" s="43">
        <f t="shared" si="3"/>
        <v>2998</v>
      </c>
      <c r="D30" s="89">
        <f t="shared" si="6"/>
        <v>2809</v>
      </c>
      <c r="E30" s="52">
        <f t="shared" si="4"/>
        <v>100.1670564650852</v>
      </c>
      <c r="F30" s="55">
        <f t="shared" si="5"/>
        <v>106.72837308650764</v>
      </c>
      <c r="G30" s="12"/>
      <c r="H30" s="91">
        <v>0</v>
      </c>
      <c r="I30" s="3">
        <v>3</v>
      </c>
      <c r="J30" s="161" t="s">
        <v>10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5" t="s">
        <v>28</v>
      </c>
      <c r="C31" s="43">
        <f t="shared" si="3"/>
        <v>2914</v>
      </c>
      <c r="D31" s="89">
        <f t="shared" si="6"/>
        <v>3048</v>
      </c>
      <c r="E31" s="52">
        <f t="shared" si="4"/>
        <v>95.4471012119227</v>
      </c>
      <c r="F31" s="55">
        <f t="shared" si="5"/>
        <v>95.60367454068242</v>
      </c>
      <c r="G31" s="92"/>
      <c r="H31" s="126">
        <v>0</v>
      </c>
      <c r="I31" s="3">
        <v>5</v>
      </c>
      <c r="J31" s="161" t="s">
        <v>12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88967</v>
      </c>
      <c r="D32" s="67">
        <f>SUM(L14)</f>
        <v>100286</v>
      </c>
      <c r="E32" s="70">
        <f t="shared" si="4"/>
        <v>96.08601267941809</v>
      </c>
      <c r="F32" s="68">
        <f t="shared" si="5"/>
        <v>88.713280019145245</v>
      </c>
      <c r="G32" s="392">
        <v>76.3</v>
      </c>
      <c r="H32" s="439">
        <v>0</v>
      </c>
      <c r="I32" s="3">
        <v>7</v>
      </c>
      <c r="J32" s="161" t="s">
        <v>14</v>
      </c>
      <c r="L32" s="42"/>
      <c r="M32" s="26"/>
      <c r="S32" s="26"/>
      <c r="T32" s="26"/>
      <c r="U32" s="26"/>
    </row>
    <row r="33" spans="2:30" x14ac:dyDescent="0.15">
      <c r="H33" s="89">
        <v>0</v>
      </c>
      <c r="I33" s="3">
        <v>8</v>
      </c>
      <c r="J33" s="161" t="s">
        <v>15</v>
      </c>
      <c r="L33" s="42"/>
      <c r="M33" s="26"/>
      <c r="S33" s="26"/>
      <c r="T33" s="26"/>
      <c r="U33" s="26"/>
    </row>
    <row r="34" spans="2:30" x14ac:dyDescent="0.15">
      <c r="H34" s="43">
        <v>0</v>
      </c>
      <c r="I34" s="3">
        <v>10</v>
      </c>
      <c r="J34" s="161" t="s">
        <v>16</v>
      </c>
      <c r="S34" s="26"/>
      <c r="T34" s="26"/>
      <c r="U34" s="26"/>
    </row>
    <row r="35" spans="2:30" x14ac:dyDescent="0.15">
      <c r="H35" s="351">
        <v>0</v>
      </c>
      <c r="I35" s="3">
        <v>11</v>
      </c>
      <c r="J35" s="161" t="s">
        <v>17</v>
      </c>
      <c r="L35" s="47"/>
      <c r="M35" s="391"/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13</v>
      </c>
      <c r="J36" s="161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195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122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195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88967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H46" s="394" t="s">
        <v>190</v>
      </c>
      <c r="L46" s="409" t="s">
        <v>193</v>
      </c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197</v>
      </c>
      <c r="I47" s="3"/>
      <c r="J47" s="179" t="s">
        <v>71</v>
      </c>
      <c r="K47" s="3"/>
      <c r="L47" s="302" t="s">
        <v>182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47</v>
      </c>
      <c r="K48" s="122"/>
      <c r="L48" s="306" t="s">
        <v>100</v>
      </c>
      <c r="S48" s="26"/>
      <c r="T48" s="26"/>
      <c r="U48" s="26"/>
      <c r="V48" s="26"/>
    </row>
    <row r="49" spans="1:22" x14ac:dyDescent="0.15">
      <c r="H49" s="89">
        <v>82123</v>
      </c>
      <c r="I49" s="3">
        <v>26</v>
      </c>
      <c r="J49" s="161" t="s">
        <v>30</v>
      </c>
      <c r="K49" s="3">
        <f>SUM(I49)</f>
        <v>26</v>
      </c>
      <c r="L49" s="307">
        <v>88497</v>
      </c>
      <c r="S49" s="26"/>
      <c r="T49" s="26"/>
      <c r="U49" s="26"/>
      <c r="V49" s="26"/>
    </row>
    <row r="50" spans="1:22" x14ac:dyDescent="0.15">
      <c r="H50" s="89">
        <v>21239</v>
      </c>
      <c r="I50" s="3">
        <v>13</v>
      </c>
      <c r="J50" s="161" t="s">
        <v>7</v>
      </c>
      <c r="K50" s="3">
        <f t="shared" ref="K50:K58" si="7">SUM(I50)</f>
        <v>13</v>
      </c>
      <c r="L50" s="307">
        <v>23590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13308</v>
      </c>
      <c r="I51" s="3">
        <v>33</v>
      </c>
      <c r="J51" s="161" t="s">
        <v>0</v>
      </c>
      <c r="K51" s="3">
        <f t="shared" si="7"/>
        <v>33</v>
      </c>
      <c r="L51" s="307">
        <v>11555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10540</v>
      </c>
      <c r="I52" s="3">
        <v>22</v>
      </c>
      <c r="J52" s="161" t="s">
        <v>26</v>
      </c>
      <c r="K52" s="3">
        <f t="shared" si="7"/>
        <v>22</v>
      </c>
      <c r="L52" s="307">
        <v>11417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197</v>
      </c>
      <c r="D53" s="59" t="s">
        <v>182</v>
      </c>
      <c r="E53" s="59" t="s">
        <v>41</v>
      </c>
      <c r="F53" s="59" t="s">
        <v>50</v>
      </c>
      <c r="G53" s="8" t="s">
        <v>186</v>
      </c>
      <c r="H53" s="44">
        <v>10343</v>
      </c>
      <c r="I53" s="3">
        <v>25</v>
      </c>
      <c r="J53" s="161" t="s">
        <v>29</v>
      </c>
      <c r="K53" s="3">
        <f t="shared" si="7"/>
        <v>25</v>
      </c>
      <c r="L53" s="307">
        <v>11428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82123</v>
      </c>
      <c r="D54" s="98">
        <f>SUM(L49)</f>
        <v>88497</v>
      </c>
      <c r="E54" s="52">
        <f t="shared" ref="E54:E64" si="9">SUM(N63/M63*100)</f>
        <v>98.004654215645331</v>
      </c>
      <c r="F54" s="52">
        <f>SUM(C54/D54*100)</f>
        <v>92.797495960315032</v>
      </c>
      <c r="G54" s="3"/>
      <c r="H54" s="44">
        <v>9387</v>
      </c>
      <c r="I54" s="3">
        <v>16</v>
      </c>
      <c r="J54" s="161" t="s">
        <v>3</v>
      </c>
      <c r="K54" s="3">
        <f t="shared" si="7"/>
        <v>16</v>
      </c>
      <c r="L54" s="307">
        <v>11521</v>
      </c>
      <c r="M54" s="26"/>
      <c r="N54" s="363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21239</v>
      </c>
      <c r="D55" s="98">
        <f t="shared" ref="D55:D64" si="10">SUM(L50)</f>
        <v>23590</v>
      </c>
      <c r="E55" s="52">
        <f t="shared" si="9"/>
        <v>98.956343474817132</v>
      </c>
      <c r="F55" s="52">
        <f t="shared" ref="F55:F64" si="11">SUM(C55/D55*100)</f>
        <v>90.033912674862222</v>
      </c>
      <c r="G55" s="3"/>
      <c r="H55" s="337">
        <v>8377</v>
      </c>
      <c r="I55" s="3">
        <v>34</v>
      </c>
      <c r="J55" s="161" t="s">
        <v>1</v>
      </c>
      <c r="K55" s="3">
        <f t="shared" si="7"/>
        <v>34</v>
      </c>
      <c r="L55" s="307">
        <v>15973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13308</v>
      </c>
      <c r="D56" s="98">
        <f t="shared" si="10"/>
        <v>11555</v>
      </c>
      <c r="E56" s="52">
        <f t="shared" si="9"/>
        <v>102.71688792837294</v>
      </c>
      <c r="F56" s="52">
        <f t="shared" si="11"/>
        <v>115.17092167892686</v>
      </c>
      <c r="G56" s="3"/>
      <c r="H56" s="44">
        <v>6005</v>
      </c>
      <c r="I56" s="3">
        <v>24</v>
      </c>
      <c r="J56" s="161" t="s">
        <v>28</v>
      </c>
      <c r="K56" s="3">
        <f t="shared" si="7"/>
        <v>24</v>
      </c>
      <c r="L56" s="307">
        <v>5362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26</v>
      </c>
      <c r="C57" s="43">
        <f t="shared" si="8"/>
        <v>10540</v>
      </c>
      <c r="D57" s="98">
        <f t="shared" si="10"/>
        <v>11417</v>
      </c>
      <c r="E57" s="52">
        <f t="shared" si="9"/>
        <v>115.86237221061889</v>
      </c>
      <c r="F57" s="52">
        <f t="shared" si="11"/>
        <v>92.318472453359021</v>
      </c>
      <c r="G57" s="3"/>
      <c r="H57" s="91">
        <v>5104</v>
      </c>
      <c r="I57" s="3">
        <v>36</v>
      </c>
      <c r="J57" s="161" t="s">
        <v>5</v>
      </c>
      <c r="K57" s="3">
        <f t="shared" si="7"/>
        <v>36</v>
      </c>
      <c r="L57" s="307">
        <v>7099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29</v>
      </c>
      <c r="C58" s="43">
        <f t="shared" si="8"/>
        <v>10343</v>
      </c>
      <c r="D58" s="98">
        <f t="shared" si="10"/>
        <v>11428</v>
      </c>
      <c r="E58" s="52">
        <f t="shared" si="9"/>
        <v>97.870931112793329</v>
      </c>
      <c r="F58" s="52">
        <f t="shared" si="11"/>
        <v>90.50577528876444</v>
      </c>
      <c r="G58" s="12"/>
      <c r="H58" s="334">
        <v>4975</v>
      </c>
      <c r="I58" s="14">
        <v>40</v>
      </c>
      <c r="J58" s="163" t="s">
        <v>2</v>
      </c>
      <c r="K58" s="14">
        <f t="shared" si="7"/>
        <v>40</v>
      </c>
      <c r="L58" s="308">
        <v>4075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3</v>
      </c>
      <c r="C59" s="43">
        <f t="shared" si="8"/>
        <v>9387</v>
      </c>
      <c r="D59" s="98">
        <f t="shared" si="10"/>
        <v>11521</v>
      </c>
      <c r="E59" s="52">
        <f t="shared" si="9"/>
        <v>99.144486692015207</v>
      </c>
      <c r="F59" s="52">
        <f t="shared" si="11"/>
        <v>81.477302317507167</v>
      </c>
      <c r="G59" s="3"/>
      <c r="H59" s="440">
        <v>3092</v>
      </c>
      <c r="I59" s="339">
        <v>38</v>
      </c>
      <c r="J59" s="224" t="s">
        <v>38</v>
      </c>
      <c r="K59" s="8" t="s">
        <v>67</v>
      </c>
      <c r="L59" s="309">
        <v>197462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1</v>
      </c>
      <c r="C60" s="43">
        <f t="shared" si="8"/>
        <v>8377</v>
      </c>
      <c r="D60" s="98">
        <f t="shared" si="10"/>
        <v>15973</v>
      </c>
      <c r="E60" s="52">
        <f t="shared" si="9"/>
        <v>96.243106617647058</v>
      </c>
      <c r="F60" s="52">
        <f t="shared" si="11"/>
        <v>52.444750516496583</v>
      </c>
      <c r="G60" s="3"/>
      <c r="H60" s="424">
        <v>2375</v>
      </c>
      <c r="I60" s="140">
        <v>17</v>
      </c>
      <c r="J60" s="161" t="s">
        <v>21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28</v>
      </c>
      <c r="C61" s="43">
        <f t="shared" si="8"/>
        <v>6005</v>
      </c>
      <c r="D61" s="98">
        <f t="shared" si="10"/>
        <v>5362</v>
      </c>
      <c r="E61" s="52">
        <f t="shared" si="9"/>
        <v>110.46725533480502</v>
      </c>
      <c r="F61" s="52">
        <f t="shared" si="11"/>
        <v>111.99179410667661</v>
      </c>
      <c r="G61" s="11"/>
      <c r="H61" s="424">
        <v>1441</v>
      </c>
      <c r="I61" s="140">
        <v>23</v>
      </c>
      <c r="J61" s="161" t="s">
        <v>27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5</v>
      </c>
      <c r="C62" s="43">
        <f t="shared" si="8"/>
        <v>5104</v>
      </c>
      <c r="D62" s="98">
        <f t="shared" si="10"/>
        <v>7099</v>
      </c>
      <c r="E62" s="52">
        <f t="shared" si="9"/>
        <v>101.91693290734824</v>
      </c>
      <c r="F62" s="52">
        <f t="shared" si="11"/>
        <v>71.897450345119026</v>
      </c>
      <c r="G62" s="12"/>
      <c r="H62" s="126">
        <v>1301</v>
      </c>
      <c r="I62" s="174">
        <v>21</v>
      </c>
      <c r="J62" s="3" t="s">
        <v>162</v>
      </c>
      <c r="K62" s="50"/>
      <c r="L62" t="s">
        <v>61</v>
      </c>
      <c r="M62" s="408" t="s">
        <v>195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</v>
      </c>
      <c r="C63" s="334">
        <f t="shared" si="8"/>
        <v>4975</v>
      </c>
      <c r="D63" s="138">
        <f t="shared" si="10"/>
        <v>4075</v>
      </c>
      <c r="E63" s="57">
        <f t="shared" si="9"/>
        <v>167.45203635139683</v>
      </c>
      <c r="F63" s="57">
        <f t="shared" si="11"/>
        <v>122.08588957055215</v>
      </c>
      <c r="G63" s="92"/>
      <c r="H63" s="126">
        <v>960</v>
      </c>
      <c r="I63" s="3">
        <v>12</v>
      </c>
      <c r="J63" s="161" t="s">
        <v>18</v>
      </c>
      <c r="K63" s="3">
        <f>SUM(K49)</f>
        <v>26</v>
      </c>
      <c r="L63" s="161" t="s">
        <v>30</v>
      </c>
      <c r="M63" s="170">
        <v>83795</v>
      </c>
      <c r="N63" s="89">
        <f>SUM(H49)</f>
        <v>82123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182252</v>
      </c>
      <c r="D64" s="139">
        <f t="shared" si="10"/>
        <v>197462</v>
      </c>
      <c r="E64" s="70">
        <f t="shared" si="9"/>
        <v>100.94211607800565</v>
      </c>
      <c r="F64" s="70">
        <f t="shared" si="11"/>
        <v>92.297252129523656</v>
      </c>
      <c r="G64" s="392">
        <v>64.3</v>
      </c>
      <c r="H64" s="91">
        <v>572</v>
      </c>
      <c r="I64" s="3">
        <v>9</v>
      </c>
      <c r="J64" s="3" t="s">
        <v>170</v>
      </c>
      <c r="K64" s="3">
        <f t="shared" ref="K64:K72" si="12">SUM(K50)</f>
        <v>13</v>
      </c>
      <c r="L64" s="161" t="s">
        <v>7</v>
      </c>
      <c r="M64" s="170">
        <v>21463</v>
      </c>
      <c r="N64" s="89">
        <f t="shared" ref="N64:N72" si="13">SUM(H50)</f>
        <v>21239</v>
      </c>
      <c r="O64" s="45"/>
      <c r="S64" s="26"/>
      <c r="T64" s="26"/>
      <c r="U64" s="26"/>
      <c r="V64" s="26"/>
    </row>
    <row r="65" spans="2:22" x14ac:dyDescent="0.15">
      <c r="H65" s="89">
        <v>418</v>
      </c>
      <c r="I65" s="3">
        <v>1</v>
      </c>
      <c r="J65" s="161" t="s">
        <v>4</v>
      </c>
      <c r="K65" s="3">
        <f t="shared" si="12"/>
        <v>33</v>
      </c>
      <c r="L65" s="161" t="s">
        <v>0</v>
      </c>
      <c r="M65" s="170">
        <v>12956</v>
      </c>
      <c r="N65" s="89">
        <f t="shared" si="13"/>
        <v>13308</v>
      </c>
      <c r="O65" s="45"/>
      <c r="S65" s="26"/>
      <c r="T65" s="26"/>
      <c r="U65" s="26"/>
      <c r="V65" s="26"/>
    </row>
    <row r="66" spans="2:22" x14ac:dyDescent="0.15">
      <c r="H66" s="89">
        <v>330</v>
      </c>
      <c r="I66" s="3">
        <v>4</v>
      </c>
      <c r="J66" s="161" t="s">
        <v>11</v>
      </c>
      <c r="K66" s="3">
        <f t="shared" si="12"/>
        <v>22</v>
      </c>
      <c r="L66" s="161" t="s">
        <v>26</v>
      </c>
      <c r="M66" s="170">
        <v>9097</v>
      </c>
      <c r="N66" s="89">
        <f t="shared" si="13"/>
        <v>10540</v>
      </c>
      <c r="O66" s="45"/>
      <c r="S66" s="26"/>
      <c r="T66" s="26"/>
      <c r="U66" s="26"/>
      <c r="V66" s="26"/>
    </row>
    <row r="67" spans="2:22" x14ac:dyDescent="0.15">
      <c r="H67" s="89">
        <v>215</v>
      </c>
      <c r="I67" s="3">
        <v>11</v>
      </c>
      <c r="J67" s="161" t="s">
        <v>17</v>
      </c>
      <c r="K67" s="3">
        <f t="shared" si="12"/>
        <v>25</v>
      </c>
      <c r="L67" s="161" t="s">
        <v>29</v>
      </c>
      <c r="M67" s="170">
        <v>10568</v>
      </c>
      <c r="N67" s="89">
        <f t="shared" si="13"/>
        <v>10343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293">
        <v>54</v>
      </c>
      <c r="I68" s="3">
        <v>35</v>
      </c>
      <c r="J68" s="161" t="s">
        <v>36</v>
      </c>
      <c r="K68" s="3">
        <f t="shared" si="12"/>
        <v>16</v>
      </c>
      <c r="L68" s="161" t="s">
        <v>3</v>
      </c>
      <c r="M68" s="170">
        <v>9468</v>
      </c>
      <c r="N68" s="89">
        <f t="shared" si="13"/>
        <v>9387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49</v>
      </c>
      <c r="I69" s="3">
        <v>15</v>
      </c>
      <c r="J69" s="161" t="s">
        <v>20</v>
      </c>
      <c r="K69" s="3">
        <f t="shared" si="12"/>
        <v>34</v>
      </c>
      <c r="L69" s="161" t="s">
        <v>1</v>
      </c>
      <c r="M69" s="170">
        <v>8704</v>
      </c>
      <c r="N69" s="89">
        <f t="shared" si="13"/>
        <v>8377</v>
      </c>
      <c r="O69" s="45"/>
      <c r="S69" s="26"/>
      <c r="T69" s="26"/>
      <c r="U69" s="26"/>
      <c r="V69" s="26"/>
    </row>
    <row r="70" spans="2:22" x14ac:dyDescent="0.15">
      <c r="B70" s="50"/>
      <c r="H70" s="88">
        <v>27</v>
      </c>
      <c r="I70" s="3">
        <v>27</v>
      </c>
      <c r="J70" s="161" t="s">
        <v>31</v>
      </c>
      <c r="K70" s="3">
        <f t="shared" si="12"/>
        <v>24</v>
      </c>
      <c r="L70" s="161" t="s">
        <v>28</v>
      </c>
      <c r="M70" s="170">
        <v>5436</v>
      </c>
      <c r="N70" s="89">
        <f t="shared" si="13"/>
        <v>6005</v>
      </c>
      <c r="O70" s="45"/>
      <c r="S70" s="26"/>
      <c r="T70" s="26"/>
      <c r="U70" s="26"/>
      <c r="V70" s="26"/>
    </row>
    <row r="71" spans="2:22" x14ac:dyDescent="0.15">
      <c r="B71" s="50"/>
      <c r="H71" s="44">
        <v>17</v>
      </c>
      <c r="I71" s="3">
        <v>29</v>
      </c>
      <c r="J71" s="161" t="s">
        <v>54</v>
      </c>
      <c r="K71" s="3">
        <f t="shared" si="12"/>
        <v>36</v>
      </c>
      <c r="L71" s="161" t="s">
        <v>5</v>
      </c>
      <c r="M71" s="170">
        <v>5008</v>
      </c>
      <c r="N71" s="89">
        <f t="shared" si="13"/>
        <v>5104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2</v>
      </c>
      <c r="J72" s="161" t="s">
        <v>6</v>
      </c>
      <c r="K72" s="3">
        <f t="shared" si="12"/>
        <v>40</v>
      </c>
      <c r="L72" s="163" t="s">
        <v>2</v>
      </c>
      <c r="M72" s="171">
        <v>2971</v>
      </c>
      <c r="N72" s="89">
        <f t="shared" si="13"/>
        <v>4975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44">
        <v>0</v>
      </c>
      <c r="I73" s="3">
        <v>3</v>
      </c>
      <c r="J73" s="161" t="s">
        <v>10</v>
      </c>
      <c r="K73" s="43"/>
      <c r="L73" s="115" t="s">
        <v>93</v>
      </c>
      <c r="M73" s="169">
        <v>180551</v>
      </c>
      <c r="N73" s="168">
        <f>SUM(H89)</f>
        <v>182252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351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89">
        <v>0</v>
      </c>
      <c r="I82" s="3">
        <v>20</v>
      </c>
      <c r="J82" s="161" t="s">
        <v>24</v>
      </c>
      <c r="L82" s="47"/>
      <c r="M82" s="391"/>
      <c r="N82" s="26"/>
      <c r="O82" s="26"/>
      <c r="S82" s="26"/>
      <c r="T82" s="26"/>
      <c r="U82" s="26"/>
      <c r="V82" s="26"/>
    </row>
    <row r="83" spans="8:22" x14ac:dyDescent="0.15">
      <c r="H83" s="293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88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337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182252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I19" sqref="I19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6" t="s">
        <v>188</v>
      </c>
      <c r="J1" s="102"/>
      <c r="Q1" s="26"/>
      <c r="R1" s="109"/>
    </row>
    <row r="2" spans="5:30" x14ac:dyDescent="0.15">
      <c r="H2" s="426" t="s">
        <v>197</v>
      </c>
      <c r="I2" s="3"/>
      <c r="J2" s="187" t="s">
        <v>104</v>
      </c>
      <c r="K2" s="3"/>
      <c r="L2" s="180" t="s">
        <v>182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47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89">
        <v>81171</v>
      </c>
      <c r="I4" s="3">
        <v>31</v>
      </c>
      <c r="J4" s="33" t="s">
        <v>64</v>
      </c>
      <c r="K4" s="204">
        <f>SUM(I4)</f>
        <v>31</v>
      </c>
      <c r="L4" s="276">
        <v>88946</v>
      </c>
      <c r="M4" s="398"/>
      <c r="R4" s="48"/>
      <c r="S4" s="26"/>
      <c r="T4" s="26"/>
      <c r="U4" s="26"/>
      <c r="V4" s="26"/>
    </row>
    <row r="5" spans="5:30" x14ac:dyDescent="0.15">
      <c r="H5" s="88">
        <v>50124</v>
      </c>
      <c r="I5" s="3">
        <v>2</v>
      </c>
      <c r="J5" s="33" t="s">
        <v>6</v>
      </c>
      <c r="K5" s="204">
        <f t="shared" ref="K5:K13" si="0">SUM(I5)</f>
        <v>2</v>
      </c>
      <c r="L5" s="276">
        <v>48912</v>
      </c>
      <c r="M5" s="45"/>
      <c r="R5" s="48"/>
      <c r="S5" s="26"/>
      <c r="T5" s="26"/>
      <c r="U5" s="26"/>
      <c r="V5" s="26"/>
    </row>
    <row r="6" spans="5:30" x14ac:dyDescent="0.15">
      <c r="H6" s="88">
        <v>31778</v>
      </c>
      <c r="I6" s="3">
        <v>3</v>
      </c>
      <c r="J6" s="33" t="s">
        <v>10</v>
      </c>
      <c r="K6" s="204">
        <f t="shared" si="0"/>
        <v>3</v>
      </c>
      <c r="L6" s="276">
        <v>32710</v>
      </c>
      <c r="M6" s="45"/>
      <c r="R6" s="48"/>
      <c r="S6" s="26"/>
      <c r="T6" s="26"/>
      <c r="U6" s="26"/>
      <c r="V6" s="26"/>
    </row>
    <row r="7" spans="5:30" x14ac:dyDescent="0.15">
      <c r="H7" s="88">
        <v>26738</v>
      </c>
      <c r="I7" s="3">
        <v>34</v>
      </c>
      <c r="J7" s="33" t="s">
        <v>1</v>
      </c>
      <c r="K7" s="204">
        <f t="shared" si="0"/>
        <v>34</v>
      </c>
      <c r="L7" s="276">
        <v>32543</v>
      </c>
      <c r="M7" s="45"/>
      <c r="R7" s="48"/>
      <c r="S7" s="26"/>
      <c r="T7" s="26"/>
      <c r="U7" s="26"/>
      <c r="V7" s="26"/>
    </row>
    <row r="8" spans="5:30" x14ac:dyDescent="0.15">
      <c r="H8" s="88">
        <v>19361</v>
      </c>
      <c r="I8" s="3">
        <v>17</v>
      </c>
      <c r="J8" s="33" t="s">
        <v>21</v>
      </c>
      <c r="K8" s="204">
        <f t="shared" si="0"/>
        <v>17</v>
      </c>
      <c r="L8" s="276">
        <v>14978</v>
      </c>
      <c r="M8" s="45"/>
      <c r="R8" s="48"/>
      <c r="S8" s="26"/>
      <c r="T8" s="26"/>
      <c r="U8" s="26"/>
      <c r="V8" s="26"/>
    </row>
    <row r="9" spans="5:30" x14ac:dyDescent="0.15">
      <c r="H9" s="88">
        <v>17547</v>
      </c>
      <c r="I9" s="3">
        <v>16</v>
      </c>
      <c r="J9" s="33" t="s">
        <v>3</v>
      </c>
      <c r="K9" s="204">
        <f t="shared" si="0"/>
        <v>16</v>
      </c>
      <c r="L9" s="276">
        <v>17804</v>
      </c>
      <c r="M9" s="45"/>
      <c r="R9" s="48"/>
      <c r="S9" s="26"/>
      <c r="T9" s="26"/>
      <c r="U9" s="26"/>
      <c r="V9" s="26"/>
    </row>
    <row r="10" spans="5:30" x14ac:dyDescent="0.15">
      <c r="H10" s="88">
        <v>16983</v>
      </c>
      <c r="I10" s="3">
        <v>13</v>
      </c>
      <c r="J10" s="33" t="s">
        <v>7</v>
      </c>
      <c r="K10" s="204">
        <f t="shared" si="0"/>
        <v>13</v>
      </c>
      <c r="L10" s="276">
        <v>19494</v>
      </c>
      <c r="M10" s="45"/>
      <c r="R10" s="48"/>
      <c r="S10" s="26"/>
      <c r="T10" s="26"/>
      <c r="U10" s="26"/>
      <c r="V10" s="26"/>
    </row>
    <row r="11" spans="5:30" x14ac:dyDescent="0.15">
      <c r="H11" s="88">
        <v>16447</v>
      </c>
      <c r="I11" s="3">
        <v>40</v>
      </c>
      <c r="J11" s="33" t="s">
        <v>2</v>
      </c>
      <c r="K11" s="204">
        <f t="shared" si="0"/>
        <v>40</v>
      </c>
      <c r="L11" s="276">
        <v>21500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0">
        <v>14427</v>
      </c>
      <c r="I12" s="3">
        <v>33</v>
      </c>
      <c r="J12" s="33" t="s">
        <v>0</v>
      </c>
      <c r="K12" s="204">
        <f t="shared" si="0"/>
        <v>33</v>
      </c>
      <c r="L12" s="277">
        <v>11074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22">
        <v>13851</v>
      </c>
      <c r="I13" s="14">
        <v>26</v>
      </c>
      <c r="J13" s="77" t="s">
        <v>30</v>
      </c>
      <c r="K13" s="204">
        <f t="shared" si="0"/>
        <v>26</v>
      </c>
      <c r="L13" s="277">
        <v>12366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440">
        <v>12958</v>
      </c>
      <c r="I14" s="223">
        <v>38</v>
      </c>
      <c r="J14" s="383" t="s">
        <v>38</v>
      </c>
      <c r="K14" s="108" t="s">
        <v>8</v>
      </c>
      <c r="L14" s="278">
        <v>391772</v>
      </c>
      <c r="N14" s="32"/>
      <c r="R14" s="48"/>
      <c r="S14" s="26"/>
      <c r="T14" s="26"/>
      <c r="U14" s="26"/>
      <c r="V14" s="26"/>
    </row>
    <row r="15" spans="5:30" x14ac:dyDescent="0.15">
      <c r="H15" s="88">
        <v>10847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10139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7382</v>
      </c>
      <c r="I17" s="3">
        <v>25</v>
      </c>
      <c r="J17" s="33" t="s">
        <v>29</v>
      </c>
      <c r="L17" s="32"/>
      <c r="M17" s="402"/>
      <c r="R17" s="48"/>
      <c r="S17" s="26"/>
      <c r="T17" s="26"/>
      <c r="U17" s="26"/>
      <c r="V17" s="26"/>
    </row>
    <row r="18" spans="1:22" x14ac:dyDescent="0.15">
      <c r="H18" s="351">
        <v>7095</v>
      </c>
      <c r="I18" s="3">
        <v>36</v>
      </c>
      <c r="J18" s="33" t="s">
        <v>5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411">
        <v>7057</v>
      </c>
      <c r="I19" s="3">
        <v>21</v>
      </c>
      <c r="J19" s="3" t="s">
        <v>162</v>
      </c>
      <c r="K19" s="117">
        <f>SUM(I4)</f>
        <v>31</v>
      </c>
      <c r="L19" s="33" t="s">
        <v>64</v>
      </c>
      <c r="M19" s="371">
        <v>86593</v>
      </c>
      <c r="N19" s="89">
        <f>SUM(H4)</f>
        <v>81171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197</v>
      </c>
      <c r="D20" s="59" t="s">
        <v>182</v>
      </c>
      <c r="E20" s="59" t="s">
        <v>41</v>
      </c>
      <c r="F20" s="59" t="s">
        <v>50</v>
      </c>
      <c r="G20" s="8" t="s">
        <v>186</v>
      </c>
      <c r="H20" s="293">
        <v>3585</v>
      </c>
      <c r="I20" s="3">
        <v>9</v>
      </c>
      <c r="J20" s="3" t="s">
        <v>170</v>
      </c>
      <c r="K20" s="117">
        <f t="shared" ref="K20:K28" si="1">SUM(I5)</f>
        <v>2</v>
      </c>
      <c r="L20" s="33" t="s">
        <v>6</v>
      </c>
      <c r="M20" s="372">
        <v>43815</v>
      </c>
      <c r="N20" s="89">
        <f t="shared" ref="N20:N28" si="2">SUM(H5)</f>
        <v>50124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3">
        <f>SUM(H4)</f>
        <v>81171</v>
      </c>
      <c r="D21" s="5">
        <f>SUM(L4)</f>
        <v>88946</v>
      </c>
      <c r="E21" s="52">
        <f t="shared" ref="E21:E30" si="3">SUM(N19/M19*100)</f>
        <v>93.738523899160441</v>
      </c>
      <c r="F21" s="52">
        <f t="shared" ref="F21:F31" si="4">SUM(C21/D21*100)</f>
        <v>91.258741258741267</v>
      </c>
      <c r="G21" s="62"/>
      <c r="H21" s="88">
        <v>3335</v>
      </c>
      <c r="I21" s="3">
        <v>24</v>
      </c>
      <c r="J21" s="33" t="s">
        <v>28</v>
      </c>
      <c r="K21" s="117">
        <f t="shared" si="1"/>
        <v>3</v>
      </c>
      <c r="L21" s="33" t="s">
        <v>10</v>
      </c>
      <c r="M21" s="372">
        <v>41328</v>
      </c>
      <c r="N21" s="89">
        <f t="shared" si="2"/>
        <v>31778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3">
        <f t="shared" ref="C22:C30" si="5">SUM(H5)</f>
        <v>50124</v>
      </c>
      <c r="D22" s="5">
        <f t="shared" ref="D22:D30" si="6">SUM(L5)</f>
        <v>48912</v>
      </c>
      <c r="E22" s="52">
        <f t="shared" si="3"/>
        <v>114.39917836357412</v>
      </c>
      <c r="F22" s="52">
        <f t="shared" si="4"/>
        <v>102.47791952894995</v>
      </c>
      <c r="G22" s="62"/>
      <c r="H22" s="44">
        <v>3248</v>
      </c>
      <c r="I22" s="3">
        <v>14</v>
      </c>
      <c r="J22" s="33" t="s">
        <v>19</v>
      </c>
      <c r="K22" s="117">
        <f t="shared" si="1"/>
        <v>34</v>
      </c>
      <c r="L22" s="33" t="s">
        <v>1</v>
      </c>
      <c r="M22" s="372">
        <v>25999</v>
      </c>
      <c r="N22" s="89">
        <f t="shared" si="2"/>
        <v>26738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10</v>
      </c>
      <c r="C23" s="203">
        <f t="shared" si="5"/>
        <v>31778</v>
      </c>
      <c r="D23" s="98">
        <f t="shared" si="6"/>
        <v>32710</v>
      </c>
      <c r="E23" s="52">
        <f t="shared" si="3"/>
        <v>76.892179636082076</v>
      </c>
      <c r="F23" s="52">
        <f t="shared" si="4"/>
        <v>97.150718434729441</v>
      </c>
      <c r="G23" s="62"/>
      <c r="H23" s="88">
        <v>2718</v>
      </c>
      <c r="I23" s="3">
        <v>10</v>
      </c>
      <c r="J23" s="33" t="s">
        <v>16</v>
      </c>
      <c r="K23" s="117">
        <f t="shared" si="1"/>
        <v>17</v>
      </c>
      <c r="L23" s="33" t="s">
        <v>21</v>
      </c>
      <c r="M23" s="372">
        <v>19692</v>
      </c>
      <c r="N23" s="89">
        <f t="shared" si="2"/>
        <v>19361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3">
        <f t="shared" si="5"/>
        <v>26738</v>
      </c>
      <c r="D24" s="5">
        <f t="shared" si="6"/>
        <v>32543</v>
      </c>
      <c r="E24" s="52">
        <f t="shared" si="3"/>
        <v>102.84241701603909</v>
      </c>
      <c r="F24" s="52">
        <f t="shared" si="4"/>
        <v>82.162062501920545</v>
      </c>
      <c r="G24" s="62"/>
      <c r="H24" s="88">
        <v>748</v>
      </c>
      <c r="I24" s="3">
        <v>12</v>
      </c>
      <c r="J24" s="33" t="s">
        <v>18</v>
      </c>
      <c r="K24" s="117">
        <f t="shared" si="1"/>
        <v>16</v>
      </c>
      <c r="L24" s="33" t="s">
        <v>3</v>
      </c>
      <c r="M24" s="372">
        <v>15137</v>
      </c>
      <c r="N24" s="89">
        <f t="shared" si="2"/>
        <v>17547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21</v>
      </c>
      <c r="C25" s="203">
        <f t="shared" si="5"/>
        <v>19361</v>
      </c>
      <c r="D25" s="5">
        <f t="shared" si="6"/>
        <v>14978</v>
      </c>
      <c r="E25" s="52">
        <f t="shared" si="3"/>
        <v>98.319114361161894</v>
      </c>
      <c r="F25" s="52">
        <f t="shared" si="4"/>
        <v>129.2629189477901</v>
      </c>
      <c r="G25" s="72"/>
      <c r="H25" s="88">
        <v>701</v>
      </c>
      <c r="I25" s="3">
        <v>27</v>
      </c>
      <c r="J25" s="33" t="s">
        <v>31</v>
      </c>
      <c r="K25" s="117">
        <f t="shared" si="1"/>
        <v>13</v>
      </c>
      <c r="L25" s="33" t="s">
        <v>7</v>
      </c>
      <c r="M25" s="372">
        <v>16295</v>
      </c>
      <c r="N25" s="89">
        <f t="shared" si="2"/>
        <v>16983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3</v>
      </c>
      <c r="C26" s="203">
        <f t="shared" si="5"/>
        <v>17547</v>
      </c>
      <c r="D26" s="5">
        <f t="shared" si="6"/>
        <v>17804</v>
      </c>
      <c r="E26" s="52">
        <f t="shared" si="3"/>
        <v>115.92125255995242</v>
      </c>
      <c r="F26" s="52">
        <f t="shared" si="4"/>
        <v>98.556504156369357</v>
      </c>
      <c r="G26" s="62"/>
      <c r="H26" s="88">
        <v>598</v>
      </c>
      <c r="I26" s="3">
        <v>15</v>
      </c>
      <c r="J26" s="33" t="s">
        <v>20</v>
      </c>
      <c r="K26" s="117">
        <f t="shared" si="1"/>
        <v>40</v>
      </c>
      <c r="L26" s="33" t="s">
        <v>2</v>
      </c>
      <c r="M26" s="372">
        <v>18017</v>
      </c>
      <c r="N26" s="89">
        <f t="shared" si="2"/>
        <v>16447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7</v>
      </c>
      <c r="C27" s="203">
        <f t="shared" si="5"/>
        <v>16983</v>
      </c>
      <c r="D27" s="5">
        <f t="shared" si="6"/>
        <v>19494</v>
      </c>
      <c r="E27" s="52">
        <f t="shared" si="3"/>
        <v>104.22215403498005</v>
      </c>
      <c r="F27" s="52">
        <f t="shared" si="4"/>
        <v>87.119113573407205</v>
      </c>
      <c r="G27" s="62"/>
      <c r="H27" s="88">
        <v>565</v>
      </c>
      <c r="I27" s="3">
        <v>4</v>
      </c>
      <c r="J27" s="33" t="s">
        <v>11</v>
      </c>
      <c r="K27" s="117">
        <f t="shared" si="1"/>
        <v>33</v>
      </c>
      <c r="L27" s="33" t="s">
        <v>0</v>
      </c>
      <c r="M27" s="373">
        <v>11837</v>
      </c>
      <c r="N27" s="89">
        <f t="shared" si="2"/>
        <v>14427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2</v>
      </c>
      <c r="C28" s="203">
        <f t="shared" si="5"/>
        <v>16447</v>
      </c>
      <c r="D28" s="5">
        <f t="shared" si="6"/>
        <v>21500</v>
      </c>
      <c r="E28" s="52">
        <f t="shared" si="3"/>
        <v>91.286007659432755</v>
      </c>
      <c r="F28" s="52">
        <f t="shared" si="4"/>
        <v>76.49767441860466</v>
      </c>
      <c r="G28" s="73"/>
      <c r="H28" s="88">
        <v>488</v>
      </c>
      <c r="I28" s="3">
        <v>39</v>
      </c>
      <c r="J28" s="33" t="s">
        <v>39</v>
      </c>
      <c r="K28" s="181">
        <f t="shared" si="1"/>
        <v>26</v>
      </c>
      <c r="L28" s="77" t="s">
        <v>30</v>
      </c>
      <c r="M28" s="374">
        <v>13012</v>
      </c>
      <c r="N28" s="167">
        <f t="shared" si="2"/>
        <v>13851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0</v>
      </c>
      <c r="C29" s="203">
        <f t="shared" si="5"/>
        <v>14427</v>
      </c>
      <c r="D29" s="5">
        <f t="shared" si="6"/>
        <v>11074</v>
      </c>
      <c r="E29" s="52">
        <f t="shared" si="3"/>
        <v>121.88054405677113</v>
      </c>
      <c r="F29" s="52">
        <f t="shared" si="4"/>
        <v>130.27812895069533</v>
      </c>
      <c r="G29" s="72"/>
      <c r="H29" s="88">
        <v>483</v>
      </c>
      <c r="I29" s="3">
        <v>32</v>
      </c>
      <c r="J29" s="33" t="s">
        <v>35</v>
      </c>
      <c r="K29" s="115"/>
      <c r="L29" s="115" t="s">
        <v>55</v>
      </c>
      <c r="M29" s="375">
        <v>367237</v>
      </c>
      <c r="N29" s="172">
        <f>SUM(H44)</f>
        <v>361378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30</v>
      </c>
      <c r="C30" s="203">
        <f t="shared" si="5"/>
        <v>13851</v>
      </c>
      <c r="D30" s="5">
        <f t="shared" si="6"/>
        <v>12366</v>
      </c>
      <c r="E30" s="57">
        <f t="shared" si="3"/>
        <v>106.4478942514602</v>
      </c>
      <c r="F30" s="63">
        <f t="shared" si="4"/>
        <v>112.00873362445414</v>
      </c>
      <c r="G30" s="75"/>
      <c r="H30" s="293">
        <v>272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361378</v>
      </c>
      <c r="D31" s="67">
        <f>SUM(L14)</f>
        <v>391772</v>
      </c>
      <c r="E31" s="70">
        <f>SUM(N29/M29*100)</f>
        <v>98.404572524010376</v>
      </c>
      <c r="F31" s="63">
        <f t="shared" si="4"/>
        <v>92.24191621657495</v>
      </c>
      <c r="G31" s="83">
        <v>50.9</v>
      </c>
      <c r="H31" s="88">
        <v>223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199</v>
      </c>
      <c r="I32" s="3">
        <v>5</v>
      </c>
      <c r="J32" s="33" t="s">
        <v>12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149</v>
      </c>
      <c r="I33" s="3">
        <v>29</v>
      </c>
      <c r="J33" s="33" t="s">
        <v>54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337">
        <v>98</v>
      </c>
      <c r="I34" s="3">
        <v>37</v>
      </c>
      <c r="J34" s="33" t="s">
        <v>37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13</v>
      </c>
      <c r="I35" s="3">
        <v>19</v>
      </c>
      <c r="J35" s="33" t="s">
        <v>23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31</v>
      </c>
      <c r="I36" s="3">
        <v>23</v>
      </c>
      <c r="J36" s="33" t="s">
        <v>27</v>
      </c>
      <c r="N36" s="26"/>
      <c r="R36" s="48"/>
      <c r="S36" s="26"/>
      <c r="T36" s="26"/>
      <c r="U36" s="26"/>
      <c r="V36" s="26"/>
    </row>
    <row r="37" spans="3:30" x14ac:dyDescent="0.15">
      <c r="H37" s="88">
        <v>17</v>
      </c>
      <c r="I37" s="3">
        <v>18</v>
      </c>
      <c r="J37" s="33" t="s">
        <v>22</v>
      </c>
      <c r="L37" s="47"/>
      <c r="M37" s="391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30</v>
      </c>
      <c r="J38" s="33" t="s">
        <v>33</v>
      </c>
      <c r="N38" s="26"/>
      <c r="R38" s="48"/>
      <c r="S38" s="26"/>
      <c r="T38" s="26"/>
      <c r="U38" s="26"/>
      <c r="V38" s="26"/>
    </row>
    <row r="39" spans="3:30" x14ac:dyDescent="0.15">
      <c r="H39" s="88">
        <v>1</v>
      </c>
      <c r="I39" s="3">
        <v>35</v>
      </c>
      <c r="J39" s="33" t="s">
        <v>36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6</v>
      </c>
      <c r="J40" s="33" t="s">
        <v>13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8</v>
      </c>
      <c r="J41" s="33" t="s">
        <v>15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22</v>
      </c>
      <c r="J42" s="33" t="s">
        <v>26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28</v>
      </c>
      <c r="J43" s="33" t="s">
        <v>32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361378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8" t="s">
        <v>191</v>
      </c>
      <c r="L47" s="402" t="s">
        <v>188</v>
      </c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197</v>
      </c>
      <c r="I48" s="3"/>
      <c r="J48" s="190" t="s">
        <v>92</v>
      </c>
      <c r="K48" s="3"/>
      <c r="L48" s="330" t="s">
        <v>182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100</v>
      </c>
      <c r="I49" s="3"/>
      <c r="J49" s="145" t="s">
        <v>9</v>
      </c>
      <c r="K49" s="3"/>
      <c r="L49" s="330" t="s">
        <v>100</v>
      </c>
      <c r="M49" s="403"/>
      <c r="R49" s="48"/>
      <c r="S49" s="26"/>
      <c r="T49" s="26"/>
      <c r="U49" s="26"/>
      <c r="V49" s="26"/>
    </row>
    <row r="50" spans="1:22" ht="13.5" customHeight="1" x14ac:dyDescent="0.15">
      <c r="H50" s="43">
        <v>13609</v>
      </c>
      <c r="I50" s="3">
        <v>16</v>
      </c>
      <c r="J50" s="33" t="s">
        <v>3</v>
      </c>
      <c r="K50" s="328">
        <f>SUM(I50)</f>
        <v>16</v>
      </c>
      <c r="L50" s="331">
        <v>16535</v>
      </c>
      <c r="M50" s="403"/>
      <c r="R50" s="48"/>
      <c r="S50" s="26"/>
      <c r="T50" s="26"/>
      <c r="U50" s="26"/>
      <c r="V50" s="26"/>
    </row>
    <row r="51" spans="1:22" ht="13.5" customHeight="1" x14ac:dyDescent="0.15">
      <c r="H51" s="44">
        <v>7922</v>
      </c>
      <c r="I51" s="3">
        <v>33</v>
      </c>
      <c r="J51" s="33" t="s">
        <v>0</v>
      </c>
      <c r="K51" s="328">
        <f t="shared" ref="K51:K59" si="7">SUM(I51)</f>
        <v>33</v>
      </c>
      <c r="L51" s="332">
        <v>6705</v>
      </c>
      <c r="M51" s="403"/>
      <c r="R51" s="48"/>
      <c r="S51" s="26"/>
      <c r="T51" s="26"/>
      <c r="U51" s="26"/>
      <c r="V51" s="26"/>
    </row>
    <row r="52" spans="1:22" ht="14.25" thickBot="1" x14ac:dyDescent="0.2">
      <c r="H52" s="44">
        <v>5969</v>
      </c>
      <c r="I52" s="3">
        <v>26</v>
      </c>
      <c r="J52" s="33" t="s">
        <v>30</v>
      </c>
      <c r="K52" s="328">
        <f t="shared" si="7"/>
        <v>26</v>
      </c>
      <c r="L52" s="332">
        <v>3403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197</v>
      </c>
      <c r="D53" s="59" t="s">
        <v>182</v>
      </c>
      <c r="E53" s="59" t="s">
        <v>41</v>
      </c>
      <c r="F53" s="59" t="s">
        <v>50</v>
      </c>
      <c r="G53" s="8" t="s">
        <v>186</v>
      </c>
      <c r="H53" s="44">
        <v>2010</v>
      </c>
      <c r="I53" s="3">
        <v>34</v>
      </c>
      <c r="J53" s="33" t="s">
        <v>1</v>
      </c>
      <c r="K53" s="328">
        <f t="shared" si="7"/>
        <v>34</v>
      </c>
      <c r="L53" s="332">
        <v>1376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13609</v>
      </c>
      <c r="D54" s="98">
        <f>SUM(L50)</f>
        <v>16535</v>
      </c>
      <c r="E54" s="52">
        <f t="shared" ref="E54:E63" si="8">SUM(N67/M67*100)</f>
        <v>97.234924264075445</v>
      </c>
      <c r="F54" s="52">
        <f t="shared" ref="F54:F61" si="9">SUM(C54/D54*100)</f>
        <v>82.30420320532204</v>
      </c>
      <c r="G54" s="62"/>
      <c r="H54" s="44">
        <v>1683</v>
      </c>
      <c r="I54" s="3">
        <v>31</v>
      </c>
      <c r="J54" s="33" t="s">
        <v>64</v>
      </c>
      <c r="K54" s="328">
        <f t="shared" si="7"/>
        <v>31</v>
      </c>
      <c r="L54" s="332">
        <v>1610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7922</v>
      </c>
      <c r="D55" s="98">
        <f t="shared" ref="D55:D63" si="11">SUM(L51)</f>
        <v>6705</v>
      </c>
      <c r="E55" s="52">
        <f t="shared" si="8"/>
        <v>77.964767247318179</v>
      </c>
      <c r="F55" s="52">
        <f t="shared" si="9"/>
        <v>118.15063385533185</v>
      </c>
      <c r="G55" s="62"/>
      <c r="H55" s="44">
        <v>1537</v>
      </c>
      <c r="I55" s="3">
        <v>40</v>
      </c>
      <c r="J55" s="33" t="s">
        <v>2</v>
      </c>
      <c r="K55" s="328">
        <f t="shared" si="7"/>
        <v>40</v>
      </c>
      <c r="L55" s="332">
        <v>2888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5969</v>
      </c>
      <c r="D56" s="98">
        <f t="shared" si="11"/>
        <v>3403</v>
      </c>
      <c r="E56" s="52">
        <f t="shared" si="8"/>
        <v>108.36964415395789</v>
      </c>
      <c r="F56" s="52">
        <f t="shared" si="9"/>
        <v>175.40405524537172</v>
      </c>
      <c r="G56" s="62"/>
      <c r="H56" s="44">
        <v>1371</v>
      </c>
      <c r="I56" s="3">
        <v>22</v>
      </c>
      <c r="J56" s="33" t="s">
        <v>26</v>
      </c>
      <c r="K56" s="328">
        <f t="shared" si="7"/>
        <v>22</v>
      </c>
      <c r="L56" s="332">
        <v>1371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1</v>
      </c>
      <c r="C57" s="43">
        <f t="shared" si="10"/>
        <v>2010</v>
      </c>
      <c r="D57" s="98">
        <f t="shared" si="11"/>
        <v>1376</v>
      </c>
      <c r="E57" s="52">
        <f t="shared" si="8"/>
        <v>91.446769790718847</v>
      </c>
      <c r="F57" s="52">
        <f t="shared" si="9"/>
        <v>146.07558139534885</v>
      </c>
      <c r="G57" s="62"/>
      <c r="H57" s="44">
        <v>1175</v>
      </c>
      <c r="I57" s="3">
        <v>14</v>
      </c>
      <c r="J57" s="33" t="s">
        <v>19</v>
      </c>
      <c r="K57" s="328">
        <f t="shared" si="7"/>
        <v>14</v>
      </c>
      <c r="L57" s="332">
        <v>1129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64</v>
      </c>
      <c r="C58" s="43">
        <f t="shared" si="10"/>
        <v>1683</v>
      </c>
      <c r="D58" s="98">
        <f t="shared" si="11"/>
        <v>1610</v>
      </c>
      <c r="E58" s="52">
        <f t="shared" si="8"/>
        <v>82.097560975609753</v>
      </c>
      <c r="F58" s="52">
        <f t="shared" si="9"/>
        <v>104.53416149068322</v>
      </c>
      <c r="G58" s="72"/>
      <c r="H58" s="44">
        <v>1057</v>
      </c>
      <c r="I58" s="3">
        <v>38</v>
      </c>
      <c r="J58" s="33" t="s">
        <v>38</v>
      </c>
      <c r="K58" s="328">
        <f t="shared" si="7"/>
        <v>38</v>
      </c>
      <c r="L58" s="332">
        <v>1147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</v>
      </c>
      <c r="C59" s="43">
        <f t="shared" si="10"/>
        <v>1537</v>
      </c>
      <c r="D59" s="98">
        <f t="shared" si="11"/>
        <v>2888</v>
      </c>
      <c r="E59" s="52">
        <f t="shared" si="8"/>
        <v>112.7659574468085</v>
      </c>
      <c r="F59" s="52">
        <f t="shared" si="9"/>
        <v>53.220221606648202</v>
      </c>
      <c r="G59" s="62"/>
      <c r="H59" s="425">
        <v>1023</v>
      </c>
      <c r="I59" s="14">
        <v>25</v>
      </c>
      <c r="J59" s="77" t="s">
        <v>29</v>
      </c>
      <c r="K59" s="329">
        <f t="shared" si="7"/>
        <v>25</v>
      </c>
      <c r="L59" s="333">
        <v>442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26</v>
      </c>
      <c r="C60" s="89">
        <f t="shared" si="10"/>
        <v>1371</v>
      </c>
      <c r="D60" s="98">
        <f t="shared" si="11"/>
        <v>1371</v>
      </c>
      <c r="E60" s="52">
        <f t="shared" si="8"/>
        <v>100</v>
      </c>
      <c r="F60" s="52">
        <f t="shared" si="9"/>
        <v>100</v>
      </c>
      <c r="G60" s="62"/>
      <c r="H60" s="423">
        <v>1016</v>
      </c>
      <c r="I60" s="223">
        <v>1</v>
      </c>
      <c r="J60" s="383" t="s">
        <v>4</v>
      </c>
      <c r="K60" s="368" t="s">
        <v>8</v>
      </c>
      <c r="L60" s="377">
        <v>39625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19</v>
      </c>
      <c r="C61" s="43">
        <f t="shared" si="10"/>
        <v>1175</v>
      </c>
      <c r="D61" s="98">
        <f t="shared" si="11"/>
        <v>1129</v>
      </c>
      <c r="E61" s="52">
        <f t="shared" si="8"/>
        <v>108.99814471243043</v>
      </c>
      <c r="F61" s="52">
        <f t="shared" si="9"/>
        <v>104.07440212577501</v>
      </c>
      <c r="G61" s="73"/>
      <c r="H61" s="44">
        <v>552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38</v>
      </c>
      <c r="C62" s="43">
        <f t="shared" si="10"/>
        <v>1057</v>
      </c>
      <c r="D62" s="98">
        <f t="shared" si="11"/>
        <v>1147</v>
      </c>
      <c r="E62" s="52">
        <f t="shared" si="8"/>
        <v>94.459338695263625</v>
      </c>
      <c r="F62" s="52">
        <f>SUM(C62/D62*100)</f>
        <v>92.153443766346982</v>
      </c>
      <c r="G62" s="72"/>
      <c r="H62" s="293">
        <v>421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29</v>
      </c>
      <c r="C63" s="43">
        <f t="shared" si="10"/>
        <v>1023</v>
      </c>
      <c r="D63" s="98">
        <f t="shared" si="11"/>
        <v>442</v>
      </c>
      <c r="E63" s="57">
        <f t="shared" si="8"/>
        <v>102.09580838323353</v>
      </c>
      <c r="F63" s="52">
        <f>SUM(C63/D63*100)</f>
        <v>231.447963800905</v>
      </c>
      <c r="G63" s="75"/>
      <c r="H63" s="44">
        <v>379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40341</v>
      </c>
      <c r="D64" s="67">
        <f>SUM(L60)</f>
        <v>39625</v>
      </c>
      <c r="E64" s="70">
        <f>SUM(N77/M77*100)</f>
        <v>93.602951413058605</v>
      </c>
      <c r="F64" s="70">
        <f>SUM(C64/D64*100)</f>
        <v>101.80694006309147</v>
      </c>
      <c r="G64" s="393">
        <v>138.80000000000001</v>
      </c>
      <c r="H64" s="351">
        <v>199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89">
        <v>164</v>
      </c>
      <c r="I65" s="3">
        <v>9</v>
      </c>
      <c r="J65" s="3" t="s">
        <v>170</v>
      </c>
      <c r="M65" s="402" t="s">
        <v>188</v>
      </c>
      <c r="N65" s="26"/>
      <c r="R65" s="48"/>
      <c r="S65" s="26"/>
      <c r="T65" s="26"/>
      <c r="U65" s="26"/>
      <c r="V65" s="26"/>
    </row>
    <row r="66" spans="3:22" x14ac:dyDescent="0.15">
      <c r="H66" s="88">
        <v>100</v>
      </c>
      <c r="I66" s="3">
        <v>36</v>
      </c>
      <c r="J66" s="33" t="s">
        <v>5</v>
      </c>
      <c r="L66" s="191" t="s">
        <v>92</v>
      </c>
      <c r="M66" s="344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75</v>
      </c>
      <c r="I67" s="3">
        <v>17</v>
      </c>
      <c r="J67" s="33" t="s">
        <v>21</v>
      </c>
      <c r="K67" s="3">
        <f>SUM(I50)</f>
        <v>16</v>
      </c>
      <c r="L67" s="33" t="s">
        <v>3</v>
      </c>
      <c r="M67" s="395">
        <v>13996</v>
      </c>
      <c r="N67" s="89">
        <f>SUM(H50)</f>
        <v>13609</v>
      </c>
      <c r="R67" s="48"/>
      <c r="S67" s="26"/>
      <c r="T67" s="26"/>
      <c r="U67" s="26"/>
      <c r="V67" s="26"/>
    </row>
    <row r="68" spans="3:22" x14ac:dyDescent="0.15">
      <c r="C68" s="26"/>
      <c r="H68" s="88">
        <v>59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6">
        <v>10161</v>
      </c>
      <c r="N68" s="89">
        <f t="shared" ref="N68:N76" si="13">SUM(H51)</f>
        <v>7922</v>
      </c>
      <c r="R68" s="48"/>
      <c r="S68" s="26"/>
      <c r="T68" s="26"/>
      <c r="U68" s="26"/>
      <c r="V68" s="26"/>
    </row>
    <row r="69" spans="3:22" x14ac:dyDescent="0.15">
      <c r="H69" s="88">
        <v>18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6">
        <v>5508</v>
      </c>
      <c r="N69" s="89">
        <f t="shared" si="13"/>
        <v>5969</v>
      </c>
      <c r="R69" s="48"/>
      <c r="S69" s="26"/>
      <c r="T69" s="26"/>
      <c r="U69" s="26"/>
      <c r="V69" s="26"/>
    </row>
    <row r="70" spans="3:22" x14ac:dyDescent="0.15">
      <c r="H70" s="44">
        <v>2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6">
        <v>2198</v>
      </c>
      <c r="N70" s="89">
        <f t="shared" si="13"/>
        <v>2010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2</v>
      </c>
      <c r="J71" s="33" t="s">
        <v>6</v>
      </c>
      <c r="K71" s="3">
        <f t="shared" si="12"/>
        <v>31</v>
      </c>
      <c r="L71" s="33" t="s">
        <v>64</v>
      </c>
      <c r="M71" s="396">
        <v>2050</v>
      </c>
      <c r="N71" s="89">
        <f t="shared" si="13"/>
        <v>1683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3</v>
      </c>
      <c r="J72" s="33" t="s">
        <v>10</v>
      </c>
      <c r="K72" s="3">
        <f t="shared" si="12"/>
        <v>40</v>
      </c>
      <c r="L72" s="33" t="s">
        <v>2</v>
      </c>
      <c r="M72" s="396">
        <v>1363</v>
      </c>
      <c r="N72" s="89">
        <f t="shared" si="13"/>
        <v>1537</v>
      </c>
      <c r="R72" s="48"/>
      <c r="S72" s="26"/>
      <c r="T72" s="26"/>
      <c r="U72" s="26"/>
      <c r="V72" s="26"/>
    </row>
    <row r="73" spans="3:22" x14ac:dyDescent="0.15">
      <c r="H73" s="88">
        <v>0</v>
      </c>
      <c r="I73" s="3">
        <v>4</v>
      </c>
      <c r="J73" s="33" t="s">
        <v>11</v>
      </c>
      <c r="K73" s="3">
        <f t="shared" si="12"/>
        <v>22</v>
      </c>
      <c r="L73" s="33" t="s">
        <v>26</v>
      </c>
      <c r="M73" s="396">
        <v>1371</v>
      </c>
      <c r="N73" s="89">
        <f t="shared" si="13"/>
        <v>1371</v>
      </c>
      <c r="R73" s="48"/>
      <c r="S73" s="26"/>
      <c r="T73" s="26"/>
      <c r="U73" s="26"/>
      <c r="V73" s="26"/>
    </row>
    <row r="74" spans="3:22" x14ac:dyDescent="0.15">
      <c r="H74" s="293">
        <v>0</v>
      </c>
      <c r="I74" s="3">
        <v>5</v>
      </c>
      <c r="J74" s="33" t="s">
        <v>12</v>
      </c>
      <c r="K74" s="3">
        <f t="shared" si="12"/>
        <v>14</v>
      </c>
      <c r="L74" s="33" t="s">
        <v>19</v>
      </c>
      <c r="M74" s="396">
        <v>1078</v>
      </c>
      <c r="N74" s="89">
        <f t="shared" si="13"/>
        <v>1175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6</v>
      </c>
      <c r="J75" s="33" t="s">
        <v>13</v>
      </c>
      <c r="K75" s="3">
        <f t="shared" si="12"/>
        <v>38</v>
      </c>
      <c r="L75" s="33" t="s">
        <v>38</v>
      </c>
      <c r="M75" s="396">
        <v>1119</v>
      </c>
      <c r="N75" s="89">
        <f t="shared" si="13"/>
        <v>1057</v>
      </c>
      <c r="R75" s="48"/>
      <c r="S75" s="26"/>
      <c r="T75" s="26"/>
      <c r="U75" s="26"/>
      <c r="V75" s="26"/>
    </row>
    <row r="76" spans="3:22" ht="14.25" thickBot="1" x14ac:dyDescent="0.2">
      <c r="H76" s="88">
        <v>0</v>
      </c>
      <c r="I76" s="3">
        <v>7</v>
      </c>
      <c r="J76" s="33" t="s">
        <v>14</v>
      </c>
      <c r="K76" s="14">
        <f t="shared" si="12"/>
        <v>25</v>
      </c>
      <c r="L76" s="77" t="s">
        <v>29</v>
      </c>
      <c r="M76" s="397">
        <v>1002</v>
      </c>
      <c r="N76" s="167">
        <f t="shared" si="13"/>
        <v>1023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8</v>
      </c>
      <c r="J77" s="33" t="s">
        <v>15</v>
      </c>
      <c r="K77" s="3"/>
      <c r="L77" s="115" t="s">
        <v>56</v>
      </c>
      <c r="M77" s="298">
        <v>43098</v>
      </c>
      <c r="N77" s="172">
        <f>SUM(H90)</f>
        <v>40341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 x14ac:dyDescent="0.15">
      <c r="H79" s="88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 x14ac:dyDescent="0.15">
      <c r="H80" s="351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21</v>
      </c>
      <c r="J82" s="33" t="s">
        <v>72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28</v>
      </c>
      <c r="J84" s="33" t="s">
        <v>32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88">
        <v>0</v>
      </c>
      <c r="I87" s="3">
        <v>32</v>
      </c>
      <c r="J87" s="33" t="s">
        <v>35</v>
      </c>
      <c r="L87" s="47"/>
      <c r="M87" s="391"/>
      <c r="R87" s="48"/>
      <c r="S87" s="26"/>
      <c r="T87" s="26"/>
      <c r="U87" s="26"/>
      <c r="V87" s="26"/>
    </row>
    <row r="88" spans="8:22" x14ac:dyDescent="0.15">
      <c r="H88" s="88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40341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R82" sqref="R82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s="388"/>
      <c r="J1" s="46"/>
      <c r="L1" s="47"/>
      <c r="M1" s="400"/>
      <c r="N1" s="47"/>
      <c r="O1" s="48"/>
      <c r="R1" s="109"/>
    </row>
    <row r="2" spans="8:30" ht="13.5" customHeight="1" x14ac:dyDescent="0.15">
      <c r="H2" s="294" t="s">
        <v>200</v>
      </c>
      <c r="I2" s="3"/>
      <c r="J2" s="183" t="s">
        <v>70</v>
      </c>
      <c r="K2" s="81"/>
      <c r="L2" s="320" t="s">
        <v>185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1" t="s">
        <v>100</v>
      </c>
      <c r="M3" s="404"/>
      <c r="N3" s="405"/>
      <c r="O3" s="1"/>
      <c r="R3" s="48"/>
      <c r="S3" s="26"/>
      <c r="T3" s="26"/>
      <c r="U3" s="26"/>
      <c r="V3" s="26"/>
    </row>
    <row r="4" spans="8:30" ht="13.5" customHeight="1" x14ac:dyDescent="0.15">
      <c r="H4" s="89">
        <v>16667</v>
      </c>
      <c r="I4" s="3">
        <v>13</v>
      </c>
      <c r="J4" s="161" t="s">
        <v>7</v>
      </c>
      <c r="K4" s="121">
        <f>SUM(I4)</f>
        <v>13</v>
      </c>
      <c r="L4" s="313">
        <v>17107</v>
      </c>
      <c r="M4" s="410"/>
      <c r="N4" s="405"/>
      <c r="O4" s="1"/>
      <c r="R4" s="48"/>
      <c r="S4" s="26"/>
      <c r="T4" s="26"/>
      <c r="U4" s="26"/>
      <c r="V4" s="26"/>
    </row>
    <row r="5" spans="8:30" ht="13.5" customHeight="1" x14ac:dyDescent="0.15">
      <c r="H5" s="88">
        <v>15394</v>
      </c>
      <c r="I5" s="3">
        <v>9</v>
      </c>
      <c r="J5" s="3" t="s">
        <v>170</v>
      </c>
      <c r="K5" s="121">
        <f t="shared" ref="K5:K13" si="0">SUM(I5)</f>
        <v>9</v>
      </c>
      <c r="L5" s="314">
        <v>18739</v>
      </c>
      <c r="M5" s="404"/>
      <c r="N5" s="405"/>
      <c r="O5" s="1"/>
      <c r="R5" s="48"/>
      <c r="S5" s="26"/>
      <c r="T5" s="26"/>
      <c r="U5" s="26"/>
      <c r="V5" s="26"/>
    </row>
    <row r="6" spans="8:30" ht="13.5" customHeight="1" x14ac:dyDescent="0.15">
      <c r="H6" s="88">
        <v>15307</v>
      </c>
      <c r="I6" s="3">
        <v>33</v>
      </c>
      <c r="J6" s="161" t="s">
        <v>0</v>
      </c>
      <c r="K6" s="121">
        <f t="shared" si="0"/>
        <v>33</v>
      </c>
      <c r="L6" s="314">
        <v>14527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8432</v>
      </c>
      <c r="I7" s="3">
        <v>34</v>
      </c>
      <c r="J7" s="161" t="s">
        <v>1</v>
      </c>
      <c r="K7" s="121">
        <f t="shared" si="0"/>
        <v>34</v>
      </c>
      <c r="L7" s="314">
        <v>8203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7172</v>
      </c>
      <c r="I8" s="3">
        <v>24</v>
      </c>
      <c r="J8" s="161" t="s">
        <v>28</v>
      </c>
      <c r="K8" s="121">
        <f t="shared" si="0"/>
        <v>24</v>
      </c>
      <c r="L8" s="314">
        <v>7612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5508</v>
      </c>
      <c r="I9" s="3">
        <v>25</v>
      </c>
      <c r="J9" s="161" t="s">
        <v>29</v>
      </c>
      <c r="K9" s="121">
        <f t="shared" si="0"/>
        <v>25</v>
      </c>
      <c r="L9" s="314">
        <v>4087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4694</v>
      </c>
      <c r="I10" s="3">
        <v>22</v>
      </c>
      <c r="J10" s="161" t="s">
        <v>26</v>
      </c>
      <c r="K10" s="121">
        <f t="shared" si="0"/>
        <v>22</v>
      </c>
      <c r="L10" s="314">
        <v>4113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3128</v>
      </c>
      <c r="I11" s="3">
        <v>17</v>
      </c>
      <c r="J11" s="161" t="s">
        <v>21</v>
      </c>
      <c r="K11" s="121">
        <f t="shared" si="0"/>
        <v>17</v>
      </c>
      <c r="L11" s="314">
        <v>3088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2766</v>
      </c>
      <c r="I12" s="3">
        <v>1</v>
      </c>
      <c r="J12" s="161" t="s">
        <v>4</v>
      </c>
      <c r="K12" s="121">
        <f t="shared" si="0"/>
        <v>1</v>
      </c>
      <c r="L12" s="314">
        <v>3091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2612</v>
      </c>
      <c r="I13" s="14">
        <v>38</v>
      </c>
      <c r="J13" s="163" t="s">
        <v>38</v>
      </c>
      <c r="K13" s="182">
        <f t="shared" si="0"/>
        <v>38</v>
      </c>
      <c r="L13" s="322">
        <v>9236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9">
        <v>1891</v>
      </c>
      <c r="I14" s="223">
        <v>26</v>
      </c>
      <c r="J14" s="224" t="s">
        <v>30</v>
      </c>
      <c r="K14" s="81" t="s">
        <v>8</v>
      </c>
      <c r="L14" s="323">
        <v>109647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1807</v>
      </c>
      <c r="I15" s="3">
        <v>20</v>
      </c>
      <c r="J15" s="161" t="s">
        <v>24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1592</v>
      </c>
      <c r="I16" s="3">
        <v>12</v>
      </c>
      <c r="J16" s="161" t="s">
        <v>18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1500</v>
      </c>
      <c r="I17" s="3">
        <v>36</v>
      </c>
      <c r="J17" s="161" t="s">
        <v>5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427">
        <v>1466</v>
      </c>
      <c r="I18" s="3">
        <v>16</v>
      </c>
      <c r="J18" s="161" t="s">
        <v>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1390</v>
      </c>
      <c r="I19" s="3">
        <v>2</v>
      </c>
      <c r="J19" s="161" t="s">
        <v>6</v>
      </c>
      <c r="L19" s="430" t="s">
        <v>206</v>
      </c>
      <c r="M19" s="93" t="s">
        <v>205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1205</v>
      </c>
      <c r="I20" s="3">
        <v>6</v>
      </c>
      <c r="J20" s="161" t="s">
        <v>13</v>
      </c>
      <c r="K20" s="121">
        <f>SUM(I4)</f>
        <v>13</v>
      </c>
      <c r="L20" s="161" t="s">
        <v>7</v>
      </c>
      <c r="M20" s="324">
        <v>14564</v>
      </c>
      <c r="N20" s="89">
        <f>SUM(H4)</f>
        <v>16667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197</v>
      </c>
      <c r="D21" s="59" t="s">
        <v>182</v>
      </c>
      <c r="E21" s="59" t="s">
        <v>41</v>
      </c>
      <c r="F21" s="59" t="s">
        <v>50</v>
      </c>
      <c r="G21" s="8" t="s">
        <v>186</v>
      </c>
      <c r="H21" s="88">
        <v>1203</v>
      </c>
      <c r="I21" s="3">
        <v>21</v>
      </c>
      <c r="J21" s="161" t="s">
        <v>25</v>
      </c>
      <c r="K21" s="121">
        <f t="shared" ref="K21:K29" si="1">SUM(I5)</f>
        <v>9</v>
      </c>
      <c r="L21" s="3" t="s">
        <v>170</v>
      </c>
      <c r="M21" s="325">
        <v>16502</v>
      </c>
      <c r="N21" s="89">
        <f t="shared" ref="N21:N29" si="2">SUM(H5)</f>
        <v>15394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7</v>
      </c>
      <c r="C22" s="43">
        <f>SUM(H4)</f>
        <v>16667</v>
      </c>
      <c r="D22" s="98">
        <f>SUM(L4)</f>
        <v>17107</v>
      </c>
      <c r="E22" s="55">
        <f t="shared" ref="E22:E31" si="3">SUM(N20/M20*100)</f>
        <v>114.43971436418568</v>
      </c>
      <c r="F22" s="52">
        <f t="shared" ref="F22:F32" si="4">SUM(C22/D22*100)</f>
        <v>97.427953469340039</v>
      </c>
      <c r="G22" s="62"/>
      <c r="H22" s="88">
        <v>924</v>
      </c>
      <c r="I22" s="3">
        <v>15</v>
      </c>
      <c r="J22" s="161" t="s">
        <v>20</v>
      </c>
      <c r="K22" s="121">
        <f t="shared" si="1"/>
        <v>33</v>
      </c>
      <c r="L22" s="161" t="s">
        <v>0</v>
      </c>
      <c r="M22" s="325">
        <v>16174</v>
      </c>
      <c r="N22" s="89">
        <f t="shared" si="2"/>
        <v>15307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170</v>
      </c>
      <c r="C23" s="43">
        <f t="shared" ref="C23:C31" si="5">SUM(H5)</f>
        <v>15394</v>
      </c>
      <c r="D23" s="98">
        <f t="shared" ref="D23:D31" si="6">SUM(L5)</f>
        <v>18739</v>
      </c>
      <c r="E23" s="55">
        <f t="shared" si="3"/>
        <v>93.285662343958307</v>
      </c>
      <c r="F23" s="52">
        <f t="shared" si="4"/>
        <v>82.149527722930785</v>
      </c>
      <c r="G23" s="62"/>
      <c r="H23" s="88">
        <v>748</v>
      </c>
      <c r="I23" s="3">
        <v>31</v>
      </c>
      <c r="J23" s="3" t="s">
        <v>64</v>
      </c>
      <c r="K23" s="121">
        <f t="shared" si="1"/>
        <v>34</v>
      </c>
      <c r="L23" s="161" t="s">
        <v>1</v>
      </c>
      <c r="M23" s="325">
        <v>9081</v>
      </c>
      <c r="N23" s="89">
        <f t="shared" si="2"/>
        <v>8432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0</v>
      </c>
      <c r="C24" s="43">
        <f t="shared" si="5"/>
        <v>15307</v>
      </c>
      <c r="D24" s="98">
        <f t="shared" si="6"/>
        <v>14527</v>
      </c>
      <c r="E24" s="55">
        <f t="shared" si="3"/>
        <v>94.639544948683067</v>
      </c>
      <c r="F24" s="52">
        <f t="shared" si="4"/>
        <v>105.36931231499966</v>
      </c>
      <c r="G24" s="62"/>
      <c r="H24" s="88">
        <v>727</v>
      </c>
      <c r="I24" s="3">
        <v>40</v>
      </c>
      <c r="J24" s="161" t="s">
        <v>2</v>
      </c>
      <c r="K24" s="121">
        <f t="shared" si="1"/>
        <v>24</v>
      </c>
      <c r="L24" s="161" t="s">
        <v>28</v>
      </c>
      <c r="M24" s="325">
        <v>6925</v>
      </c>
      <c r="N24" s="89">
        <f t="shared" si="2"/>
        <v>7172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8432</v>
      </c>
      <c r="D25" s="98">
        <f t="shared" si="6"/>
        <v>8203</v>
      </c>
      <c r="E25" s="55">
        <f t="shared" si="3"/>
        <v>92.853209998898805</v>
      </c>
      <c r="F25" s="52">
        <f t="shared" si="4"/>
        <v>102.7916615872242</v>
      </c>
      <c r="G25" s="62"/>
      <c r="H25" s="88">
        <v>632</v>
      </c>
      <c r="I25" s="3">
        <v>18</v>
      </c>
      <c r="J25" s="161" t="s">
        <v>22</v>
      </c>
      <c r="K25" s="121">
        <f t="shared" si="1"/>
        <v>25</v>
      </c>
      <c r="L25" s="161" t="s">
        <v>29</v>
      </c>
      <c r="M25" s="325">
        <v>6010</v>
      </c>
      <c r="N25" s="89">
        <f t="shared" si="2"/>
        <v>5508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7172</v>
      </c>
      <c r="D26" s="98">
        <f t="shared" si="6"/>
        <v>7612</v>
      </c>
      <c r="E26" s="55">
        <f t="shared" si="3"/>
        <v>103.5667870036101</v>
      </c>
      <c r="F26" s="52">
        <f t="shared" si="4"/>
        <v>94.219653179190757</v>
      </c>
      <c r="G26" s="72"/>
      <c r="H26" s="88">
        <v>461</v>
      </c>
      <c r="I26" s="3">
        <v>14</v>
      </c>
      <c r="J26" s="161" t="s">
        <v>19</v>
      </c>
      <c r="K26" s="121">
        <f t="shared" si="1"/>
        <v>22</v>
      </c>
      <c r="L26" s="161" t="s">
        <v>26</v>
      </c>
      <c r="M26" s="325">
        <v>4470</v>
      </c>
      <c r="N26" s="89">
        <f t="shared" si="2"/>
        <v>4694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5508</v>
      </c>
      <c r="D27" s="98">
        <f t="shared" si="6"/>
        <v>4087</v>
      </c>
      <c r="E27" s="55">
        <f t="shared" si="3"/>
        <v>91.647254575707166</v>
      </c>
      <c r="F27" s="52">
        <f t="shared" si="4"/>
        <v>134.76877905554196</v>
      </c>
      <c r="G27" s="76"/>
      <c r="H27" s="88">
        <v>354</v>
      </c>
      <c r="I27" s="3">
        <v>5</v>
      </c>
      <c r="J27" s="161" t="s">
        <v>12</v>
      </c>
      <c r="K27" s="121">
        <f t="shared" si="1"/>
        <v>17</v>
      </c>
      <c r="L27" s="161" t="s">
        <v>21</v>
      </c>
      <c r="M27" s="325">
        <v>3128</v>
      </c>
      <c r="N27" s="89">
        <f t="shared" si="2"/>
        <v>3128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4694</v>
      </c>
      <c r="D28" s="98">
        <f t="shared" si="6"/>
        <v>4113</v>
      </c>
      <c r="E28" s="55">
        <f t="shared" si="3"/>
        <v>105.01118568232661</v>
      </c>
      <c r="F28" s="52">
        <f t="shared" si="4"/>
        <v>114.12594213469487</v>
      </c>
      <c r="G28" s="62"/>
      <c r="H28" s="88">
        <v>157</v>
      </c>
      <c r="I28" s="3">
        <v>11</v>
      </c>
      <c r="J28" s="161" t="s">
        <v>17</v>
      </c>
      <c r="K28" s="121">
        <f t="shared" si="1"/>
        <v>1</v>
      </c>
      <c r="L28" s="161" t="s">
        <v>4</v>
      </c>
      <c r="M28" s="325">
        <v>3124</v>
      </c>
      <c r="N28" s="89">
        <f t="shared" si="2"/>
        <v>2766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3128</v>
      </c>
      <c r="D29" s="98">
        <f t="shared" si="6"/>
        <v>3088</v>
      </c>
      <c r="E29" s="55">
        <f t="shared" si="3"/>
        <v>100</v>
      </c>
      <c r="F29" s="52">
        <f t="shared" si="4"/>
        <v>101.29533678756476</v>
      </c>
      <c r="G29" s="73"/>
      <c r="H29" s="88">
        <v>56</v>
      </c>
      <c r="I29" s="3">
        <v>29</v>
      </c>
      <c r="J29" s="161" t="s">
        <v>54</v>
      </c>
      <c r="K29" s="182">
        <f t="shared" si="1"/>
        <v>38</v>
      </c>
      <c r="L29" s="163" t="s">
        <v>38</v>
      </c>
      <c r="M29" s="326">
        <v>2712</v>
      </c>
      <c r="N29" s="89">
        <f t="shared" si="2"/>
        <v>2612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4</v>
      </c>
      <c r="C30" s="43">
        <f t="shared" si="5"/>
        <v>2766</v>
      </c>
      <c r="D30" s="98">
        <f t="shared" si="6"/>
        <v>3091</v>
      </c>
      <c r="E30" s="55">
        <f t="shared" si="3"/>
        <v>88.540332906530097</v>
      </c>
      <c r="F30" s="52">
        <f t="shared" si="4"/>
        <v>89.485603364606931</v>
      </c>
      <c r="G30" s="72"/>
      <c r="H30" s="88">
        <v>36</v>
      </c>
      <c r="I30" s="3">
        <v>4</v>
      </c>
      <c r="J30" s="161" t="s">
        <v>11</v>
      </c>
      <c r="K30" s="115"/>
      <c r="L30" s="336" t="s">
        <v>109</v>
      </c>
      <c r="M30" s="327">
        <v>99138</v>
      </c>
      <c r="N30" s="89">
        <f>SUM(H44)</f>
        <v>97883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38</v>
      </c>
      <c r="C31" s="43">
        <f t="shared" si="5"/>
        <v>2612</v>
      </c>
      <c r="D31" s="98">
        <f t="shared" si="6"/>
        <v>9236</v>
      </c>
      <c r="E31" s="56">
        <f t="shared" si="3"/>
        <v>96.312684365781706</v>
      </c>
      <c r="F31" s="63">
        <f t="shared" si="4"/>
        <v>28.280640970116934</v>
      </c>
      <c r="G31" s="75"/>
      <c r="H31" s="88">
        <v>34</v>
      </c>
      <c r="I31" s="3">
        <v>27</v>
      </c>
      <c r="J31" s="161" t="s">
        <v>31</v>
      </c>
      <c r="K31" s="45"/>
      <c r="L31" s="219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97883</v>
      </c>
      <c r="D32" s="67">
        <f>SUM(L14)</f>
        <v>109647</v>
      </c>
      <c r="E32" s="68">
        <f>SUM(N30/M30*100)</f>
        <v>98.734087837156295</v>
      </c>
      <c r="F32" s="63">
        <f t="shared" si="4"/>
        <v>89.271024287030201</v>
      </c>
      <c r="G32" s="83">
        <v>88.9</v>
      </c>
      <c r="H32" s="89">
        <v>15</v>
      </c>
      <c r="I32" s="3">
        <v>28</v>
      </c>
      <c r="J32" s="161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5</v>
      </c>
      <c r="I33" s="3">
        <v>32</v>
      </c>
      <c r="J33" s="161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3</v>
      </c>
      <c r="J34" s="161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411">
        <v>0</v>
      </c>
      <c r="I35" s="3">
        <v>7</v>
      </c>
      <c r="J35" s="161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293">
        <v>0</v>
      </c>
      <c r="I36" s="3">
        <v>8</v>
      </c>
      <c r="J36" s="161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10</v>
      </c>
      <c r="J37" s="161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61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47"/>
      <c r="M40" s="391"/>
      <c r="R40" s="48"/>
      <c r="S40" s="26"/>
      <c r="T40" s="26"/>
      <c r="U40" s="26"/>
      <c r="V40" s="26"/>
    </row>
    <row r="41" spans="3:30" ht="13.5" customHeight="1" x14ac:dyDescent="0.15">
      <c r="H41" s="293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293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97883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189</v>
      </c>
      <c r="J47" s="46"/>
      <c r="L47" s="408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197</v>
      </c>
      <c r="I48" s="3"/>
      <c r="J48" s="179" t="s">
        <v>105</v>
      </c>
      <c r="K48" s="81"/>
      <c r="L48" s="300" t="s">
        <v>185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M49" s="404"/>
      <c r="N49" s="405"/>
      <c r="R49" s="48"/>
      <c r="S49" s="26"/>
      <c r="T49" s="26"/>
      <c r="U49" s="26"/>
      <c r="V49" s="26"/>
    </row>
    <row r="50" spans="1:22" ht="13.5" customHeight="1" x14ac:dyDescent="0.15">
      <c r="H50" s="411">
        <v>300140</v>
      </c>
      <c r="I50" s="161">
        <v>17</v>
      </c>
      <c r="J50" s="161" t="s">
        <v>21</v>
      </c>
      <c r="K50" s="124">
        <f>SUM(I50)</f>
        <v>17</v>
      </c>
      <c r="L50" s="301">
        <v>343696</v>
      </c>
      <c r="M50" s="404"/>
      <c r="N50" s="405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117197</v>
      </c>
      <c r="I51" s="161">
        <v>36</v>
      </c>
      <c r="J51" s="161" t="s">
        <v>5</v>
      </c>
      <c r="K51" s="124">
        <f t="shared" ref="K51:K59" si="7">SUM(I51)</f>
        <v>36</v>
      </c>
      <c r="L51" s="301">
        <v>110073</v>
      </c>
      <c r="M51" s="404"/>
      <c r="N51" s="405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38398</v>
      </c>
      <c r="I52" s="161">
        <v>40</v>
      </c>
      <c r="J52" s="161" t="s">
        <v>2</v>
      </c>
      <c r="K52" s="124">
        <f t="shared" si="7"/>
        <v>40</v>
      </c>
      <c r="L52" s="301">
        <v>17616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25784</v>
      </c>
      <c r="I53" s="161">
        <v>38</v>
      </c>
      <c r="J53" s="161" t="s">
        <v>38</v>
      </c>
      <c r="K53" s="124">
        <f t="shared" si="7"/>
        <v>38</v>
      </c>
      <c r="L53" s="301">
        <v>18557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197</v>
      </c>
      <c r="D54" s="59" t="s">
        <v>182</v>
      </c>
      <c r="E54" s="59" t="s">
        <v>41</v>
      </c>
      <c r="F54" s="59" t="s">
        <v>50</v>
      </c>
      <c r="G54" s="8" t="s">
        <v>186</v>
      </c>
      <c r="H54" s="88">
        <v>24876</v>
      </c>
      <c r="I54" s="161">
        <v>16</v>
      </c>
      <c r="J54" s="161" t="s">
        <v>3</v>
      </c>
      <c r="K54" s="124">
        <f t="shared" si="7"/>
        <v>16</v>
      </c>
      <c r="L54" s="301">
        <v>20044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300140</v>
      </c>
      <c r="D55" s="5">
        <f t="shared" ref="D55:D64" si="8">SUM(L50)</f>
        <v>343696</v>
      </c>
      <c r="E55" s="52">
        <f>SUM(N66/M66*100)</f>
        <v>99.794187372613948</v>
      </c>
      <c r="F55" s="52">
        <f t="shared" ref="F55:F65" si="9">SUM(C55/D55*100)</f>
        <v>87.327172850425967</v>
      </c>
      <c r="G55" s="62"/>
      <c r="H55" s="88">
        <v>22888</v>
      </c>
      <c r="I55" s="161">
        <v>24</v>
      </c>
      <c r="J55" s="161" t="s">
        <v>28</v>
      </c>
      <c r="K55" s="124">
        <f t="shared" si="7"/>
        <v>24</v>
      </c>
      <c r="L55" s="301">
        <v>21402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117197</v>
      </c>
      <c r="D56" s="5">
        <f t="shared" si="8"/>
        <v>110073</v>
      </c>
      <c r="E56" s="52">
        <f t="shared" ref="E56:E65" si="11">SUM(N67/M67*100)</f>
        <v>103.58765401545016</v>
      </c>
      <c r="F56" s="52">
        <f t="shared" si="9"/>
        <v>106.47206853633497</v>
      </c>
      <c r="G56" s="62"/>
      <c r="H56" s="88">
        <v>18946</v>
      </c>
      <c r="I56" s="161">
        <v>26</v>
      </c>
      <c r="J56" s="161" t="s">
        <v>30</v>
      </c>
      <c r="K56" s="124">
        <f t="shared" si="7"/>
        <v>26</v>
      </c>
      <c r="L56" s="301">
        <v>14921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38398</v>
      </c>
      <c r="D57" s="5">
        <f t="shared" si="8"/>
        <v>17616</v>
      </c>
      <c r="E57" s="52">
        <f t="shared" si="11"/>
        <v>124.09669704608623</v>
      </c>
      <c r="F57" s="52">
        <f t="shared" si="9"/>
        <v>217.97229791099002</v>
      </c>
      <c r="G57" s="62"/>
      <c r="H57" s="88">
        <v>15789</v>
      </c>
      <c r="I57" s="161">
        <v>25</v>
      </c>
      <c r="J57" s="161" t="s">
        <v>29</v>
      </c>
      <c r="K57" s="124">
        <f t="shared" si="7"/>
        <v>25</v>
      </c>
      <c r="L57" s="301">
        <v>15976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25784</v>
      </c>
      <c r="D58" s="5">
        <f t="shared" si="8"/>
        <v>18557</v>
      </c>
      <c r="E58" s="52">
        <f t="shared" si="11"/>
        <v>96.884981024311429</v>
      </c>
      <c r="F58" s="52">
        <f t="shared" si="9"/>
        <v>138.94487255483105</v>
      </c>
      <c r="G58" s="62"/>
      <c r="H58" s="380">
        <v>15775</v>
      </c>
      <c r="I58" s="163">
        <v>37</v>
      </c>
      <c r="J58" s="163" t="s">
        <v>37</v>
      </c>
      <c r="K58" s="124">
        <f t="shared" si="7"/>
        <v>37</v>
      </c>
      <c r="L58" s="299">
        <v>12031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24876</v>
      </c>
      <c r="D59" s="5">
        <f t="shared" si="8"/>
        <v>20044</v>
      </c>
      <c r="E59" s="52">
        <f t="shared" si="11"/>
        <v>95.905621096460791</v>
      </c>
      <c r="F59" s="52">
        <f t="shared" si="9"/>
        <v>124.10696467770903</v>
      </c>
      <c r="G59" s="72"/>
      <c r="H59" s="435">
        <v>8124</v>
      </c>
      <c r="I59" s="163">
        <v>1</v>
      </c>
      <c r="J59" s="163" t="s">
        <v>4</v>
      </c>
      <c r="K59" s="124">
        <f t="shared" si="7"/>
        <v>1</v>
      </c>
      <c r="L59" s="299">
        <v>7442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22888</v>
      </c>
      <c r="D60" s="5">
        <f t="shared" si="8"/>
        <v>21402</v>
      </c>
      <c r="E60" s="52">
        <f t="shared" si="11"/>
        <v>114.17169651319399</v>
      </c>
      <c r="F60" s="52">
        <f t="shared" si="9"/>
        <v>106.94327632931501</v>
      </c>
      <c r="G60" s="62"/>
      <c r="H60" s="387">
        <v>8056</v>
      </c>
      <c r="I60" s="224">
        <v>33</v>
      </c>
      <c r="J60" s="224" t="s">
        <v>0</v>
      </c>
      <c r="K60" s="81" t="s">
        <v>8</v>
      </c>
      <c r="L60" s="303">
        <v>645461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30</v>
      </c>
      <c r="C61" s="43">
        <f t="shared" si="10"/>
        <v>18946</v>
      </c>
      <c r="D61" s="5">
        <f t="shared" si="8"/>
        <v>14921</v>
      </c>
      <c r="E61" s="52">
        <f t="shared" si="11"/>
        <v>110.59482808942853</v>
      </c>
      <c r="F61" s="52">
        <f t="shared" si="9"/>
        <v>126.97540379331144</v>
      </c>
      <c r="G61" s="62"/>
      <c r="H61" s="88">
        <v>7131</v>
      </c>
      <c r="I61" s="161">
        <v>30</v>
      </c>
      <c r="J61" s="161" t="s">
        <v>99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29</v>
      </c>
      <c r="C62" s="43">
        <f t="shared" si="10"/>
        <v>15789</v>
      </c>
      <c r="D62" s="5">
        <f t="shared" si="8"/>
        <v>15976</v>
      </c>
      <c r="E62" s="52">
        <f t="shared" si="11"/>
        <v>109.60777507809789</v>
      </c>
      <c r="F62" s="52">
        <f t="shared" si="9"/>
        <v>98.829494241362042</v>
      </c>
      <c r="G62" s="73"/>
      <c r="H62" s="88">
        <v>6938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15775</v>
      </c>
      <c r="D63" s="5">
        <f t="shared" si="8"/>
        <v>12031</v>
      </c>
      <c r="E63" s="52">
        <f t="shared" si="11"/>
        <v>108.06274832168789</v>
      </c>
      <c r="F63" s="52">
        <f t="shared" si="9"/>
        <v>131.11960768015959</v>
      </c>
      <c r="G63" s="72"/>
      <c r="H63" s="88">
        <v>5903</v>
      </c>
      <c r="I63" s="161">
        <v>34</v>
      </c>
      <c r="J63" s="161" t="s">
        <v>1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4</v>
      </c>
      <c r="C64" s="43">
        <f t="shared" si="10"/>
        <v>8124</v>
      </c>
      <c r="D64" s="5">
        <f t="shared" si="8"/>
        <v>7442</v>
      </c>
      <c r="E64" s="57">
        <f t="shared" si="11"/>
        <v>94.840065374737335</v>
      </c>
      <c r="F64" s="52">
        <f t="shared" si="9"/>
        <v>109.16420317119054</v>
      </c>
      <c r="G64" s="75"/>
      <c r="H64" s="123">
        <v>4831</v>
      </c>
      <c r="I64" s="161">
        <v>29</v>
      </c>
      <c r="J64" s="161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640088</v>
      </c>
      <c r="D65" s="67">
        <f>SUM(L60)</f>
        <v>645461</v>
      </c>
      <c r="E65" s="70">
        <f t="shared" si="11"/>
        <v>102.14702681309984</v>
      </c>
      <c r="F65" s="70">
        <f t="shared" si="9"/>
        <v>99.167571704564651</v>
      </c>
      <c r="G65" s="83">
        <v>81.900000000000006</v>
      </c>
      <c r="H65" s="411">
        <v>4326</v>
      </c>
      <c r="I65" s="161">
        <v>15</v>
      </c>
      <c r="J65" s="161" t="s">
        <v>20</v>
      </c>
      <c r="L65" s="192" t="s">
        <v>105</v>
      </c>
      <c r="M65" s="142" t="s">
        <v>194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4073</v>
      </c>
      <c r="I66" s="161">
        <v>14</v>
      </c>
      <c r="J66" s="161" t="s">
        <v>19</v>
      </c>
      <c r="K66" s="117">
        <f>SUM(I50)</f>
        <v>17</v>
      </c>
      <c r="L66" s="161" t="s">
        <v>21</v>
      </c>
      <c r="M66" s="312">
        <v>300759</v>
      </c>
      <c r="N66" s="89">
        <f>SUM(H50)</f>
        <v>300140</v>
      </c>
      <c r="R66" s="48"/>
      <c r="S66" s="26"/>
      <c r="T66" s="26"/>
      <c r="U66" s="26"/>
      <c r="V66" s="26"/>
    </row>
    <row r="67" spans="1:22" ht="13.5" customHeight="1" x14ac:dyDescent="0.15">
      <c r="H67" s="88">
        <v>3163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10">
        <v>113138</v>
      </c>
      <c r="N67" s="89">
        <f t="shared" ref="N67:N75" si="13">SUM(H51)</f>
        <v>117197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2928</v>
      </c>
      <c r="I68" s="161">
        <v>9</v>
      </c>
      <c r="J68" s="3" t="s">
        <v>170</v>
      </c>
      <c r="K68" s="117">
        <f t="shared" si="12"/>
        <v>40</v>
      </c>
      <c r="L68" s="161" t="s">
        <v>2</v>
      </c>
      <c r="M68" s="310">
        <v>30942</v>
      </c>
      <c r="N68" s="89">
        <f t="shared" si="13"/>
        <v>38398</v>
      </c>
      <c r="R68" s="48"/>
      <c r="S68" s="26"/>
      <c r="T68" s="26"/>
      <c r="U68" s="26"/>
      <c r="V68" s="26"/>
    </row>
    <row r="69" spans="1:22" ht="13.5" customHeight="1" x14ac:dyDescent="0.15">
      <c r="H69" s="293">
        <v>1500</v>
      </c>
      <c r="I69" s="161">
        <v>39</v>
      </c>
      <c r="J69" s="161" t="s">
        <v>39</v>
      </c>
      <c r="K69" s="117">
        <f t="shared" si="12"/>
        <v>38</v>
      </c>
      <c r="L69" s="161" t="s">
        <v>38</v>
      </c>
      <c r="M69" s="310">
        <v>26613</v>
      </c>
      <c r="N69" s="89">
        <f t="shared" si="13"/>
        <v>25784</v>
      </c>
      <c r="R69" s="48"/>
      <c r="S69" s="26"/>
      <c r="T69" s="26"/>
      <c r="U69" s="26"/>
      <c r="V69" s="26"/>
    </row>
    <row r="70" spans="1:22" ht="13.5" customHeight="1" x14ac:dyDescent="0.15">
      <c r="H70" s="88">
        <v>849</v>
      </c>
      <c r="I70" s="161">
        <v>2</v>
      </c>
      <c r="J70" s="161" t="s">
        <v>6</v>
      </c>
      <c r="K70" s="117">
        <f t="shared" si="12"/>
        <v>16</v>
      </c>
      <c r="L70" s="161" t="s">
        <v>3</v>
      </c>
      <c r="M70" s="310">
        <v>25938</v>
      </c>
      <c r="N70" s="89">
        <f t="shared" si="13"/>
        <v>24876</v>
      </c>
      <c r="R70" s="48"/>
      <c r="S70" s="26"/>
      <c r="T70" s="26"/>
      <c r="U70" s="26"/>
      <c r="V70" s="26"/>
    </row>
    <row r="71" spans="1:22" ht="13.5" customHeight="1" x14ac:dyDescent="0.15">
      <c r="H71" s="88">
        <v>782</v>
      </c>
      <c r="I71" s="161">
        <v>13</v>
      </c>
      <c r="J71" s="161" t="s">
        <v>7</v>
      </c>
      <c r="K71" s="117">
        <f t="shared" si="12"/>
        <v>24</v>
      </c>
      <c r="L71" s="161" t="s">
        <v>28</v>
      </c>
      <c r="M71" s="310">
        <v>20047</v>
      </c>
      <c r="N71" s="89">
        <f t="shared" si="13"/>
        <v>22888</v>
      </c>
      <c r="R71" s="48"/>
      <c r="S71" s="26"/>
      <c r="T71" s="26"/>
      <c r="U71" s="26"/>
      <c r="V71" s="26"/>
    </row>
    <row r="72" spans="1:22" ht="13.5" customHeight="1" x14ac:dyDescent="0.15">
      <c r="H72" s="88">
        <v>373</v>
      </c>
      <c r="I72" s="161">
        <v>23</v>
      </c>
      <c r="J72" s="161" t="s">
        <v>27</v>
      </c>
      <c r="K72" s="117">
        <f t="shared" si="12"/>
        <v>26</v>
      </c>
      <c r="L72" s="161" t="s">
        <v>30</v>
      </c>
      <c r="M72" s="310">
        <v>17131</v>
      </c>
      <c r="N72" s="89">
        <f t="shared" si="13"/>
        <v>18946</v>
      </c>
      <c r="R72" s="48"/>
      <c r="S72" s="26"/>
      <c r="T72" s="26"/>
      <c r="U72" s="26"/>
      <c r="V72" s="26"/>
    </row>
    <row r="73" spans="1:22" ht="13.5" customHeight="1" x14ac:dyDescent="0.15">
      <c r="H73" s="88">
        <v>362</v>
      </c>
      <c r="I73" s="161">
        <v>11</v>
      </c>
      <c r="J73" s="161" t="s">
        <v>17</v>
      </c>
      <c r="K73" s="117">
        <f t="shared" si="12"/>
        <v>25</v>
      </c>
      <c r="L73" s="161" t="s">
        <v>29</v>
      </c>
      <c r="M73" s="310">
        <v>14405</v>
      </c>
      <c r="N73" s="89">
        <f t="shared" si="13"/>
        <v>15789</v>
      </c>
      <c r="R73" s="48"/>
      <c r="S73" s="26"/>
      <c r="T73" s="26"/>
      <c r="U73" s="26"/>
      <c r="V73" s="26"/>
    </row>
    <row r="74" spans="1:22" ht="13.5" customHeight="1" x14ac:dyDescent="0.15">
      <c r="H74" s="88">
        <v>321</v>
      </c>
      <c r="I74" s="161">
        <v>22</v>
      </c>
      <c r="J74" s="161" t="s">
        <v>26</v>
      </c>
      <c r="K74" s="117">
        <f t="shared" si="12"/>
        <v>37</v>
      </c>
      <c r="L74" s="163" t="s">
        <v>37</v>
      </c>
      <c r="M74" s="311">
        <v>14598</v>
      </c>
      <c r="N74" s="89">
        <f t="shared" si="13"/>
        <v>15775</v>
      </c>
      <c r="R74" s="48"/>
      <c r="S74" s="26"/>
      <c r="T74" s="26"/>
      <c r="U74" s="26"/>
      <c r="V74" s="26"/>
    </row>
    <row r="75" spans="1:22" ht="13.5" customHeight="1" thickBot="1" x14ac:dyDescent="0.2">
      <c r="H75" s="293">
        <v>318</v>
      </c>
      <c r="I75" s="161">
        <v>27</v>
      </c>
      <c r="J75" s="161" t="s">
        <v>31</v>
      </c>
      <c r="K75" s="117">
        <f t="shared" si="12"/>
        <v>1</v>
      </c>
      <c r="L75" s="163" t="s">
        <v>4</v>
      </c>
      <c r="M75" s="311">
        <v>8566</v>
      </c>
      <c r="N75" s="167">
        <f t="shared" si="13"/>
        <v>8124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182</v>
      </c>
      <c r="I76" s="161">
        <v>28</v>
      </c>
      <c r="J76" s="161" t="s">
        <v>32</v>
      </c>
      <c r="K76" s="3"/>
      <c r="L76" s="336" t="s">
        <v>109</v>
      </c>
      <c r="M76" s="341">
        <v>626634</v>
      </c>
      <c r="N76" s="172">
        <f>SUM(H90)</f>
        <v>640088</v>
      </c>
      <c r="R76" s="48"/>
      <c r="S76" s="26"/>
      <c r="T76" s="26"/>
      <c r="U76" s="26"/>
      <c r="V76" s="26"/>
    </row>
    <row r="77" spans="1:22" ht="13.5" customHeight="1" x14ac:dyDescent="0.15">
      <c r="H77" s="293">
        <v>93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42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1"/>
      <c r="R86" s="48"/>
      <c r="S86" s="26"/>
      <c r="T86" s="26"/>
      <c r="U86" s="26"/>
      <c r="V86" s="26"/>
    </row>
    <row r="87" spans="8:22" ht="13.5" customHeight="1" x14ac:dyDescent="0.15">
      <c r="H87" s="293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195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640088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T52" sqref="T52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89</v>
      </c>
      <c r="C16" s="149" t="s">
        <v>90</v>
      </c>
      <c r="D16" s="149" t="s">
        <v>91</v>
      </c>
      <c r="E16" s="149" t="s">
        <v>80</v>
      </c>
      <c r="F16" s="149" t="s">
        <v>81</v>
      </c>
      <c r="G16" s="149" t="s">
        <v>82</v>
      </c>
      <c r="H16" s="149" t="s">
        <v>83</v>
      </c>
      <c r="I16" s="149" t="s">
        <v>84</v>
      </c>
      <c r="J16" s="149" t="s">
        <v>85</v>
      </c>
      <c r="K16" s="149" t="s">
        <v>86</v>
      </c>
      <c r="L16" s="149" t="s">
        <v>87</v>
      </c>
      <c r="M16" s="205" t="s">
        <v>88</v>
      </c>
      <c r="N16" s="207" t="s">
        <v>123</v>
      </c>
      <c r="O16" s="149" t="s">
        <v>125</v>
      </c>
    </row>
    <row r="17" spans="1:25" ht="11.1" customHeight="1" x14ac:dyDescent="0.15">
      <c r="A17" s="6" t="s">
        <v>177</v>
      </c>
      <c r="B17" s="146">
        <v>61.5</v>
      </c>
      <c r="C17" s="146">
        <v>79.400000000000006</v>
      </c>
      <c r="D17" s="146">
        <v>78.3</v>
      </c>
      <c r="E17" s="146">
        <v>80.8</v>
      </c>
      <c r="F17" s="146">
        <v>75.5</v>
      </c>
      <c r="G17" s="146">
        <v>87.5</v>
      </c>
      <c r="H17" s="148">
        <v>76.400000000000006</v>
      </c>
      <c r="I17" s="146">
        <v>81.5</v>
      </c>
      <c r="J17" s="146">
        <v>93.4</v>
      </c>
      <c r="K17" s="146">
        <v>68.2</v>
      </c>
      <c r="L17" s="146">
        <v>78</v>
      </c>
      <c r="M17" s="147">
        <v>73.099999999999994</v>
      </c>
      <c r="N17" s="209">
        <f>SUM(B17:M17)</f>
        <v>933.6</v>
      </c>
      <c r="O17" s="208">
        <v>103.3</v>
      </c>
      <c r="P17" s="143"/>
      <c r="Q17" s="210"/>
      <c r="R17" s="211"/>
      <c r="S17" s="211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180</v>
      </c>
      <c r="B18" s="146">
        <v>67.599999999999994</v>
      </c>
      <c r="C18" s="146">
        <v>77.900000000000006</v>
      </c>
      <c r="D18" s="146">
        <v>84.6</v>
      </c>
      <c r="E18" s="146">
        <v>82.2</v>
      </c>
      <c r="F18" s="146">
        <v>73.400000000000006</v>
      </c>
      <c r="G18" s="146">
        <v>80.5</v>
      </c>
      <c r="H18" s="148">
        <v>83.7</v>
      </c>
      <c r="I18" s="146">
        <v>78.400000000000006</v>
      </c>
      <c r="J18" s="146">
        <v>74.3</v>
      </c>
      <c r="K18" s="146">
        <v>69.400000000000006</v>
      </c>
      <c r="L18" s="146">
        <v>69.599999999999994</v>
      </c>
      <c r="M18" s="147">
        <v>68.099999999999994</v>
      </c>
      <c r="N18" s="209">
        <f>SUM(B18:M18)</f>
        <v>909.7</v>
      </c>
      <c r="O18" s="208">
        <f t="shared" ref="O18:O21" si="0">ROUND(N18/N17*100,1)</f>
        <v>97.4</v>
      </c>
      <c r="P18" s="143"/>
      <c r="Q18" s="211"/>
      <c r="R18" s="211"/>
      <c r="S18" s="211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179</v>
      </c>
      <c r="B19" s="146">
        <v>60.4</v>
      </c>
      <c r="C19" s="146">
        <v>67.900000000000006</v>
      </c>
      <c r="D19" s="146">
        <v>64.7</v>
      </c>
      <c r="E19" s="146">
        <v>74.900000000000006</v>
      </c>
      <c r="F19" s="146">
        <v>58.4</v>
      </c>
      <c r="G19" s="146">
        <v>62.5</v>
      </c>
      <c r="H19" s="148">
        <v>65.5</v>
      </c>
      <c r="I19" s="146">
        <v>60</v>
      </c>
      <c r="J19" s="146">
        <v>66</v>
      </c>
      <c r="K19" s="146">
        <v>71.8</v>
      </c>
      <c r="L19" s="146">
        <v>82.7</v>
      </c>
      <c r="M19" s="147">
        <v>78.5</v>
      </c>
      <c r="N19" s="209">
        <f>SUM(B19:M19)</f>
        <v>813.3</v>
      </c>
      <c r="O19" s="208">
        <f t="shared" si="0"/>
        <v>89.4</v>
      </c>
      <c r="P19" s="143"/>
      <c r="Q19" s="159"/>
      <c r="R19" s="211"/>
      <c r="S19" s="211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182</v>
      </c>
      <c r="B20" s="146">
        <v>73.8</v>
      </c>
      <c r="C20" s="146">
        <v>75.2</v>
      </c>
      <c r="D20" s="146">
        <v>80.7</v>
      </c>
      <c r="E20" s="146">
        <v>84</v>
      </c>
      <c r="F20" s="146">
        <v>76.400000000000006</v>
      </c>
      <c r="G20" s="146">
        <v>85.7</v>
      </c>
      <c r="H20" s="148">
        <v>93.5</v>
      </c>
      <c r="I20" s="146">
        <v>83.6</v>
      </c>
      <c r="J20" s="146">
        <v>90.4</v>
      </c>
      <c r="K20" s="146">
        <v>78.8</v>
      </c>
      <c r="L20" s="146">
        <v>76.900000000000006</v>
      </c>
      <c r="M20" s="147">
        <v>79.7</v>
      </c>
      <c r="N20" s="209">
        <f>SUM(B20:M20)</f>
        <v>978.69999999999993</v>
      </c>
      <c r="O20" s="208">
        <f t="shared" si="0"/>
        <v>120.3</v>
      </c>
      <c r="P20" s="143"/>
      <c r="Q20" s="159"/>
      <c r="R20" s="211"/>
      <c r="S20" s="211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197</v>
      </c>
      <c r="B21" s="146">
        <v>73</v>
      </c>
      <c r="C21" s="146">
        <v>75.900000000000006</v>
      </c>
      <c r="D21" s="146">
        <v>71.5</v>
      </c>
      <c r="E21" s="146">
        <v>77.5</v>
      </c>
      <c r="F21" s="146">
        <v>69.5</v>
      </c>
      <c r="G21" s="146">
        <v>72.900000000000006</v>
      </c>
      <c r="H21" s="148">
        <v>77.8</v>
      </c>
      <c r="I21" s="146">
        <v>69.599999999999994</v>
      </c>
      <c r="J21" s="146">
        <v>69.099999999999994</v>
      </c>
      <c r="K21" s="146">
        <v>65.3</v>
      </c>
      <c r="L21" s="146">
        <v>61.2</v>
      </c>
      <c r="M21" s="147">
        <v>67.400000000000006</v>
      </c>
      <c r="N21" s="209">
        <f>SUM(B21:M21)</f>
        <v>850.69999999999993</v>
      </c>
      <c r="O21" s="208">
        <f t="shared" si="0"/>
        <v>86.9</v>
      </c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89</v>
      </c>
      <c r="C41" s="149" t="s">
        <v>90</v>
      </c>
      <c r="D41" s="149" t="s">
        <v>91</v>
      </c>
      <c r="E41" s="149" t="s">
        <v>80</v>
      </c>
      <c r="F41" s="149" t="s">
        <v>81</v>
      </c>
      <c r="G41" s="149" t="s">
        <v>82</v>
      </c>
      <c r="H41" s="149" t="s">
        <v>83</v>
      </c>
      <c r="I41" s="149" t="s">
        <v>84</v>
      </c>
      <c r="J41" s="149" t="s">
        <v>85</v>
      </c>
      <c r="K41" s="149" t="s">
        <v>86</v>
      </c>
      <c r="L41" s="149" t="s">
        <v>87</v>
      </c>
      <c r="M41" s="205" t="s">
        <v>88</v>
      </c>
      <c r="N41" s="207" t="s">
        <v>124</v>
      </c>
      <c r="O41" s="149" t="s">
        <v>125</v>
      </c>
    </row>
    <row r="42" spans="1:26" ht="11.1" customHeight="1" x14ac:dyDescent="0.15">
      <c r="A42" s="6" t="s">
        <v>177</v>
      </c>
      <c r="B42" s="153">
        <v>79.8</v>
      </c>
      <c r="C42" s="153">
        <v>86.7</v>
      </c>
      <c r="D42" s="153">
        <v>87.5</v>
      </c>
      <c r="E42" s="153">
        <v>89.9</v>
      </c>
      <c r="F42" s="153">
        <v>91.4</v>
      </c>
      <c r="G42" s="153">
        <v>93.2</v>
      </c>
      <c r="H42" s="153">
        <v>87.8</v>
      </c>
      <c r="I42" s="153">
        <v>85.7</v>
      </c>
      <c r="J42" s="153">
        <v>93.5</v>
      </c>
      <c r="K42" s="153">
        <v>78.5</v>
      </c>
      <c r="L42" s="153">
        <v>81.599999999999994</v>
      </c>
      <c r="M42" s="206">
        <v>78.3</v>
      </c>
      <c r="N42" s="213">
        <f>SUM(B42:M42)/12</f>
        <v>86.158333333333346</v>
      </c>
      <c r="O42" s="208">
        <v>102.9</v>
      </c>
      <c r="P42" s="143"/>
      <c r="Q42" s="285"/>
      <c r="R42" s="285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180</v>
      </c>
      <c r="B43" s="153">
        <v>80.8</v>
      </c>
      <c r="C43" s="153">
        <v>86.3</v>
      </c>
      <c r="D43" s="153">
        <v>91.5</v>
      </c>
      <c r="E43" s="153">
        <v>87</v>
      </c>
      <c r="F43" s="153">
        <v>86.6</v>
      </c>
      <c r="G43" s="153">
        <v>91.7</v>
      </c>
      <c r="H43" s="153">
        <v>91.2</v>
      </c>
      <c r="I43" s="153">
        <v>93.3</v>
      </c>
      <c r="J43" s="153">
        <v>88.1</v>
      </c>
      <c r="K43" s="153">
        <v>94.4</v>
      </c>
      <c r="L43" s="153">
        <v>79.5</v>
      </c>
      <c r="M43" s="206">
        <v>80.2</v>
      </c>
      <c r="N43" s="213">
        <f>SUM(B43:M43)/12</f>
        <v>87.550000000000011</v>
      </c>
      <c r="O43" s="208">
        <f t="shared" ref="O43:O46" si="1">ROUND(N43/N42*100,1)</f>
        <v>101.6</v>
      </c>
      <c r="P43" s="143"/>
      <c r="Q43" s="285"/>
      <c r="R43" s="285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179</v>
      </c>
      <c r="B44" s="153">
        <v>83.7</v>
      </c>
      <c r="C44" s="153">
        <v>85.3</v>
      </c>
      <c r="D44" s="153">
        <v>80</v>
      </c>
      <c r="E44" s="153">
        <v>85.9</v>
      </c>
      <c r="F44" s="153">
        <v>87.6</v>
      </c>
      <c r="G44" s="153">
        <v>86.2</v>
      </c>
      <c r="H44" s="153">
        <v>83.1</v>
      </c>
      <c r="I44" s="153">
        <v>74.900000000000006</v>
      </c>
      <c r="J44" s="153">
        <v>72.900000000000006</v>
      </c>
      <c r="K44" s="153">
        <v>81.5</v>
      </c>
      <c r="L44" s="153">
        <v>93.4</v>
      </c>
      <c r="M44" s="206">
        <v>92.9</v>
      </c>
      <c r="N44" s="213">
        <f>SUM(B44:M44)/12</f>
        <v>83.949999999999989</v>
      </c>
      <c r="O44" s="208">
        <f t="shared" si="1"/>
        <v>95.9</v>
      </c>
      <c r="P44" s="143"/>
      <c r="Q44" s="285"/>
      <c r="R44" s="285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182</v>
      </c>
      <c r="B45" s="153">
        <v>96.4</v>
      </c>
      <c r="C45" s="153">
        <v>97.8</v>
      </c>
      <c r="D45" s="153">
        <v>95.2</v>
      </c>
      <c r="E45" s="153">
        <v>99.2</v>
      </c>
      <c r="F45" s="153">
        <v>97.6</v>
      </c>
      <c r="G45" s="153">
        <v>99</v>
      </c>
      <c r="H45" s="153">
        <v>101.3</v>
      </c>
      <c r="I45" s="153">
        <v>107</v>
      </c>
      <c r="J45" s="153">
        <v>105.1</v>
      </c>
      <c r="K45" s="153">
        <v>105.3</v>
      </c>
      <c r="L45" s="153">
        <v>100.4</v>
      </c>
      <c r="M45" s="206">
        <v>100.3</v>
      </c>
      <c r="N45" s="213">
        <f>SUM(B45:M45)/12</f>
        <v>100.38333333333333</v>
      </c>
      <c r="O45" s="208">
        <f t="shared" si="1"/>
        <v>119.6</v>
      </c>
      <c r="P45" s="143"/>
      <c r="Q45" s="285"/>
      <c r="R45" s="285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197</v>
      </c>
      <c r="B46" s="153">
        <v>105.8</v>
      </c>
      <c r="C46" s="153">
        <v>103.9</v>
      </c>
      <c r="D46" s="153">
        <v>96.7</v>
      </c>
      <c r="E46" s="153">
        <v>93.3</v>
      </c>
      <c r="F46" s="153">
        <v>100.2</v>
      </c>
      <c r="G46" s="153">
        <v>97.8</v>
      </c>
      <c r="H46" s="153">
        <v>101.8</v>
      </c>
      <c r="I46" s="153">
        <v>102.7</v>
      </c>
      <c r="J46" s="153">
        <v>99.6</v>
      </c>
      <c r="K46" s="153">
        <v>98.3</v>
      </c>
      <c r="L46" s="153">
        <v>92.6</v>
      </c>
      <c r="M46" s="206">
        <v>89</v>
      </c>
      <c r="N46" s="213">
        <f>SUM(B46:M46)/12</f>
        <v>98.47499999999998</v>
      </c>
      <c r="O46" s="208">
        <f t="shared" si="1"/>
        <v>98.1</v>
      </c>
      <c r="P46" s="143"/>
      <c r="Q46" s="285"/>
      <c r="R46" s="285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89</v>
      </c>
      <c r="C65" s="149" t="s">
        <v>90</v>
      </c>
      <c r="D65" s="149" t="s">
        <v>91</v>
      </c>
      <c r="E65" s="149" t="s">
        <v>80</v>
      </c>
      <c r="F65" s="149" t="s">
        <v>81</v>
      </c>
      <c r="G65" s="149" t="s">
        <v>82</v>
      </c>
      <c r="H65" s="149" t="s">
        <v>83</v>
      </c>
      <c r="I65" s="149" t="s">
        <v>84</v>
      </c>
      <c r="J65" s="149" t="s">
        <v>85</v>
      </c>
      <c r="K65" s="149" t="s">
        <v>86</v>
      </c>
      <c r="L65" s="149" t="s">
        <v>87</v>
      </c>
      <c r="M65" s="205" t="s">
        <v>88</v>
      </c>
      <c r="N65" s="207" t="s">
        <v>124</v>
      </c>
      <c r="O65" s="287" t="s">
        <v>125</v>
      </c>
    </row>
    <row r="66" spans="1:26" ht="11.1" customHeight="1" x14ac:dyDescent="0.15">
      <c r="A66" s="6" t="s">
        <v>177</v>
      </c>
      <c r="B66" s="146">
        <v>76.8</v>
      </c>
      <c r="C66" s="146">
        <v>91.2</v>
      </c>
      <c r="D66" s="146">
        <v>89.4</v>
      </c>
      <c r="E66" s="146">
        <v>89.7</v>
      </c>
      <c r="F66" s="146">
        <v>82.5</v>
      </c>
      <c r="G66" s="146">
        <v>93.9</v>
      </c>
      <c r="H66" s="146">
        <v>87.4</v>
      </c>
      <c r="I66" s="146">
        <v>95.2</v>
      </c>
      <c r="J66" s="146">
        <v>99.9</v>
      </c>
      <c r="K66" s="146">
        <v>88</v>
      </c>
      <c r="L66" s="146">
        <v>95.5</v>
      </c>
      <c r="M66" s="147">
        <v>93.5</v>
      </c>
      <c r="N66" s="212">
        <f>SUM(B66:M66)/12</f>
        <v>90.25</v>
      </c>
      <c r="O66" s="286">
        <v>100.4</v>
      </c>
      <c r="P66" s="18"/>
      <c r="Q66" s="215"/>
      <c r="R66" s="215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180</v>
      </c>
      <c r="B67" s="146">
        <v>83.3</v>
      </c>
      <c r="C67" s="146">
        <v>89.9</v>
      </c>
      <c r="D67" s="146">
        <v>92.2</v>
      </c>
      <c r="E67" s="146">
        <v>94.6</v>
      </c>
      <c r="F67" s="146">
        <v>84.8</v>
      </c>
      <c r="G67" s="146">
        <v>87.4</v>
      </c>
      <c r="H67" s="146">
        <v>91.8</v>
      </c>
      <c r="I67" s="146">
        <v>83.9</v>
      </c>
      <c r="J67" s="146">
        <v>84.7</v>
      </c>
      <c r="K67" s="146">
        <v>72.599999999999994</v>
      </c>
      <c r="L67" s="146">
        <v>88.6</v>
      </c>
      <c r="M67" s="147">
        <v>84.9</v>
      </c>
      <c r="N67" s="212">
        <f>SUM(B67:M67)/12</f>
        <v>86.558333333333337</v>
      </c>
      <c r="O67" s="208">
        <f t="shared" ref="O67:O70" si="2">ROUND(N67/N66*100,1)</f>
        <v>95.9</v>
      </c>
      <c r="P67" s="18"/>
      <c r="Q67" s="352"/>
      <c r="R67" s="352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179</v>
      </c>
      <c r="B68" s="146">
        <v>71.5</v>
      </c>
      <c r="C68" s="146">
        <v>79.400000000000006</v>
      </c>
      <c r="D68" s="146">
        <v>81.5</v>
      </c>
      <c r="E68" s="146">
        <v>86.7</v>
      </c>
      <c r="F68" s="146">
        <v>66.3</v>
      </c>
      <c r="G68" s="146">
        <v>72.8</v>
      </c>
      <c r="H68" s="146">
        <v>79.2</v>
      </c>
      <c r="I68" s="146">
        <v>81.2</v>
      </c>
      <c r="J68" s="146">
        <v>90.7</v>
      </c>
      <c r="K68" s="146">
        <v>87.4</v>
      </c>
      <c r="L68" s="146">
        <v>87.8</v>
      </c>
      <c r="M68" s="147">
        <v>84.6</v>
      </c>
      <c r="N68" s="212">
        <f>SUM(B68:M68)/12</f>
        <v>80.75833333333334</v>
      </c>
      <c r="O68" s="208">
        <f t="shared" si="2"/>
        <v>93.3</v>
      </c>
      <c r="P68" s="18"/>
      <c r="Q68" s="352"/>
      <c r="R68" s="352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182</v>
      </c>
      <c r="B69" s="146">
        <v>76.2</v>
      </c>
      <c r="C69" s="146">
        <v>76.7</v>
      </c>
      <c r="D69" s="146">
        <v>85</v>
      </c>
      <c r="E69" s="146">
        <v>84.4</v>
      </c>
      <c r="F69" s="146">
        <v>78.400000000000006</v>
      </c>
      <c r="G69" s="146">
        <v>86.5</v>
      </c>
      <c r="H69" s="146">
        <v>92.3</v>
      </c>
      <c r="I69" s="146">
        <v>77.5</v>
      </c>
      <c r="J69" s="146">
        <v>86.1</v>
      </c>
      <c r="K69" s="146">
        <v>74.8</v>
      </c>
      <c r="L69" s="146">
        <v>77.099999999999994</v>
      </c>
      <c r="M69" s="147">
        <v>79.400000000000006</v>
      </c>
      <c r="N69" s="212">
        <f>SUM(B69:M69)/12</f>
        <v>81.2</v>
      </c>
      <c r="O69" s="208">
        <f t="shared" si="2"/>
        <v>100.5</v>
      </c>
      <c r="P69" s="18"/>
      <c r="Q69" s="352"/>
      <c r="R69" s="352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197</v>
      </c>
      <c r="B70" s="146">
        <v>68.099999999999994</v>
      </c>
      <c r="C70" s="146">
        <v>73.3</v>
      </c>
      <c r="D70" s="146">
        <v>74.900000000000006</v>
      </c>
      <c r="E70" s="146">
        <v>83.4</v>
      </c>
      <c r="F70" s="146">
        <v>68.3</v>
      </c>
      <c r="G70" s="146">
        <v>74.900000000000006</v>
      </c>
      <c r="H70" s="146">
        <v>76</v>
      </c>
      <c r="I70" s="146">
        <v>67.599999999999994</v>
      </c>
      <c r="J70" s="146">
        <v>69.8</v>
      </c>
      <c r="K70" s="146">
        <v>66.599999999999994</v>
      </c>
      <c r="L70" s="146">
        <v>67.099999999999994</v>
      </c>
      <c r="M70" s="147">
        <v>76.3</v>
      </c>
      <c r="N70" s="212">
        <f>SUM(B70:M70)/12</f>
        <v>72.191666666666663</v>
      </c>
      <c r="O70" s="208">
        <f t="shared" si="2"/>
        <v>88.9</v>
      </c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R75" sqref="R75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77</v>
      </c>
      <c r="C18" s="7" t="s">
        <v>78</v>
      </c>
      <c r="D18" s="7" t="s">
        <v>79</v>
      </c>
      <c r="E18" s="7" t="s">
        <v>80</v>
      </c>
      <c r="F18" s="7" t="s">
        <v>81</v>
      </c>
      <c r="G18" s="7" t="s">
        <v>82</v>
      </c>
      <c r="H18" s="7" t="s">
        <v>83</v>
      </c>
      <c r="I18" s="7" t="s">
        <v>84</v>
      </c>
      <c r="J18" s="7" t="s">
        <v>85</v>
      </c>
      <c r="K18" s="7" t="s">
        <v>86</v>
      </c>
      <c r="L18" s="7" t="s">
        <v>87</v>
      </c>
      <c r="M18" s="7" t="s">
        <v>88</v>
      </c>
      <c r="N18" s="207" t="s">
        <v>123</v>
      </c>
      <c r="O18" s="207" t="s">
        <v>125</v>
      </c>
    </row>
    <row r="19" spans="1:18" ht="11.1" customHeight="1" x14ac:dyDescent="0.15">
      <c r="A19" s="6" t="s">
        <v>177</v>
      </c>
      <c r="B19" s="153">
        <v>14.2</v>
      </c>
      <c r="C19" s="153">
        <v>12.5</v>
      </c>
      <c r="D19" s="153">
        <v>14.7</v>
      </c>
      <c r="E19" s="153">
        <v>13.7</v>
      </c>
      <c r="F19" s="153">
        <v>14.5</v>
      </c>
      <c r="G19" s="153">
        <v>14.4</v>
      </c>
      <c r="H19" s="153">
        <v>12.7</v>
      </c>
      <c r="I19" s="153">
        <v>13.9</v>
      </c>
      <c r="J19" s="153">
        <v>14.1</v>
      </c>
      <c r="K19" s="153">
        <v>14</v>
      </c>
      <c r="L19" s="153">
        <v>18.8</v>
      </c>
      <c r="M19" s="153">
        <v>14.8</v>
      </c>
      <c r="N19" s="213">
        <f>SUM(B19:M19)</f>
        <v>172.3</v>
      </c>
      <c r="O19" s="213">
        <v>97.4</v>
      </c>
      <c r="Q19" s="215"/>
      <c r="R19" s="215"/>
    </row>
    <row r="20" spans="1:18" ht="11.1" customHeight="1" x14ac:dyDescent="0.15">
      <c r="A20" s="6" t="s">
        <v>180</v>
      </c>
      <c r="B20" s="153">
        <v>14.9</v>
      </c>
      <c r="C20" s="153">
        <v>13.1</v>
      </c>
      <c r="D20" s="153">
        <v>14.8</v>
      </c>
      <c r="E20" s="153">
        <v>13.9</v>
      </c>
      <c r="F20" s="153">
        <v>14.1</v>
      </c>
      <c r="G20" s="153">
        <v>13.1</v>
      </c>
      <c r="H20" s="153">
        <v>15.5</v>
      </c>
      <c r="I20" s="153">
        <v>12.9</v>
      </c>
      <c r="J20" s="153">
        <v>12.4</v>
      </c>
      <c r="K20" s="153">
        <v>15.2</v>
      </c>
      <c r="L20" s="153">
        <v>13.1</v>
      </c>
      <c r="M20" s="153">
        <v>14.2</v>
      </c>
      <c r="N20" s="213">
        <f>SUM(B20:M20)</f>
        <v>167.2</v>
      </c>
      <c r="O20" s="213">
        <f t="shared" ref="O20:O23" si="0">ROUND(N20/N19*100,1)</f>
        <v>97</v>
      </c>
      <c r="Q20" s="215"/>
      <c r="R20" s="215"/>
    </row>
    <row r="21" spans="1:18" ht="11.1" customHeight="1" x14ac:dyDescent="0.15">
      <c r="A21" s="6" t="s">
        <v>179</v>
      </c>
      <c r="B21" s="153">
        <v>11.4</v>
      </c>
      <c r="C21" s="153">
        <v>13.5</v>
      </c>
      <c r="D21" s="153">
        <v>13.7</v>
      </c>
      <c r="E21" s="153">
        <v>13.4</v>
      </c>
      <c r="F21" s="153">
        <v>13.1</v>
      </c>
      <c r="G21" s="153">
        <v>12.4</v>
      </c>
      <c r="H21" s="153">
        <v>11.1</v>
      </c>
      <c r="I21" s="153">
        <v>12</v>
      </c>
      <c r="J21" s="153">
        <v>12.5</v>
      </c>
      <c r="K21" s="153">
        <v>11.2</v>
      </c>
      <c r="L21" s="153">
        <v>11.7</v>
      </c>
      <c r="M21" s="153">
        <v>13.4</v>
      </c>
      <c r="N21" s="213">
        <f>SUM(B21:M21)</f>
        <v>149.4</v>
      </c>
      <c r="O21" s="213">
        <f t="shared" si="0"/>
        <v>89.4</v>
      </c>
      <c r="Q21" s="215"/>
      <c r="R21" s="215"/>
    </row>
    <row r="22" spans="1:18" ht="11.1" customHeight="1" x14ac:dyDescent="0.15">
      <c r="A22" s="6" t="s">
        <v>182</v>
      </c>
      <c r="B22" s="153">
        <v>9.4</v>
      </c>
      <c r="C22" s="153">
        <v>10.3</v>
      </c>
      <c r="D22" s="153">
        <v>13.4</v>
      </c>
      <c r="E22" s="153">
        <v>13.5</v>
      </c>
      <c r="F22" s="153">
        <v>11.3</v>
      </c>
      <c r="G22" s="153">
        <v>12.2</v>
      </c>
      <c r="H22" s="153">
        <v>10.9</v>
      </c>
      <c r="I22" s="153">
        <v>11.2</v>
      </c>
      <c r="J22" s="153">
        <v>12.1</v>
      </c>
      <c r="K22" s="153">
        <v>10.7</v>
      </c>
      <c r="L22" s="153">
        <v>11.3</v>
      </c>
      <c r="M22" s="153">
        <v>11.8</v>
      </c>
      <c r="N22" s="213">
        <f>SUM(B22:M22)</f>
        <v>138.10000000000002</v>
      </c>
      <c r="O22" s="213">
        <f t="shared" si="0"/>
        <v>92.4</v>
      </c>
      <c r="Q22" s="215"/>
      <c r="R22" s="215"/>
    </row>
    <row r="23" spans="1:18" ht="11.1" customHeight="1" x14ac:dyDescent="0.15">
      <c r="A23" s="6" t="s">
        <v>197</v>
      </c>
      <c r="B23" s="153">
        <v>11.1</v>
      </c>
      <c r="C23" s="153">
        <v>11.5</v>
      </c>
      <c r="D23" s="153">
        <v>12.1</v>
      </c>
      <c r="E23" s="153">
        <v>12.3</v>
      </c>
      <c r="F23" s="153">
        <v>10.6</v>
      </c>
      <c r="G23" s="153">
        <v>11.7</v>
      </c>
      <c r="H23" s="153">
        <v>10.9</v>
      </c>
      <c r="I23" s="153">
        <v>12.4</v>
      </c>
      <c r="J23" s="153">
        <v>11.6</v>
      </c>
      <c r="K23" s="153">
        <v>11.3</v>
      </c>
      <c r="L23" s="153">
        <v>12.4</v>
      </c>
      <c r="M23" s="153">
        <v>11.7</v>
      </c>
      <c r="N23" s="213">
        <f>SUM(B23:M23)</f>
        <v>139.6</v>
      </c>
      <c r="O23" s="213">
        <f t="shared" si="0"/>
        <v>101.1</v>
      </c>
    </row>
    <row r="24" spans="1:18" ht="9.75" customHeight="1" x14ac:dyDescent="0.15">
      <c r="J24" s="338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77</v>
      </c>
      <c r="C42" s="7" t="s">
        <v>78</v>
      </c>
      <c r="D42" s="7" t="s">
        <v>79</v>
      </c>
      <c r="E42" s="7" t="s">
        <v>80</v>
      </c>
      <c r="F42" s="7" t="s">
        <v>81</v>
      </c>
      <c r="G42" s="7" t="s">
        <v>82</v>
      </c>
      <c r="H42" s="7" t="s">
        <v>83</v>
      </c>
      <c r="I42" s="7" t="s">
        <v>84</v>
      </c>
      <c r="J42" s="7" t="s">
        <v>85</v>
      </c>
      <c r="K42" s="7" t="s">
        <v>86</v>
      </c>
      <c r="L42" s="7" t="s">
        <v>87</v>
      </c>
      <c r="M42" s="7" t="s">
        <v>88</v>
      </c>
      <c r="N42" s="207" t="s">
        <v>124</v>
      </c>
      <c r="O42" s="207" t="s">
        <v>125</v>
      </c>
    </row>
    <row r="43" spans="1:26" ht="11.1" customHeight="1" x14ac:dyDescent="0.15">
      <c r="A43" s="6" t="s">
        <v>177</v>
      </c>
      <c r="B43" s="153">
        <v>23.3</v>
      </c>
      <c r="C43" s="153">
        <v>22.2</v>
      </c>
      <c r="D43" s="153">
        <v>23.2</v>
      </c>
      <c r="E43" s="153">
        <v>24.1</v>
      </c>
      <c r="F43" s="153">
        <v>24.8</v>
      </c>
      <c r="G43" s="153">
        <v>24.4</v>
      </c>
      <c r="H43" s="153">
        <v>22.4</v>
      </c>
      <c r="I43" s="153">
        <v>22.6</v>
      </c>
      <c r="J43" s="153">
        <v>23.1</v>
      </c>
      <c r="K43" s="153">
        <v>22.1</v>
      </c>
      <c r="L43" s="153">
        <v>26.5</v>
      </c>
      <c r="M43" s="153">
        <v>25.5</v>
      </c>
      <c r="N43" s="213">
        <f>SUM(B43:M43)/12</f>
        <v>23.683333333333334</v>
      </c>
      <c r="O43" s="213">
        <v>102.6</v>
      </c>
      <c r="P43" s="155"/>
      <c r="Q43" s="216"/>
      <c r="R43" s="216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180</v>
      </c>
      <c r="B44" s="153">
        <v>23.9</v>
      </c>
      <c r="C44" s="153">
        <v>23.5</v>
      </c>
      <c r="D44" s="153">
        <v>24.5</v>
      </c>
      <c r="E44" s="153">
        <v>24.1</v>
      </c>
      <c r="F44" s="153">
        <v>25.4</v>
      </c>
      <c r="G44" s="153">
        <v>25</v>
      </c>
      <c r="H44" s="153">
        <v>26.2</v>
      </c>
      <c r="I44" s="153">
        <v>25.1</v>
      </c>
      <c r="J44" s="153">
        <v>24.1</v>
      </c>
      <c r="K44" s="153">
        <v>24.5</v>
      </c>
      <c r="L44" s="153">
        <v>23.8</v>
      </c>
      <c r="M44" s="153">
        <v>23.8</v>
      </c>
      <c r="N44" s="213">
        <f>SUM(B44:M44)/12</f>
        <v>24.491666666666664</v>
      </c>
      <c r="O44" s="213">
        <f t="shared" ref="O44:O47" si="1">ROUND(N44/N43*100,1)</f>
        <v>103.4</v>
      </c>
      <c r="P44" s="155"/>
      <c r="Q44" s="216"/>
      <c r="R44" s="216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179</v>
      </c>
      <c r="B45" s="153">
        <v>22.9</v>
      </c>
      <c r="C45" s="153">
        <v>22.7</v>
      </c>
      <c r="D45" s="153">
        <v>23</v>
      </c>
      <c r="E45" s="153">
        <v>23.1</v>
      </c>
      <c r="F45" s="153">
        <v>24.7</v>
      </c>
      <c r="G45" s="153">
        <v>24.6</v>
      </c>
      <c r="H45" s="153">
        <v>23.1</v>
      </c>
      <c r="I45" s="153">
        <v>23.2</v>
      </c>
      <c r="J45" s="153">
        <v>22.3</v>
      </c>
      <c r="K45" s="153">
        <v>20.8</v>
      </c>
      <c r="L45" s="153">
        <v>19.5</v>
      </c>
      <c r="M45" s="153">
        <v>20.100000000000001</v>
      </c>
      <c r="N45" s="213">
        <f>SUM(B45:M45)/12</f>
        <v>22.5</v>
      </c>
      <c r="O45" s="213">
        <f t="shared" si="1"/>
        <v>91.9</v>
      </c>
      <c r="P45" s="155"/>
      <c r="Q45" s="216"/>
      <c r="R45" s="216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182</v>
      </c>
      <c r="B46" s="153">
        <v>18.8</v>
      </c>
      <c r="C46" s="153">
        <v>18.100000000000001</v>
      </c>
      <c r="D46" s="153">
        <v>19.5</v>
      </c>
      <c r="E46" s="153">
        <v>19.100000000000001</v>
      </c>
      <c r="F46" s="153">
        <v>19.2</v>
      </c>
      <c r="G46" s="153">
        <v>18.7</v>
      </c>
      <c r="H46" s="153">
        <v>18.2</v>
      </c>
      <c r="I46" s="153">
        <v>19</v>
      </c>
      <c r="J46" s="153">
        <v>18.7</v>
      </c>
      <c r="K46" s="153">
        <v>18.399999999999999</v>
      </c>
      <c r="L46" s="153">
        <v>18.7</v>
      </c>
      <c r="M46" s="153">
        <v>19.7</v>
      </c>
      <c r="N46" s="213">
        <f>SUM(B46:M46)/12</f>
        <v>18.841666666666665</v>
      </c>
      <c r="O46" s="213">
        <f t="shared" si="1"/>
        <v>83.7</v>
      </c>
      <c r="P46" s="155"/>
      <c r="Q46" s="216"/>
      <c r="R46" s="216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197</v>
      </c>
      <c r="B47" s="153">
        <v>19.8</v>
      </c>
      <c r="C47" s="153">
        <v>20.3</v>
      </c>
      <c r="D47" s="153">
        <v>19.8</v>
      </c>
      <c r="E47" s="153">
        <v>19.100000000000001</v>
      </c>
      <c r="F47" s="153">
        <v>18.600000000000001</v>
      </c>
      <c r="G47" s="153">
        <v>18.600000000000001</v>
      </c>
      <c r="H47" s="153">
        <v>17.899999999999999</v>
      </c>
      <c r="I47" s="153">
        <v>18.2</v>
      </c>
      <c r="J47" s="153">
        <v>18.2</v>
      </c>
      <c r="K47" s="153">
        <v>18.100000000000001</v>
      </c>
      <c r="L47" s="153">
        <v>18.100000000000001</v>
      </c>
      <c r="M47" s="153">
        <v>18.2</v>
      </c>
      <c r="N47" s="213">
        <f>SUM(B47:M47)/12</f>
        <v>18.741666666666664</v>
      </c>
      <c r="O47" s="213">
        <f t="shared" si="1"/>
        <v>99.5</v>
      </c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77</v>
      </c>
      <c r="C70" s="7" t="s">
        <v>78</v>
      </c>
      <c r="D70" s="7" t="s">
        <v>79</v>
      </c>
      <c r="E70" s="7" t="s">
        <v>80</v>
      </c>
      <c r="F70" s="7" t="s">
        <v>81</v>
      </c>
      <c r="G70" s="7" t="s">
        <v>82</v>
      </c>
      <c r="H70" s="7" t="s">
        <v>83</v>
      </c>
      <c r="I70" s="7" t="s">
        <v>84</v>
      </c>
      <c r="J70" s="7" t="s">
        <v>85</v>
      </c>
      <c r="K70" s="7" t="s">
        <v>86</v>
      </c>
      <c r="L70" s="7" t="s">
        <v>87</v>
      </c>
      <c r="M70" s="7" t="s">
        <v>88</v>
      </c>
      <c r="N70" s="207" t="s">
        <v>124</v>
      </c>
      <c r="O70" s="207" t="s">
        <v>125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177</v>
      </c>
      <c r="B71" s="146">
        <v>61.3</v>
      </c>
      <c r="C71" s="146">
        <v>57.5</v>
      </c>
      <c r="D71" s="146">
        <v>62.8</v>
      </c>
      <c r="E71" s="146">
        <v>55.8</v>
      </c>
      <c r="F71" s="146">
        <v>58</v>
      </c>
      <c r="G71" s="146">
        <v>59.3</v>
      </c>
      <c r="H71" s="146">
        <v>58.4</v>
      </c>
      <c r="I71" s="146">
        <v>61.5</v>
      </c>
      <c r="J71" s="146">
        <v>60.7</v>
      </c>
      <c r="K71" s="146">
        <v>64</v>
      </c>
      <c r="L71" s="146">
        <v>68.3</v>
      </c>
      <c r="M71" s="146">
        <v>58.9</v>
      </c>
      <c r="N71" s="212">
        <f>SUM(B71:M71)/12</f>
        <v>60.541666666666657</v>
      </c>
      <c r="O71" s="213">
        <v>95.2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180</v>
      </c>
      <c r="B72" s="146">
        <v>63.7</v>
      </c>
      <c r="C72" s="146">
        <v>56.1</v>
      </c>
      <c r="D72" s="146">
        <v>59.3</v>
      </c>
      <c r="E72" s="146">
        <v>58.2</v>
      </c>
      <c r="F72" s="146">
        <v>54.4</v>
      </c>
      <c r="G72" s="146">
        <v>52.5</v>
      </c>
      <c r="H72" s="146">
        <v>58.1</v>
      </c>
      <c r="I72" s="146">
        <v>52.2</v>
      </c>
      <c r="J72" s="146">
        <v>52.7</v>
      </c>
      <c r="K72" s="146">
        <v>61.5</v>
      </c>
      <c r="L72" s="146">
        <v>55.5</v>
      </c>
      <c r="M72" s="146">
        <v>59.8</v>
      </c>
      <c r="N72" s="212">
        <f>SUM(B72:M72)/12</f>
        <v>57</v>
      </c>
      <c r="O72" s="213">
        <f t="shared" ref="O72:O75" si="2">ROUND(N72/N71*100,1)</f>
        <v>94.2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179</v>
      </c>
      <c r="B73" s="146">
        <v>50.6</v>
      </c>
      <c r="C73" s="146">
        <v>59.7</v>
      </c>
      <c r="D73" s="146">
        <v>59.2</v>
      </c>
      <c r="E73" s="146">
        <v>58</v>
      </c>
      <c r="F73" s="146">
        <v>51.7</v>
      </c>
      <c r="G73" s="146">
        <v>50.6</v>
      </c>
      <c r="H73" s="146">
        <v>49.6</v>
      </c>
      <c r="I73" s="146">
        <v>51.4</v>
      </c>
      <c r="J73" s="146">
        <v>56.8</v>
      </c>
      <c r="K73" s="146">
        <v>55.7</v>
      </c>
      <c r="L73" s="146">
        <v>61.1</v>
      </c>
      <c r="M73" s="146">
        <v>66.099999999999994</v>
      </c>
      <c r="N73" s="212">
        <f>SUM(B73:M73)/12</f>
        <v>55.875000000000007</v>
      </c>
      <c r="O73" s="213">
        <f t="shared" si="2"/>
        <v>98</v>
      </c>
      <c r="Q73" s="17"/>
      <c r="R73" s="17"/>
    </row>
    <row r="74" spans="1:26" ht="11.1" customHeight="1" x14ac:dyDescent="0.15">
      <c r="A74" s="6" t="s">
        <v>182</v>
      </c>
      <c r="B74" s="146">
        <v>51.9</v>
      </c>
      <c r="C74" s="146">
        <v>57.5</v>
      </c>
      <c r="D74" s="146">
        <v>67.900000000000006</v>
      </c>
      <c r="E74" s="146">
        <v>70.8</v>
      </c>
      <c r="F74" s="146">
        <v>59.1</v>
      </c>
      <c r="G74" s="146">
        <v>65.8</v>
      </c>
      <c r="H74" s="146">
        <v>60.1</v>
      </c>
      <c r="I74" s="146">
        <v>57.8</v>
      </c>
      <c r="J74" s="146">
        <v>64.7</v>
      </c>
      <c r="K74" s="146">
        <v>58.7</v>
      </c>
      <c r="L74" s="146">
        <v>59.8</v>
      </c>
      <c r="M74" s="146">
        <v>58.8</v>
      </c>
      <c r="N74" s="212">
        <f>SUM(B74:M74)/12</f>
        <v>61.07500000000001</v>
      </c>
      <c r="O74" s="213">
        <f t="shared" si="2"/>
        <v>109.3</v>
      </c>
      <c r="Q74" s="17"/>
      <c r="R74" s="17"/>
    </row>
    <row r="75" spans="1:26" ht="11.1" customHeight="1" x14ac:dyDescent="0.15">
      <c r="A75" s="6" t="s">
        <v>197</v>
      </c>
      <c r="B75" s="146">
        <v>56</v>
      </c>
      <c r="C75" s="146">
        <v>56.2</v>
      </c>
      <c r="D75" s="146">
        <v>61.6</v>
      </c>
      <c r="E75" s="146">
        <v>64.7</v>
      </c>
      <c r="F75" s="146">
        <v>57.9</v>
      </c>
      <c r="G75" s="146">
        <v>62.6</v>
      </c>
      <c r="H75" s="146">
        <v>61.9</v>
      </c>
      <c r="I75" s="146">
        <v>67.599999999999994</v>
      </c>
      <c r="J75" s="146">
        <v>63.8</v>
      </c>
      <c r="K75" s="146">
        <v>62.6</v>
      </c>
      <c r="L75" s="146">
        <v>68.7</v>
      </c>
      <c r="M75" s="146">
        <v>64.3</v>
      </c>
      <c r="N75" s="212">
        <f>SUM(B75:M75)/12</f>
        <v>62.324999999999996</v>
      </c>
      <c r="O75" s="213">
        <f t="shared" si="2"/>
        <v>102</v>
      </c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Q87" sqref="Q87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7" t="s">
        <v>123</v>
      </c>
      <c r="O24" s="12" t="s">
        <v>125</v>
      </c>
    </row>
    <row r="25" spans="1:24" ht="11.1" customHeight="1" x14ac:dyDescent="0.15">
      <c r="A25" s="6" t="s">
        <v>177</v>
      </c>
      <c r="B25" s="153">
        <v>17.8</v>
      </c>
      <c r="C25" s="153">
        <v>19.2</v>
      </c>
      <c r="D25" s="153">
        <v>22</v>
      </c>
      <c r="E25" s="153">
        <v>19.600000000000001</v>
      </c>
      <c r="F25" s="153">
        <v>21.2</v>
      </c>
      <c r="G25" s="153">
        <v>21.5</v>
      </c>
      <c r="H25" s="153">
        <v>19.5</v>
      </c>
      <c r="I25" s="153">
        <v>20.8</v>
      </c>
      <c r="J25" s="153">
        <v>18</v>
      </c>
      <c r="K25" s="153">
        <v>21.1</v>
      </c>
      <c r="L25" s="153">
        <v>20.7</v>
      </c>
      <c r="M25" s="153">
        <v>18.2</v>
      </c>
      <c r="N25" s="213">
        <f>SUM(B25:M25)</f>
        <v>239.6</v>
      </c>
      <c r="O25" s="148">
        <v>104.1</v>
      </c>
      <c r="Q25" s="17"/>
      <c r="R25" s="17"/>
    </row>
    <row r="26" spans="1:24" ht="11.1" customHeight="1" x14ac:dyDescent="0.15">
      <c r="A26" s="6" t="s">
        <v>180</v>
      </c>
      <c r="B26" s="153">
        <v>18.600000000000001</v>
      </c>
      <c r="C26" s="153">
        <v>19.100000000000001</v>
      </c>
      <c r="D26" s="153">
        <v>19.899999999999999</v>
      </c>
      <c r="E26" s="153">
        <v>18.5</v>
      </c>
      <c r="F26" s="153">
        <v>19.8</v>
      </c>
      <c r="G26" s="153">
        <v>18</v>
      </c>
      <c r="H26" s="153">
        <v>20.6</v>
      </c>
      <c r="I26" s="153">
        <v>17.5</v>
      </c>
      <c r="J26" s="153">
        <v>17.100000000000001</v>
      </c>
      <c r="K26" s="153">
        <v>21.2</v>
      </c>
      <c r="L26" s="153">
        <v>19</v>
      </c>
      <c r="M26" s="153">
        <v>18.2</v>
      </c>
      <c r="N26" s="213">
        <f>SUM(B26:M26)</f>
        <v>227.49999999999997</v>
      </c>
      <c r="O26" s="148">
        <f t="shared" ref="O26:O29" si="0">ROUND(N26/N25*100,1)</f>
        <v>94.9</v>
      </c>
      <c r="Q26" s="17"/>
      <c r="R26" s="17"/>
    </row>
    <row r="27" spans="1:24" ht="11.1" customHeight="1" x14ac:dyDescent="0.15">
      <c r="A27" s="6" t="s">
        <v>179</v>
      </c>
      <c r="B27" s="153">
        <v>18</v>
      </c>
      <c r="C27" s="153">
        <v>21.8</v>
      </c>
      <c r="D27" s="153">
        <v>22.1</v>
      </c>
      <c r="E27" s="153">
        <v>19</v>
      </c>
      <c r="F27" s="153">
        <v>19.3</v>
      </c>
      <c r="G27" s="153">
        <v>17.8</v>
      </c>
      <c r="H27" s="153">
        <v>20.3</v>
      </c>
      <c r="I27" s="153">
        <v>18.899999999999999</v>
      </c>
      <c r="J27" s="153">
        <v>18.600000000000001</v>
      </c>
      <c r="K27" s="153">
        <v>20.100000000000001</v>
      </c>
      <c r="L27" s="153">
        <v>17.3</v>
      </c>
      <c r="M27" s="153">
        <v>19.2</v>
      </c>
      <c r="N27" s="213">
        <f>SUM(B27:M27)</f>
        <v>232.4</v>
      </c>
      <c r="O27" s="148">
        <f t="shared" si="0"/>
        <v>102.2</v>
      </c>
      <c r="Q27" s="17"/>
      <c r="R27" s="17"/>
    </row>
    <row r="28" spans="1:24" ht="11.1" customHeight="1" x14ac:dyDescent="0.15">
      <c r="A28" s="6" t="s">
        <v>182</v>
      </c>
      <c r="B28" s="153">
        <v>16.7</v>
      </c>
      <c r="C28" s="153">
        <v>20</v>
      </c>
      <c r="D28" s="153">
        <v>21.5</v>
      </c>
      <c r="E28" s="153">
        <v>20.7</v>
      </c>
      <c r="F28" s="153">
        <v>21.3</v>
      </c>
      <c r="G28" s="153">
        <v>24.4</v>
      </c>
      <c r="H28" s="153">
        <v>20.2</v>
      </c>
      <c r="I28" s="153">
        <v>20.7</v>
      </c>
      <c r="J28" s="153">
        <v>19.7</v>
      </c>
      <c r="K28" s="153">
        <v>18.8</v>
      </c>
      <c r="L28" s="153">
        <v>19</v>
      </c>
      <c r="M28" s="153">
        <v>21.1</v>
      </c>
      <c r="N28" s="213">
        <f>SUM(B28:M28)</f>
        <v>244.09999999999997</v>
      </c>
      <c r="O28" s="148">
        <f t="shared" si="0"/>
        <v>105</v>
      </c>
      <c r="Q28" s="17"/>
      <c r="R28" s="17"/>
    </row>
    <row r="29" spans="1:24" ht="11.1" customHeight="1" x14ac:dyDescent="0.15">
      <c r="A29" s="6" t="s">
        <v>197</v>
      </c>
      <c r="B29" s="153">
        <v>19.399999999999999</v>
      </c>
      <c r="C29" s="153">
        <v>17.7</v>
      </c>
      <c r="D29" s="153">
        <v>21.9</v>
      </c>
      <c r="E29" s="153">
        <v>20</v>
      </c>
      <c r="F29" s="153">
        <v>18.100000000000001</v>
      </c>
      <c r="G29" s="153">
        <v>26.3</v>
      </c>
      <c r="H29" s="153">
        <v>22.3</v>
      </c>
      <c r="I29" s="153">
        <v>19.2</v>
      </c>
      <c r="J29" s="153">
        <v>19.7</v>
      </c>
      <c r="K29" s="153">
        <v>21.1</v>
      </c>
      <c r="L29" s="153">
        <v>20.5</v>
      </c>
      <c r="M29" s="153">
        <v>18.2</v>
      </c>
      <c r="N29" s="213">
        <f>SUM(B29:M29)</f>
        <v>244.39999999999995</v>
      </c>
      <c r="O29" s="148">
        <f t="shared" si="0"/>
        <v>100.1</v>
      </c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7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177</v>
      </c>
      <c r="B54" s="153">
        <v>36.9</v>
      </c>
      <c r="C54" s="153">
        <v>38.9</v>
      </c>
      <c r="D54" s="153">
        <v>39.799999999999997</v>
      </c>
      <c r="E54" s="153">
        <v>38.4</v>
      </c>
      <c r="F54" s="153">
        <v>39.200000000000003</v>
      </c>
      <c r="G54" s="153">
        <v>40.700000000000003</v>
      </c>
      <c r="H54" s="153">
        <v>37.9</v>
      </c>
      <c r="I54" s="153">
        <v>39</v>
      </c>
      <c r="J54" s="153">
        <v>38.4</v>
      </c>
      <c r="K54" s="153">
        <v>40.1</v>
      </c>
      <c r="L54" s="153">
        <v>40.799999999999997</v>
      </c>
      <c r="M54" s="153">
        <v>39.700000000000003</v>
      </c>
      <c r="N54" s="213">
        <f t="shared" ref="N54:N55" si="1">SUM(B54:M54)/12</f>
        <v>39.15</v>
      </c>
      <c r="O54" s="290">
        <v>105.6</v>
      </c>
      <c r="P54" s="155"/>
      <c r="Q54" s="288"/>
      <c r="R54" s="288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180</v>
      </c>
      <c r="B55" s="153">
        <v>40.9</v>
      </c>
      <c r="C55" s="153">
        <v>42.3</v>
      </c>
      <c r="D55" s="153">
        <v>42.1</v>
      </c>
      <c r="E55" s="153">
        <v>37.9</v>
      </c>
      <c r="F55" s="153">
        <v>39.700000000000003</v>
      </c>
      <c r="G55" s="153">
        <v>38.4</v>
      </c>
      <c r="H55" s="153">
        <v>39.6</v>
      </c>
      <c r="I55" s="153">
        <v>39.299999999999997</v>
      </c>
      <c r="J55" s="153">
        <v>38.1</v>
      </c>
      <c r="K55" s="153">
        <v>40.4</v>
      </c>
      <c r="L55" s="153">
        <v>41.1</v>
      </c>
      <c r="M55" s="153">
        <v>39</v>
      </c>
      <c r="N55" s="213">
        <f t="shared" si="1"/>
        <v>39.9</v>
      </c>
      <c r="O55" s="290">
        <f t="shared" ref="O55:O58" si="2">ROUND(N55/N54*100,1)</f>
        <v>101.9</v>
      </c>
      <c r="P55" s="155"/>
      <c r="Q55" s="288"/>
      <c r="R55" s="288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179</v>
      </c>
      <c r="B56" s="153">
        <v>40.5</v>
      </c>
      <c r="C56" s="153">
        <v>42.5</v>
      </c>
      <c r="D56" s="153">
        <v>41.8</v>
      </c>
      <c r="E56" s="153">
        <v>40.1</v>
      </c>
      <c r="F56" s="153">
        <v>43</v>
      </c>
      <c r="G56" s="153">
        <v>42.8</v>
      </c>
      <c r="H56" s="153">
        <v>42.7</v>
      </c>
      <c r="I56" s="153">
        <v>42.3</v>
      </c>
      <c r="J56" s="153">
        <v>41</v>
      </c>
      <c r="K56" s="153">
        <v>40.700000000000003</v>
      </c>
      <c r="L56" s="153">
        <v>38</v>
      </c>
      <c r="M56" s="153">
        <v>36.4</v>
      </c>
      <c r="N56" s="213">
        <f>SUM(B56:M56)/12</f>
        <v>40.983333333333327</v>
      </c>
      <c r="O56" s="290">
        <f t="shared" si="2"/>
        <v>102.7</v>
      </c>
      <c r="P56" s="155"/>
      <c r="Q56" s="288"/>
      <c r="R56" s="288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182</v>
      </c>
      <c r="B57" s="153">
        <v>36.9</v>
      </c>
      <c r="C57" s="153">
        <v>38.200000000000003</v>
      </c>
      <c r="D57" s="153">
        <v>38.200000000000003</v>
      </c>
      <c r="E57" s="153">
        <v>36.4</v>
      </c>
      <c r="F57" s="153">
        <v>37.700000000000003</v>
      </c>
      <c r="G57" s="153">
        <v>38.799999999999997</v>
      </c>
      <c r="H57" s="153">
        <v>38.299999999999997</v>
      </c>
      <c r="I57" s="153">
        <v>40</v>
      </c>
      <c r="J57" s="153">
        <v>40.700000000000003</v>
      </c>
      <c r="K57" s="153">
        <v>40.200000000000003</v>
      </c>
      <c r="L57" s="153">
        <v>40.1</v>
      </c>
      <c r="M57" s="153">
        <v>39.200000000000003</v>
      </c>
      <c r="N57" s="213">
        <f>SUM(B57:M57)/12</f>
        <v>38.725000000000001</v>
      </c>
      <c r="O57" s="290">
        <f t="shared" si="2"/>
        <v>94.5</v>
      </c>
      <c r="P57" s="155"/>
      <c r="Q57" s="288"/>
      <c r="R57" s="288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197</v>
      </c>
      <c r="B58" s="153">
        <v>38.6</v>
      </c>
      <c r="C58" s="153">
        <v>36.700000000000003</v>
      </c>
      <c r="D58" s="153">
        <v>37.4</v>
      </c>
      <c r="E58" s="153">
        <v>36.6</v>
      </c>
      <c r="F58" s="153">
        <v>37.4</v>
      </c>
      <c r="G58" s="153">
        <v>40.700000000000003</v>
      </c>
      <c r="H58" s="153">
        <v>37</v>
      </c>
      <c r="I58" s="153">
        <v>35.700000000000003</v>
      </c>
      <c r="J58" s="153">
        <v>34.6</v>
      </c>
      <c r="K58" s="153">
        <v>35.299999999999997</v>
      </c>
      <c r="L58" s="153">
        <v>36.700000000000003</v>
      </c>
      <c r="M58" s="153">
        <v>36.1</v>
      </c>
      <c r="N58" s="213">
        <f>SUM(B58:M58)/12</f>
        <v>36.900000000000006</v>
      </c>
      <c r="O58" s="290">
        <f t="shared" si="2"/>
        <v>95.3</v>
      </c>
      <c r="P58" s="155"/>
      <c r="Q58" s="216"/>
      <c r="R58" s="216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4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5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7" t="s">
        <v>124</v>
      </c>
      <c r="O83" s="149" t="s">
        <v>126</v>
      </c>
    </row>
    <row r="84" spans="1:18" s="150" customFormat="1" ht="11.1" customHeight="1" x14ac:dyDescent="0.15">
      <c r="A84" s="6" t="s">
        <v>177</v>
      </c>
      <c r="B84" s="146">
        <v>49</v>
      </c>
      <c r="C84" s="146">
        <v>47.9</v>
      </c>
      <c r="D84" s="146">
        <v>54.9</v>
      </c>
      <c r="E84" s="146">
        <v>51.9</v>
      </c>
      <c r="F84" s="146">
        <v>53.4</v>
      </c>
      <c r="G84" s="146">
        <v>52</v>
      </c>
      <c r="H84" s="148">
        <v>53.1</v>
      </c>
      <c r="I84" s="146">
        <v>52.7</v>
      </c>
      <c r="J84" s="146">
        <v>47.4</v>
      </c>
      <c r="K84" s="146">
        <v>51.7</v>
      </c>
      <c r="L84" s="146">
        <v>50.5</v>
      </c>
      <c r="M84" s="146">
        <v>46.4</v>
      </c>
      <c r="N84" s="212">
        <f t="shared" ref="N84:N88" si="3">SUM(B84:M84)/12</f>
        <v>50.908333333333331</v>
      </c>
      <c r="O84" s="290">
        <v>98.5</v>
      </c>
      <c r="Q84" s="289"/>
      <c r="R84" s="289"/>
    </row>
    <row r="85" spans="1:18" s="150" customFormat="1" ht="11.1" customHeight="1" x14ac:dyDescent="0.15">
      <c r="A85" s="6" t="s">
        <v>180</v>
      </c>
      <c r="B85" s="146">
        <v>44.7</v>
      </c>
      <c r="C85" s="146">
        <v>44.2</v>
      </c>
      <c r="D85" s="146">
        <v>47.2</v>
      </c>
      <c r="E85" s="146">
        <v>51.4</v>
      </c>
      <c r="F85" s="146">
        <v>48.7</v>
      </c>
      <c r="G85" s="146">
        <v>47.7</v>
      </c>
      <c r="H85" s="148">
        <v>51.2</v>
      </c>
      <c r="I85" s="146">
        <v>44.5</v>
      </c>
      <c r="J85" s="146">
        <v>45.6</v>
      </c>
      <c r="K85" s="146">
        <v>51.2</v>
      </c>
      <c r="L85" s="146">
        <v>45.8</v>
      </c>
      <c r="M85" s="146">
        <v>48.1</v>
      </c>
      <c r="N85" s="212">
        <f t="shared" si="3"/>
        <v>47.525000000000006</v>
      </c>
      <c r="O85" s="290">
        <f t="shared" ref="O85" si="4">ROUND(N85/N84*100,1)</f>
        <v>93.4</v>
      </c>
      <c r="Q85" s="289"/>
      <c r="R85" s="289"/>
    </row>
    <row r="86" spans="1:18" s="150" customFormat="1" ht="11.1" customHeight="1" x14ac:dyDescent="0.15">
      <c r="A86" s="6" t="s">
        <v>179</v>
      </c>
      <c r="B86" s="146">
        <v>43.5</v>
      </c>
      <c r="C86" s="148">
        <v>50</v>
      </c>
      <c r="D86" s="146">
        <v>53.2</v>
      </c>
      <c r="E86" s="146">
        <v>48.5</v>
      </c>
      <c r="F86" s="146">
        <v>42.9</v>
      </c>
      <c r="G86" s="146">
        <v>41.7</v>
      </c>
      <c r="H86" s="148">
        <v>47.4</v>
      </c>
      <c r="I86" s="146">
        <v>45</v>
      </c>
      <c r="J86" s="146">
        <v>46.3</v>
      </c>
      <c r="K86" s="146">
        <v>49.6</v>
      </c>
      <c r="L86" s="146">
        <v>47.6</v>
      </c>
      <c r="M86" s="146">
        <v>53.7</v>
      </c>
      <c r="N86" s="212">
        <f t="shared" si="3"/>
        <v>47.45000000000001</v>
      </c>
      <c r="O86" s="290">
        <v>100</v>
      </c>
      <c r="Q86" s="289"/>
      <c r="R86" s="289"/>
    </row>
    <row r="87" spans="1:18" s="150" customFormat="1" ht="11.1" customHeight="1" x14ac:dyDescent="0.15">
      <c r="A87" s="6" t="s">
        <v>182</v>
      </c>
      <c r="B87" s="146">
        <v>44.8</v>
      </c>
      <c r="C87" s="148">
        <v>51.5</v>
      </c>
      <c r="D87" s="146">
        <v>56.2</v>
      </c>
      <c r="E87" s="146">
        <v>57.8</v>
      </c>
      <c r="F87" s="146">
        <v>55.6</v>
      </c>
      <c r="G87" s="146">
        <v>62.4</v>
      </c>
      <c r="H87" s="148">
        <v>53</v>
      </c>
      <c r="I87" s="146">
        <v>50.6</v>
      </c>
      <c r="J87" s="146">
        <v>48</v>
      </c>
      <c r="K87" s="146">
        <v>47.1</v>
      </c>
      <c r="L87" s="146">
        <v>47.3</v>
      </c>
      <c r="M87" s="146">
        <v>54.3</v>
      </c>
      <c r="N87" s="212">
        <f t="shared" si="3"/>
        <v>52.383333333333326</v>
      </c>
      <c r="O87" s="290">
        <f t="shared" ref="O87:O88" si="5">ROUND(N87/N86*100,1)</f>
        <v>110.4</v>
      </c>
      <c r="Q87" s="289"/>
      <c r="R87" s="289"/>
    </row>
    <row r="88" spans="1:18" ht="11.1" customHeight="1" x14ac:dyDescent="0.15">
      <c r="A88" s="6" t="s">
        <v>197</v>
      </c>
      <c r="B88" s="146">
        <v>50.7</v>
      </c>
      <c r="C88" s="148">
        <v>49.7</v>
      </c>
      <c r="D88" s="146">
        <v>58.3</v>
      </c>
      <c r="E88" s="146">
        <v>55.1</v>
      </c>
      <c r="F88" s="146">
        <v>47.9</v>
      </c>
      <c r="G88" s="146">
        <v>63.1</v>
      </c>
      <c r="H88" s="148">
        <v>62.3</v>
      </c>
      <c r="I88" s="146">
        <v>54.5</v>
      </c>
      <c r="J88" s="146">
        <v>57.7</v>
      </c>
      <c r="K88" s="146">
        <v>59.4</v>
      </c>
      <c r="L88" s="146">
        <v>55.1</v>
      </c>
      <c r="M88" s="146">
        <v>50.9</v>
      </c>
      <c r="N88" s="212">
        <f t="shared" si="3"/>
        <v>55.391666666666673</v>
      </c>
      <c r="O88" s="290">
        <f t="shared" si="5"/>
        <v>105.7</v>
      </c>
      <c r="Q88" s="17"/>
    </row>
    <row r="89" spans="1:18" ht="9.9499999999999993" customHeight="1" x14ac:dyDescent="0.15">
      <c r="F89" s="382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R87" sqref="R87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7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177</v>
      </c>
      <c r="B25" s="157">
        <v>31</v>
      </c>
      <c r="C25" s="157">
        <v>41.9</v>
      </c>
      <c r="D25" s="157">
        <v>40.700000000000003</v>
      </c>
      <c r="E25" s="157">
        <v>47.3</v>
      </c>
      <c r="F25" s="157">
        <v>55.6</v>
      </c>
      <c r="G25" s="157">
        <v>54.5</v>
      </c>
      <c r="H25" s="157">
        <v>50.6</v>
      </c>
      <c r="I25" s="157">
        <v>41.6</v>
      </c>
      <c r="J25" s="157">
        <v>40.700000000000003</v>
      </c>
      <c r="K25" s="157">
        <v>53.2</v>
      </c>
      <c r="L25" s="157">
        <v>46.1</v>
      </c>
      <c r="M25" s="157">
        <v>50.5</v>
      </c>
      <c r="N25" s="213">
        <f>SUM(B25:M25)</f>
        <v>553.70000000000005</v>
      </c>
      <c r="O25" s="208">
        <v>115.8</v>
      </c>
      <c r="P25" s="155"/>
      <c r="Q25" s="288"/>
      <c r="R25" s="288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180</v>
      </c>
      <c r="B26" s="157">
        <v>46.8</v>
      </c>
      <c r="C26" s="157">
        <v>51.9</v>
      </c>
      <c r="D26" s="157">
        <v>48.4</v>
      </c>
      <c r="E26" s="157">
        <v>60.2</v>
      </c>
      <c r="F26" s="157">
        <v>52.3</v>
      </c>
      <c r="G26" s="157">
        <v>59.3</v>
      </c>
      <c r="H26" s="157">
        <v>66.7</v>
      </c>
      <c r="I26" s="157">
        <v>43.7</v>
      </c>
      <c r="J26" s="157">
        <v>73.5</v>
      </c>
      <c r="K26" s="157">
        <v>62.6</v>
      </c>
      <c r="L26" s="157">
        <v>59.5</v>
      </c>
      <c r="M26" s="157">
        <v>53.9</v>
      </c>
      <c r="N26" s="305">
        <f>SUM(B26:M26)</f>
        <v>678.8</v>
      </c>
      <c r="O26" s="208">
        <f t="shared" ref="O26:O29" si="0">ROUND(N26/N25*100,1)</f>
        <v>122.6</v>
      </c>
      <c r="P26" s="155"/>
      <c r="Q26" s="288"/>
      <c r="R26" s="288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179</v>
      </c>
      <c r="B27" s="157">
        <v>47.8</v>
      </c>
      <c r="C27" s="157">
        <v>44.8</v>
      </c>
      <c r="D27" s="157">
        <v>52.1</v>
      </c>
      <c r="E27" s="157">
        <v>55.6</v>
      </c>
      <c r="F27" s="157">
        <v>47.6</v>
      </c>
      <c r="G27" s="157">
        <v>72.400000000000006</v>
      </c>
      <c r="H27" s="157">
        <v>64.7</v>
      </c>
      <c r="I27" s="157">
        <v>42.3</v>
      </c>
      <c r="J27" s="157">
        <v>49.9</v>
      </c>
      <c r="K27" s="157">
        <v>47.9</v>
      </c>
      <c r="L27" s="157">
        <v>46.1</v>
      </c>
      <c r="M27" s="157">
        <v>44.3</v>
      </c>
      <c r="N27" s="305">
        <f>SUM(B27:M27)</f>
        <v>615.49999999999989</v>
      </c>
      <c r="O27" s="208">
        <f t="shared" si="0"/>
        <v>90.7</v>
      </c>
      <c r="P27" s="155"/>
      <c r="Q27" s="288"/>
      <c r="R27" s="288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182</v>
      </c>
      <c r="B28" s="157">
        <v>44.4</v>
      </c>
      <c r="C28" s="157">
        <v>43.2</v>
      </c>
      <c r="D28" s="157">
        <v>58.3</v>
      </c>
      <c r="E28" s="157">
        <v>82.3</v>
      </c>
      <c r="F28" s="157">
        <v>75.599999999999994</v>
      </c>
      <c r="G28" s="157">
        <v>80.5</v>
      </c>
      <c r="H28" s="157">
        <v>62.3</v>
      </c>
      <c r="I28" s="157">
        <v>50.4</v>
      </c>
      <c r="J28" s="157">
        <v>48.5</v>
      </c>
      <c r="K28" s="157">
        <v>53.2</v>
      </c>
      <c r="L28" s="157">
        <v>47.2</v>
      </c>
      <c r="M28" s="157">
        <v>49</v>
      </c>
      <c r="N28" s="305">
        <f>SUM(B28:M28)</f>
        <v>694.90000000000009</v>
      </c>
      <c r="O28" s="208">
        <f t="shared" si="0"/>
        <v>112.9</v>
      </c>
      <c r="P28" s="155"/>
      <c r="Q28" s="288"/>
      <c r="R28" s="288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197</v>
      </c>
      <c r="B29" s="157">
        <v>55.9</v>
      </c>
      <c r="C29" s="157">
        <v>45.3</v>
      </c>
      <c r="D29" s="157">
        <v>66.8</v>
      </c>
      <c r="E29" s="157">
        <v>60.7</v>
      </c>
      <c r="F29" s="157">
        <v>50.5</v>
      </c>
      <c r="G29" s="157">
        <v>71.599999999999994</v>
      </c>
      <c r="H29" s="157">
        <v>77</v>
      </c>
      <c r="I29" s="157">
        <v>59.3</v>
      </c>
      <c r="J29" s="157">
        <v>70.2</v>
      </c>
      <c r="K29" s="157">
        <v>61.2</v>
      </c>
      <c r="L29" s="157">
        <v>59</v>
      </c>
      <c r="M29" s="157">
        <v>56.5</v>
      </c>
      <c r="N29" s="305">
        <f>SUM(B29:M29)</f>
        <v>734</v>
      </c>
      <c r="O29" s="208">
        <f t="shared" si="0"/>
        <v>105.6</v>
      </c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7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177</v>
      </c>
      <c r="B54" s="157">
        <v>48.3</v>
      </c>
      <c r="C54" s="157">
        <v>50.9</v>
      </c>
      <c r="D54" s="157">
        <v>48.3</v>
      </c>
      <c r="E54" s="157">
        <v>50.5</v>
      </c>
      <c r="F54" s="157">
        <v>52.1</v>
      </c>
      <c r="G54" s="157">
        <v>49.7</v>
      </c>
      <c r="H54" s="157">
        <v>45.5</v>
      </c>
      <c r="I54" s="157">
        <v>40.799999999999997</v>
      </c>
      <c r="J54" s="157">
        <v>41.6</v>
      </c>
      <c r="K54" s="157">
        <v>46.4</v>
      </c>
      <c r="L54" s="157">
        <v>47.5</v>
      </c>
      <c r="M54" s="157">
        <v>56.7</v>
      </c>
      <c r="N54" s="213">
        <f>SUM(B54:M54)/12</f>
        <v>48.19166666666667</v>
      </c>
      <c r="O54" s="208">
        <v>100.4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180</v>
      </c>
      <c r="B55" s="157">
        <v>54.8</v>
      </c>
      <c r="C55" s="157">
        <v>59.3</v>
      </c>
      <c r="D55" s="157">
        <v>58.7</v>
      </c>
      <c r="E55" s="157">
        <v>64.3</v>
      </c>
      <c r="F55" s="157">
        <v>57.2</v>
      </c>
      <c r="G55" s="157">
        <v>59.5</v>
      </c>
      <c r="H55" s="157">
        <v>57.8</v>
      </c>
      <c r="I55" s="157">
        <v>57.5</v>
      </c>
      <c r="J55" s="157">
        <v>57.6</v>
      </c>
      <c r="K55" s="157">
        <v>61</v>
      </c>
      <c r="L55" s="157">
        <v>58.2</v>
      </c>
      <c r="M55" s="157">
        <v>62.9</v>
      </c>
      <c r="N55" s="213">
        <f>SUM(B55:M55)/12</f>
        <v>59.06666666666667</v>
      </c>
      <c r="O55" s="208">
        <f t="shared" ref="O55:O58" si="1">ROUND(N55/N54*100,1)</f>
        <v>122.6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179</v>
      </c>
      <c r="B56" s="157">
        <v>65.900000000000006</v>
      </c>
      <c r="C56" s="157">
        <v>65.900000000000006</v>
      </c>
      <c r="D56" s="157">
        <v>60.8</v>
      </c>
      <c r="E56" s="157">
        <v>61</v>
      </c>
      <c r="F56" s="157">
        <v>64.599999999999994</v>
      </c>
      <c r="G56" s="157">
        <v>55.6</v>
      </c>
      <c r="H56" s="157">
        <v>43</v>
      </c>
      <c r="I56" s="157">
        <v>47.8</v>
      </c>
      <c r="J56" s="157">
        <v>53.1</v>
      </c>
      <c r="K56" s="157">
        <v>53.4</v>
      </c>
      <c r="L56" s="157">
        <v>34</v>
      </c>
      <c r="M56" s="157">
        <v>32.1</v>
      </c>
      <c r="N56" s="213">
        <f>SUM(B56:M56)/12</f>
        <v>53.1</v>
      </c>
      <c r="O56" s="208">
        <f t="shared" si="1"/>
        <v>89.9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182</v>
      </c>
      <c r="B57" s="157">
        <v>32.1</v>
      </c>
      <c r="C57" s="157">
        <v>30.1</v>
      </c>
      <c r="D57" s="157">
        <v>28.9</v>
      </c>
      <c r="E57" s="157">
        <v>38</v>
      </c>
      <c r="F57" s="157">
        <v>43.4</v>
      </c>
      <c r="G57" s="157">
        <v>45.9</v>
      </c>
      <c r="H57" s="157">
        <v>40.200000000000003</v>
      </c>
      <c r="I57" s="157">
        <v>40.5</v>
      </c>
      <c r="J57" s="157">
        <v>41.7</v>
      </c>
      <c r="K57" s="157">
        <v>40.799999999999997</v>
      </c>
      <c r="L57" s="157">
        <v>40.1</v>
      </c>
      <c r="M57" s="157">
        <v>39.6</v>
      </c>
      <c r="N57" s="213">
        <f>SUM(B57:M57)/12</f>
        <v>38.44166666666667</v>
      </c>
      <c r="O57" s="208">
        <f t="shared" si="1"/>
        <v>72.400000000000006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197</v>
      </c>
      <c r="B58" s="157">
        <v>40.9</v>
      </c>
      <c r="C58" s="157">
        <v>41</v>
      </c>
      <c r="D58" s="157">
        <v>39.5</v>
      </c>
      <c r="E58" s="157">
        <v>39.4</v>
      </c>
      <c r="F58" s="157">
        <v>37.9</v>
      </c>
      <c r="G58" s="157">
        <v>41.3</v>
      </c>
      <c r="H58" s="157">
        <v>37.5</v>
      </c>
      <c r="I58" s="157">
        <v>38.6</v>
      </c>
      <c r="J58" s="157">
        <v>37.9</v>
      </c>
      <c r="K58" s="157">
        <v>39.700000000000003</v>
      </c>
      <c r="L58" s="157">
        <v>43.1</v>
      </c>
      <c r="M58" s="157">
        <v>40.299999999999997</v>
      </c>
      <c r="N58" s="213">
        <f>SUM(B58:M58)/12</f>
        <v>39.758333333333333</v>
      </c>
      <c r="O58" s="208">
        <f t="shared" si="1"/>
        <v>103.4</v>
      </c>
      <c r="P58" s="155"/>
      <c r="Q58" s="216"/>
      <c r="R58" s="216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20"/>
    </row>
    <row r="82" spans="1:26" ht="6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7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177</v>
      </c>
      <c r="B84" s="11">
        <v>64.900000000000006</v>
      </c>
      <c r="C84" s="11">
        <v>81.8</v>
      </c>
      <c r="D84" s="11">
        <v>84.6</v>
      </c>
      <c r="E84" s="11">
        <v>93.4</v>
      </c>
      <c r="F84" s="11">
        <v>106.7</v>
      </c>
      <c r="G84" s="11">
        <v>109.4</v>
      </c>
      <c r="H84" s="11">
        <v>110.7</v>
      </c>
      <c r="I84" s="11">
        <v>101.9</v>
      </c>
      <c r="J84" s="11">
        <v>97.7</v>
      </c>
      <c r="K84" s="11">
        <v>115.3</v>
      </c>
      <c r="L84" s="11">
        <v>97.1</v>
      </c>
      <c r="M84" s="11">
        <v>88.2</v>
      </c>
      <c r="N84" s="212">
        <f>SUM(B84:M84)/12</f>
        <v>95.975000000000009</v>
      </c>
      <c r="O84" s="148">
        <v>115.8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180</v>
      </c>
      <c r="B85" s="11">
        <v>85.7</v>
      </c>
      <c r="C85" s="11">
        <v>87</v>
      </c>
      <c r="D85" s="11">
        <v>82.4</v>
      </c>
      <c r="E85" s="11">
        <v>93.3</v>
      </c>
      <c r="F85" s="11">
        <v>92</v>
      </c>
      <c r="G85" s="11">
        <v>99.6</v>
      </c>
      <c r="H85" s="11">
        <v>115.3</v>
      </c>
      <c r="I85" s="11">
        <v>76.099999999999994</v>
      </c>
      <c r="J85" s="11">
        <v>127.5</v>
      </c>
      <c r="K85" s="11">
        <v>102.6</v>
      </c>
      <c r="L85" s="11">
        <v>102.2</v>
      </c>
      <c r="M85" s="11">
        <v>85.1</v>
      </c>
      <c r="N85" s="212">
        <f>SUM(B85:M85)/12</f>
        <v>95.733333333333334</v>
      </c>
      <c r="O85" s="148">
        <f t="shared" ref="O85:O88" si="2">ROUND(N85/N84*100,1)</f>
        <v>99.7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179</v>
      </c>
      <c r="B86" s="11">
        <v>71.8</v>
      </c>
      <c r="C86" s="11">
        <v>67.900000000000006</v>
      </c>
      <c r="D86" s="11">
        <v>86.3</v>
      </c>
      <c r="E86" s="11">
        <v>91.1</v>
      </c>
      <c r="F86" s="11">
        <v>72.900000000000006</v>
      </c>
      <c r="G86" s="11">
        <v>127.8</v>
      </c>
      <c r="H86" s="11">
        <v>144</v>
      </c>
      <c r="I86" s="11">
        <v>88.1</v>
      </c>
      <c r="J86" s="11">
        <v>93.5</v>
      </c>
      <c r="K86" s="11">
        <v>89.7</v>
      </c>
      <c r="L86" s="11">
        <v>127.8</v>
      </c>
      <c r="M86" s="11">
        <v>136.69999999999999</v>
      </c>
      <c r="N86" s="212">
        <f>SUM(B86:M86)/12</f>
        <v>99.800000000000011</v>
      </c>
      <c r="O86" s="148">
        <f t="shared" si="2"/>
        <v>104.2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182</v>
      </c>
      <c r="B87" s="11">
        <v>138.19999999999999</v>
      </c>
      <c r="C87" s="11">
        <v>142.4</v>
      </c>
      <c r="D87" s="11">
        <v>199.9</v>
      </c>
      <c r="E87" s="11">
        <v>232.5</v>
      </c>
      <c r="F87" s="11">
        <v>179</v>
      </c>
      <c r="G87" s="11">
        <v>177.6</v>
      </c>
      <c r="H87" s="11">
        <v>151.19999999999999</v>
      </c>
      <c r="I87" s="11">
        <v>124.5</v>
      </c>
      <c r="J87" s="11">
        <v>116.7</v>
      </c>
      <c r="K87" s="11">
        <v>129.9</v>
      </c>
      <c r="L87" s="11">
        <v>117.4</v>
      </c>
      <c r="M87" s="11">
        <v>123.6</v>
      </c>
      <c r="N87" s="212">
        <f>SUM(B87:M87)/12</f>
        <v>152.74166666666667</v>
      </c>
      <c r="O87" s="148">
        <f t="shared" si="2"/>
        <v>153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197</v>
      </c>
      <c r="B88" s="11">
        <v>137.30000000000001</v>
      </c>
      <c r="C88" s="11">
        <v>110.5</v>
      </c>
      <c r="D88" s="11">
        <v>167.7</v>
      </c>
      <c r="E88" s="11">
        <v>153.9</v>
      </c>
      <c r="F88" s="11">
        <v>132.6</v>
      </c>
      <c r="G88" s="11">
        <v>176.4</v>
      </c>
      <c r="H88" s="11">
        <v>200.3</v>
      </c>
      <c r="I88" s="11">
        <v>154.69999999999999</v>
      </c>
      <c r="J88" s="11">
        <v>184.4</v>
      </c>
      <c r="K88" s="11">
        <v>155.5</v>
      </c>
      <c r="L88" s="11">
        <v>138.4</v>
      </c>
      <c r="M88" s="11">
        <v>138.80000000000001</v>
      </c>
      <c r="N88" s="212">
        <f>SUM(B88:M88)/12</f>
        <v>154.20833333333334</v>
      </c>
      <c r="O88" s="148">
        <f t="shared" si="2"/>
        <v>101</v>
      </c>
      <c r="P88" s="48"/>
      <c r="Q88" s="353"/>
      <c r="R88" s="353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9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R89" sqref="R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7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177</v>
      </c>
      <c r="B25" s="356">
        <v>91</v>
      </c>
      <c r="C25" s="356">
        <v>88.5</v>
      </c>
      <c r="D25" s="356">
        <v>127.1</v>
      </c>
      <c r="E25" s="356">
        <v>123.6</v>
      </c>
      <c r="F25" s="356">
        <v>127.3</v>
      </c>
      <c r="G25" s="356">
        <v>123.9</v>
      </c>
      <c r="H25" s="356">
        <v>147.6</v>
      </c>
      <c r="I25" s="356">
        <v>123.9</v>
      </c>
      <c r="J25" s="356">
        <v>121.8</v>
      </c>
      <c r="K25" s="356">
        <v>131</v>
      </c>
      <c r="L25" s="356">
        <v>110.3</v>
      </c>
      <c r="M25" s="356">
        <v>106.5</v>
      </c>
      <c r="N25" s="213">
        <f>SUM(B25:M25)</f>
        <v>1422.5</v>
      </c>
      <c r="O25" s="357">
        <v>98.9</v>
      </c>
      <c r="P25" s="155"/>
      <c r="Q25" s="288"/>
      <c r="R25" s="288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180</v>
      </c>
      <c r="B26" s="356">
        <v>96.4</v>
      </c>
      <c r="C26" s="356">
        <v>100.8</v>
      </c>
      <c r="D26" s="356">
        <v>119.9</v>
      </c>
      <c r="E26" s="356">
        <v>122</v>
      </c>
      <c r="F26" s="356">
        <v>123.5</v>
      </c>
      <c r="G26" s="356">
        <v>126.2</v>
      </c>
      <c r="H26" s="356">
        <v>126.9</v>
      </c>
      <c r="I26" s="356">
        <v>97.5</v>
      </c>
      <c r="J26" s="356">
        <v>114.1</v>
      </c>
      <c r="K26" s="356">
        <v>104.1</v>
      </c>
      <c r="L26" s="356">
        <v>95.1</v>
      </c>
      <c r="M26" s="356">
        <v>110</v>
      </c>
      <c r="N26" s="213">
        <f>SUM(B26:M26)</f>
        <v>1336.4999999999998</v>
      </c>
      <c r="O26" s="357">
        <f t="shared" ref="O26:O29" si="0">ROUND(N26/N25*100,1)</f>
        <v>94</v>
      </c>
      <c r="P26" s="360"/>
      <c r="Q26" s="361"/>
      <c r="R26" s="361"/>
      <c r="S26" s="360"/>
      <c r="T26" s="360"/>
      <c r="U26" s="360"/>
      <c r="V26" s="360"/>
      <c r="W26" s="360"/>
      <c r="X26" s="360"/>
      <c r="Y26" s="360"/>
      <c r="Z26" s="360"/>
    </row>
    <row r="27" spans="1:26" ht="11.1" customHeight="1" x14ac:dyDescent="0.15">
      <c r="A27" s="6" t="s">
        <v>179</v>
      </c>
      <c r="B27" s="356">
        <v>84.4</v>
      </c>
      <c r="C27" s="356">
        <v>90.2</v>
      </c>
      <c r="D27" s="356">
        <v>113.2</v>
      </c>
      <c r="E27" s="356">
        <v>112.9</v>
      </c>
      <c r="F27" s="356">
        <v>92.8</v>
      </c>
      <c r="G27" s="356">
        <v>100.2</v>
      </c>
      <c r="H27" s="356">
        <v>103</v>
      </c>
      <c r="I27" s="356">
        <v>90.2</v>
      </c>
      <c r="J27" s="356">
        <v>95.8</v>
      </c>
      <c r="K27" s="356">
        <v>131.9</v>
      </c>
      <c r="L27" s="356">
        <v>84.5</v>
      </c>
      <c r="M27" s="356">
        <v>78.599999999999994</v>
      </c>
      <c r="N27" s="213">
        <f>SUM(B27:M27)</f>
        <v>1177.6999999999998</v>
      </c>
      <c r="O27" s="357">
        <f t="shared" si="0"/>
        <v>88.1</v>
      </c>
      <c r="P27" s="360"/>
      <c r="Q27" s="361"/>
      <c r="R27" s="361"/>
      <c r="S27" s="360"/>
      <c r="T27" s="360"/>
      <c r="U27" s="360"/>
      <c r="V27" s="360"/>
      <c r="W27" s="360"/>
      <c r="X27" s="360"/>
      <c r="Y27" s="360"/>
      <c r="Z27" s="360"/>
    </row>
    <row r="28" spans="1:26" ht="11.1" customHeight="1" x14ac:dyDescent="0.15">
      <c r="A28" s="6" t="s">
        <v>182</v>
      </c>
      <c r="B28" s="356">
        <v>75.7</v>
      </c>
      <c r="C28" s="356">
        <v>92.3</v>
      </c>
      <c r="D28" s="356">
        <v>105</v>
      </c>
      <c r="E28" s="356">
        <v>103.6</v>
      </c>
      <c r="F28" s="356">
        <v>94.9</v>
      </c>
      <c r="G28" s="356">
        <v>106.3</v>
      </c>
      <c r="H28" s="356">
        <v>100.1</v>
      </c>
      <c r="I28" s="356">
        <v>100.9</v>
      </c>
      <c r="J28" s="356">
        <v>91.8</v>
      </c>
      <c r="K28" s="356">
        <v>87.4</v>
      </c>
      <c r="L28" s="356">
        <v>90</v>
      </c>
      <c r="M28" s="356">
        <v>78.099999999999994</v>
      </c>
      <c r="N28" s="213">
        <f>SUM(B28:M28)</f>
        <v>1126.0999999999999</v>
      </c>
      <c r="O28" s="357">
        <f t="shared" si="0"/>
        <v>95.6</v>
      </c>
      <c r="P28" s="360"/>
      <c r="Q28" s="361"/>
      <c r="R28" s="361"/>
      <c r="S28" s="360"/>
      <c r="T28" s="360"/>
      <c r="U28" s="360"/>
      <c r="V28" s="360"/>
      <c r="W28" s="360"/>
      <c r="X28" s="360"/>
      <c r="Y28" s="360"/>
      <c r="Z28" s="360"/>
    </row>
    <row r="29" spans="1:26" ht="11.1" customHeight="1" x14ac:dyDescent="0.15">
      <c r="A29" s="6" t="s">
        <v>197</v>
      </c>
      <c r="B29" s="356">
        <v>68.900000000000006</v>
      </c>
      <c r="C29" s="356">
        <v>75.7</v>
      </c>
      <c r="D29" s="356">
        <v>96.3</v>
      </c>
      <c r="E29" s="356">
        <v>98.9</v>
      </c>
      <c r="F29" s="356">
        <v>89.3</v>
      </c>
      <c r="G29" s="356">
        <v>96</v>
      </c>
      <c r="H29" s="356">
        <v>90.2</v>
      </c>
      <c r="I29" s="356">
        <v>87.2</v>
      </c>
      <c r="J29" s="356">
        <v>85.7</v>
      </c>
      <c r="K29" s="356">
        <v>93.5</v>
      </c>
      <c r="L29" s="356">
        <v>82.1</v>
      </c>
      <c r="M29" s="356">
        <v>87</v>
      </c>
      <c r="N29" s="213">
        <f>SUM(B29:M29)</f>
        <v>1050.8000000000002</v>
      </c>
      <c r="O29" s="357">
        <f t="shared" si="0"/>
        <v>93.3</v>
      </c>
      <c r="P29" s="360"/>
      <c r="Q29" s="362"/>
      <c r="R29" s="362"/>
      <c r="S29" s="360"/>
      <c r="T29" s="360"/>
      <c r="U29" s="360"/>
      <c r="V29" s="360"/>
      <c r="W29" s="360"/>
      <c r="X29" s="360"/>
      <c r="Y29" s="360"/>
      <c r="Z29" s="360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77</v>
      </c>
      <c r="C53" s="146" t="s">
        <v>78</v>
      </c>
      <c r="D53" s="146" t="s">
        <v>79</v>
      </c>
      <c r="E53" s="146" t="s">
        <v>80</v>
      </c>
      <c r="F53" s="146" t="s">
        <v>81</v>
      </c>
      <c r="G53" s="146" t="s">
        <v>82</v>
      </c>
      <c r="H53" s="146" t="s">
        <v>83</v>
      </c>
      <c r="I53" s="146" t="s">
        <v>84</v>
      </c>
      <c r="J53" s="146" t="s">
        <v>85</v>
      </c>
      <c r="K53" s="146" t="s">
        <v>86</v>
      </c>
      <c r="L53" s="146" t="s">
        <v>87</v>
      </c>
      <c r="M53" s="146" t="s">
        <v>88</v>
      </c>
      <c r="N53" s="207" t="s">
        <v>124</v>
      </c>
      <c r="O53" s="149" t="s">
        <v>126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177</v>
      </c>
      <c r="B54" s="153">
        <v>120.5</v>
      </c>
      <c r="C54" s="153">
        <v>109</v>
      </c>
      <c r="D54" s="153">
        <v>119.8</v>
      </c>
      <c r="E54" s="153">
        <v>121.6</v>
      </c>
      <c r="F54" s="153">
        <v>136.1</v>
      </c>
      <c r="G54" s="153">
        <v>141.5</v>
      </c>
      <c r="H54" s="153">
        <v>138.5</v>
      </c>
      <c r="I54" s="153">
        <v>115.4</v>
      </c>
      <c r="J54" s="153">
        <v>127.1</v>
      </c>
      <c r="K54" s="153">
        <v>139.9</v>
      </c>
      <c r="L54" s="153">
        <v>134.6</v>
      </c>
      <c r="M54" s="153">
        <v>130.80000000000001</v>
      </c>
      <c r="N54" s="213">
        <f>SUM(B54:M54)/12</f>
        <v>127.89999999999999</v>
      </c>
      <c r="O54" s="357">
        <v>108.3</v>
      </c>
      <c r="P54" s="358"/>
      <c r="Q54" s="359"/>
      <c r="R54" s="359"/>
      <c r="S54" s="358"/>
      <c r="T54" s="358"/>
      <c r="U54" s="358"/>
      <c r="V54" s="358"/>
      <c r="W54" s="358"/>
      <c r="X54" s="358"/>
      <c r="Y54" s="358"/>
      <c r="Z54" s="358"/>
    </row>
    <row r="55" spans="1:26" s="150" customFormat="1" ht="11.1" customHeight="1" x14ac:dyDescent="0.15">
      <c r="A55" s="6" t="s">
        <v>180</v>
      </c>
      <c r="B55" s="153">
        <v>114.1</v>
      </c>
      <c r="C55" s="153">
        <v>119.1</v>
      </c>
      <c r="D55" s="153">
        <v>126.2</v>
      </c>
      <c r="E55" s="153">
        <v>117.7</v>
      </c>
      <c r="F55" s="153">
        <v>126</v>
      </c>
      <c r="G55" s="153">
        <v>138.9</v>
      </c>
      <c r="H55" s="153">
        <v>146.19999999999999</v>
      </c>
      <c r="I55" s="153">
        <v>134.4</v>
      </c>
      <c r="J55" s="153">
        <v>134.19999999999999</v>
      </c>
      <c r="K55" s="153">
        <v>122.9</v>
      </c>
      <c r="L55" s="153">
        <v>124.3</v>
      </c>
      <c r="M55" s="153">
        <v>122.1</v>
      </c>
      <c r="N55" s="213">
        <f>SUM(B55:M55)/12</f>
        <v>127.17499999999997</v>
      </c>
      <c r="O55" s="357">
        <f t="shared" ref="O55:O58" si="1">ROUND(N55/N54*100,1)</f>
        <v>99.4</v>
      </c>
      <c r="P55" s="358"/>
      <c r="Q55" s="359"/>
      <c r="R55" s="359"/>
      <c r="S55" s="358"/>
      <c r="T55" s="358"/>
      <c r="U55" s="358"/>
      <c r="V55" s="358"/>
      <c r="W55" s="358"/>
      <c r="X55" s="358"/>
      <c r="Y55" s="358"/>
      <c r="Z55" s="358"/>
    </row>
    <row r="56" spans="1:26" s="150" customFormat="1" ht="11.1" customHeight="1" x14ac:dyDescent="0.15">
      <c r="A56" s="6" t="s">
        <v>179</v>
      </c>
      <c r="B56" s="153">
        <v>119.6</v>
      </c>
      <c r="C56" s="153">
        <v>116.2</v>
      </c>
      <c r="D56" s="153">
        <v>120.4</v>
      </c>
      <c r="E56" s="153">
        <v>120.3</v>
      </c>
      <c r="F56" s="153">
        <v>123.1</v>
      </c>
      <c r="G56" s="153">
        <v>116.5</v>
      </c>
      <c r="H56" s="153">
        <v>114.8</v>
      </c>
      <c r="I56" s="153">
        <v>111.8</v>
      </c>
      <c r="J56" s="153">
        <v>114</v>
      </c>
      <c r="K56" s="153">
        <v>141.30000000000001</v>
      </c>
      <c r="L56" s="153">
        <v>114</v>
      </c>
      <c r="M56" s="153">
        <v>101.3</v>
      </c>
      <c r="N56" s="213">
        <f>SUM(B56:M56)/12</f>
        <v>117.77499999999998</v>
      </c>
      <c r="O56" s="357">
        <f t="shared" si="1"/>
        <v>92.6</v>
      </c>
      <c r="P56" s="358"/>
      <c r="Q56" s="359"/>
      <c r="R56" s="359"/>
      <c r="S56" s="358"/>
      <c r="T56" s="358"/>
      <c r="U56" s="358"/>
      <c r="V56" s="358"/>
      <c r="W56" s="358"/>
      <c r="X56" s="358"/>
      <c r="Y56" s="358"/>
      <c r="Z56" s="358"/>
    </row>
    <row r="57" spans="1:26" s="150" customFormat="1" ht="11.1" customHeight="1" x14ac:dyDescent="0.15">
      <c r="A57" s="6" t="s">
        <v>182</v>
      </c>
      <c r="B57" s="153">
        <v>99.7</v>
      </c>
      <c r="C57" s="153">
        <v>109.5</v>
      </c>
      <c r="D57" s="153">
        <v>111.4</v>
      </c>
      <c r="E57" s="153">
        <v>102.9</v>
      </c>
      <c r="F57" s="153">
        <v>113.3</v>
      </c>
      <c r="G57" s="153">
        <v>123.3</v>
      </c>
      <c r="H57" s="153">
        <v>120.8</v>
      </c>
      <c r="I57" s="153">
        <v>138.19999999999999</v>
      </c>
      <c r="J57" s="153">
        <v>132.1</v>
      </c>
      <c r="K57" s="153">
        <v>128.30000000000001</v>
      </c>
      <c r="L57" s="153">
        <v>125.1</v>
      </c>
      <c r="M57" s="153">
        <v>109.6</v>
      </c>
      <c r="N57" s="213">
        <f>SUM(B57:M57)/12</f>
        <v>117.84999999999997</v>
      </c>
      <c r="O57" s="357">
        <f t="shared" si="1"/>
        <v>100.1</v>
      </c>
      <c r="P57" s="358"/>
      <c r="Q57" s="359"/>
      <c r="R57" s="359"/>
      <c r="S57" s="358"/>
      <c r="T57" s="358"/>
      <c r="U57" s="358"/>
      <c r="V57" s="358"/>
      <c r="W57" s="358"/>
      <c r="X57" s="358"/>
      <c r="Y57" s="358"/>
      <c r="Z57" s="358"/>
    </row>
    <row r="58" spans="1:26" s="150" customFormat="1" ht="11.1" customHeight="1" x14ac:dyDescent="0.15">
      <c r="A58" s="6" t="s">
        <v>197</v>
      </c>
      <c r="B58" s="153">
        <v>110.3</v>
      </c>
      <c r="C58" s="153">
        <v>109</v>
      </c>
      <c r="D58" s="153">
        <v>108.2</v>
      </c>
      <c r="E58" s="153">
        <v>113.1</v>
      </c>
      <c r="F58" s="153">
        <v>122.4</v>
      </c>
      <c r="G58" s="153">
        <v>116.8</v>
      </c>
      <c r="H58" s="153">
        <v>108.9</v>
      </c>
      <c r="I58" s="153">
        <v>107</v>
      </c>
      <c r="J58" s="153">
        <v>101.1</v>
      </c>
      <c r="K58" s="153">
        <v>109.4</v>
      </c>
      <c r="L58" s="153">
        <v>99.1</v>
      </c>
      <c r="M58" s="153">
        <v>97.9</v>
      </c>
      <c r="N58" s="213">
        <f>SUM(B58:M58)/12</f>
        <v>108.60000000000001</v>
      </c>
      <c r="O58" s="357">
        <f t="shared" si="1"/>
        <v>92.2</v>
      </c>
      <c r="P58" s="159"/>
      <c r="Q58" s="354"/>
      <c r="R58" s="354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5"/>
    </row>
    <row r="82" spans="1:26" ht="5.25" customHeight="1" x14ac:dyDescent="0.15"/>
    <row r="83" spans="1:26" s="150" customFormat="1" ht="11.1" customHeight="1" x14ac:dyDescent="0.15">
      <c r="A83" s="11"/>
      <c r="B83" s="146" t="s">
        <v>77</v>
      </c>
      <c r="C83" s="146" t="s">
        <v>78</v>
      </c>
      <c r="D83" s="146" t="s">
        <v>79</v>
      </c>
      <c r="E83" s="146" t="s">
        <v>80</v>
      </c>
      <c r="F83" s="146" t="s">
        <v>81</v>
      </c>
      <c r="G83" s="146" t="s">
        <v>82</v>
      </c>
      <c r="H83" s="146" t="s">
        <v>83</v>
      </c>
      <c r="I83" s="146" t="s">
        <v>84</v>
      </c>
      <c r="J83" s="146" t="s">
        <v>85</v>
      </c>
      <c r="K83" s="146" t="s">
        <v>86</v>
      </c>
      <c r="L83" s="146" t="s">
        <v>87</v>
      </c>
      <c r="M83" s="146" t="s">
        <v>88</v>
      </c>
      <c r="N83" s="207" t="s">
        <v>124</v>
      </c>
      <c r="O83" s="149" t="s">
        <v>126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177</v>
      </c>
      <c r="B84" s="148">
        <v>76</v>
      </c>
      <c r="C84" s="148">
        <v>82.2</v>
      </c>
      <c r="D84" s="148">
        <v>106.4</v>
      </c>
      <c r="E84" s="148">
        <v>101.7</v>
      </c>
      <c r="F84" s="148">
        <v>93.2</v>
      </c>
      <c r="G84" s="148">
        <v>87.3</v>
      </c>
      <c r="H84" s="148">
        <v>106.5</v>
      </c>
      <c r="I84" s="148">
        <v>106.7</v>
      </c>
      <c r="J84" s="148">
        <v>95.6</v>
      </c>
      <c r="K84" s="148">
        <v>93.4</v>
      </c>
      <c r="L84" s="148">
        <v>82.3</v>
      </c>
      <c r="M84" s="148">
        <v>81.7</v>
      </c>
      <c r="N84" s="212">
        <f t="shared" ref="N84:N88" si="2">SUM(B84:M84)/12</f>
        <v>92.75</v>
      </c>
      <c r="O84" s="217">
        <v>90.9</v>
      </c>
      <c r="Q84" s="289"/>
      <c r="R84" s="289"/>
    </row>
    <row r="85" spans="1:26" s="150" customFormat="1" ht="11.1" customHeight="1" x14ac:dyDescent="0.15">
      <c r="A85" s="6" t="s">
        <v>180</v>
      </c>
      <c r="B85" s="148">
        <v>85.5</v>
      </c>
      <c r="C85" s="148">
        <v>84.2</v>
      </c>
      <c r="D85" s="148">
        <v>94.9</v>
      </c>
      <c r="E85" s="148">
        <v>103.5</v>
      </c>
      <c r="F85" s="148">
        <v>98</v>
      </c>
      <c r="G85" s="148">
        <v>90.4</v>
      </c>
      <c r="H85" s="148">
        <v>86.4</v>
      </c>
      <c r="I85" s="148">
        <v>73.7</v>
      </c>
      <c r="J85" s="148">
        <v>85</v>
      </c>
      <c r="K85" s="148">
        <v>85.4</v>
      </c>
      <c r="L85" s="148">
        <v>76.400000000000006</v>
      </c>
      <c r="M85" s="148">
        <v>90.2</v>
      </c>
      <c r="N85" s="212">
        <f t="shared" si="2"/>
        <v>87.8</v>
      </c>
      <c r="O85" s="217">
        <f t="shared" ref="O85:O88" si="3">ROUND(N85/N84*100,1)</f>
        <v>94.7</v>
      </c>
      <c r="Q85" s="289"/>
      <c r="R85" s="289"/>
    </row>
    <row r="86" spans="1:26" s="150" customFormat="1" ht="11.1" customHeight="1" x14ac:dyDescent="0.15">
      <c r="A86" s="6" t="s">
        <v>179</v>
      </c>
      <c r="B86" s="148">
        <v>70.900000000000006</v>
      </c>
      <c r="C86" s="148">
        <v>78</v>
      </c>
      <c r="D86" s="148">
        <v>93.9</v>
      </c>
      <c r="E86" s="148">
        <v>93.9</v>
      </c>
      <c r="F86" s="148">
        <v>75.099999999999994</v>
      </c>
      <c r="G86" s="148">
        <v>86.4</v>
      </c>
      <c r="H86" s="148">
        <v>89.8</v>
      </c>
      <c r="I86" s="148">
        <v>81</v>
      </c>
      <c r="J86" s="148">
        <v>83.9</v>
      </c>
      <c r="K86" s="148">
        <v>92.6</v>
      </c>
      <c r="L86" s="148">
        <v>76.900000000000006</v>
      </c>
      <c r="M86" s="148">
        <v>79</v>
      </c>
      <c r="N86" s="212">
        <f t="shared" si="2"/>
        <v>83.45</v>
      </c>
      <c r="O86" s="217">
        <f t="shared" si="3"/>
        <v>95</v>
      </c>
      <c r="Q86" s="289"/>
      <c r="R86" s="289"/>
    </row>
    <row r="87" spans="1:26" s="150" customFormat="1" ht="11.1" customHeight="1" x14ac:dyDescent="0.15">
      <c r="A87" s="6" t="s">
        <v>182</v>
      </c>
      <c r="B87" s="148">
        <v>76.099999999999994</v>
      </c>
      <c r="C87" s="148">
        <v>83.6</v>
      </c>
      <c r="D87" s="148">
        <v>94.2</v>
      </c>
      <c r="E87" s="148">
        <v>100.7</v>
      </c>
      <c r="F87" s="148">
        <v>83</v>
      </c>
      <c r="G87" s="148">
        <v>85.6</v>
      </c>
      <c r="H87" s="148">
        <v>83.1</v>
      </c>
      <c r="I87" s="148">
        <v>71.099999999999994</v>
      </c>
      <c r="J87" s="148">
        <v>70.099999999999994</v>
      </c>
      <c r="K87" s="148">
        <v>68.599999999999994</v>
      </c>
      <c r="L87" s="148">
        <v>72.099999999999994</v>
      </c>
      <c r="M87" s="148">
        <v>73.099999999999994</v>
      </c>
      <c r="N87" s="212">
        <f t="shared" si="2"/>
        <v>80.108333333333334</v>
      </c>
      <c r="O87" s="217">
        <f t="shared" si="3"/>
        <v>96</v>
      </c>
      <c r="Q87" s="289"/>
      <c r="R87" s="289"/>
    </row>
    <row r="88" spans="1:26" s="150" customFormat="1" ht="11.1" customHeight="1" x14ac:dyDescent="0.15">
      <c r="A88" s="6" t="s">
        <v>197</v>
      </c>
      <c r="B88" s="148">
        <v>62.3</v>
      </c>
      <c r="C88" s="148">
        <v>69.599999999999994</v>
      </c>
      <c r="D88" s="148">
        <v>89</v>
      </c>
      <c r="E88" s="148">
        <v>87.2</v>
      </c>
      <c r="F88" s="148">
        <v>71.900000000000006</v>
      </c>
      <c r="G88" s="148">
        <v>82.6</v>
      </c>
      <c r="H88" s="148">
        <v>83.4</v>
      </c>
      <c r="I88" s="148">
        <v>81.599999999999994</v>
      </c>
      <c r="J88" s="148">
        <v>85.1</v>
      </c>
      <c r="K88" s="148">
        <v>84.9</v>
      </c>
      <c r="L88" s="148">
        <v>83.6</v>
      </c>
      <c r="M88" s="148">
        <v>88.9</v>
      </c>
      <c r="N88" s="212">
        <f t="shared" si="2"/>
        <v>80.841666666666669</v>
      </c>
      <c r="O88" s="217">
        <f t="shared" si="3"/>
        <v>100.9</v>
      </c>
    </row>
    <row r="89" spans="1:26" ht="9.9499999999999993" customHeight="1" x14ac:dyDescent="0.15">
      <c r="E89" s="370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topLeftCell="A37" workbookViewId="0">
      <selection activeCell="R86" sqref="R86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6"/>
      <c r="O14" s="226"/>
    </row>
    <row r="17" spans="1:26" ht="9.9499999999999993" customHeight="1" x14ac:dyDescent="0.15">
      <c r="O17" s="226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6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6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7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177</v>
      </c>
      <c r="B25" s="153">
        <v>14.6</v>
      </c>
      <c r="C25" s="153">
        <v>14.9</v>
      </c>
      <c r="D25" s="153">
        <v>16</v>
      </c>
      <c r="E25" s="153">
        <v>15.6</v>
      </c>
      <c r="F25" s="153">
        <v>15.5</v>
      </c>
      <c r="G25" s="153">
        <v>15.8</v>
      </c>
      <c r="H25" s="153">
        <v>15.8</v>
      </c>
      <c r="I25" s="153">
        <v>15.3</v>
      </c>
      <c r="J25" s="153">
        <v>19.3</v>
      </c>
      <c r="K25" s="153">
        <v>20.3</v>
      </c>
      <c r="L25" s="153">
        <v>21.1</v>
      </c>
      <c r="M25" s="335">
        <v>18.5</v>
      </c>
      <c r="N25" s="213">
        <f>SUM(B25:M25)</f>
        <v>202.7</v>
      </c>
      <c r="O25" s="208">
        <v>106.1</v>
      </c>
      <c r="P25" s="155"/>
      <c r="Q25" s="285"/>
      <c r="R25" s="285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180</v>
      </c>
      <c r="B26" s="153">
        <v>20</v>
      </c>
      <c r="C26" s="153">
        <v>20.100000000000001</v>
      </c>
      <c r="D26" s="153">
        <v>21.2</v>
      </c>
      <c r="E26" s="153">
        <v>22.7</v>
      </c>
      <c r="F26" s="153">
        <v>21.8</v>
      </c>
      <c r="G26" s="153">
        <v>21.8</v>
      </c>
      <c r="H26" s="153">
        <v>23.4</v>
      </c>
      <c r="I26" s="153">
        <v>20.3</v>
      </c>
      <c r="J26" s="153">
        <v>23.3</v>
      </c>
      <c r="K26" s="153">
        <v>22.7</v>
      </c>
      <c r="L26" s="153">
        <v>21.9</v>
      </c>
      <c r="M26" s="335">
        <v>20.8</v>
      </c>
      <c r="N26" s="286">
        <f>SUM(B26:M26)</f>
        <v>260</v>
      </c>
      <c r="O26" s="208">
        <f>SUM(N26/N25)*100</f>
        <v>128.26837691169217</v>
      </c>
      <c r="P26" s="155"/>
      <c r="Q26" s="285"/>
      <c r="R26" s="285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179</v>
      </c>
      <c r="B27" s="153">
        <v>20.3</v>
      </c>
      <c r="C27" s="153">
        <v>21.9</v>
      </c>
      <c r="D27" s="153">
        <v>25.5</v>
      </c>
      <c r="E27" s="153">
        <v>26.2</v>
      </c>
      <c r="F27" s="153">
        <v>20.399999999999999</v>
      </c>
      <c r="G27" s="153">
        <v>21.6</v>
      </c>
      <c r="H27" s="153">
        <v>23.6</v>
      </c>
      <c r="I27" s="153">
        <v>19.3</v>
      </c>
      <c r="J27" s="153">
        <v>23.5</v>
      </c>
      <c r="K27" s="153">
        <v>23.4</v>
      </c>
      <c r="L27" s="153">
        <v>16.899999999999999</v>
      </c>
      <c r="M27" s="335">
        <v>19</v>
      </c>
      <c r="N27" s="286">
        <f>SUM(B27:M27)</f>
        <v>261.60000000000002</v>
      </c>
      <c r="O27" s="208">
        <f>SUM(N27/N26)*100</f>
        <v>100.61538461538461</v>
      </c>
      <c r="P27" s="155"/>
      <c r="Q27" s="285"/>
      <c r="R27" s="285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182</v>
      </c>
      <c r="B28" s="153">
        <v>16.5</v>
      </c>
      <c r="C28" s="153">
        <v>20.6</v>
      </c>
      <c r="D28" s="153">
        <v>23</v>
      </c>
      <c r="E28" s="153">
        <v>25.7</v>
      </c>
      <c r="F28" s="153">
        <v>22.2</v>
      </c>
      <c r="G28" s="153">
        <v>20.9</v>
      </c>
      <c r="H28" s="153">
        <v>21.1</v>
      </c>
      <c r="I28" s="153">
        <v>47.8</v>
      </c>
      <c r="J28" s="153">
        <v>50.3</v>
      </c>
      <c r="K28" s="153">
        <v>43.9</v>
      </c>
      <c r="L28" s="153">
        <v>48.7</v>
      </c>
      <c r="M28" s="335">
        <v>53</v>
      </c>
      <c r="N28" s="286">
        <f>SUM(B28:M28)</f>
        <v>393.7</v>
      </c>
      <c r="O28" s="208">
        <f>SUM(N28/N27)*100</f>
        <v>150.49694189602445</v>
      </c>
      <c r="P28" s="155"/>
      <c r="Q28" s="285"/>
      <c r="R28" s="285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197</v>
      </c>
      <c r="B29" s="153">
        <v>43</v>
      </c>
      <c r="C29" s="153">
        <v>42.4</v>
      </c>
      <c r="D29" s="153">
        <v>49.1</v>
      </c>
      <c r="E29" s="153">
        <v>50.7</v>
      </c>
      <c r="F29" s="153">
        <v>52.2</v>
      </c>
      <c r="G29" s="153">
        <v>51</v>
      </c>
      <c r="H29" s="153">
        <v>52.7</v>
      </c>
      <c r="I29" s="153">
        <v>47.1</v>
      </c>
      <c r="J29" s="153">
        <v>50.4</v>
      </c>
      <c r="K29" s="153">
        <v>48.7</v>
      </c>
      <c r="L29" s="153">
        <v>50.5</v>
      </c>
      <c r="M29" s="335">
        <v>52.5</v>
      </c>
      <c r="N29" s="286">
        <f>SUM(B29:M29)</f>
        <v>590.29999999999995</v>
      </c>
      <c r="O29" s="208">
        <f>SUM(N29/N28)*100</f>
        <v>149.93649987299972</v>
      </c>
      <c r="P29" s="155"/>
      <c r="Q29" s="216"/>
      <c r="R29" s="216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6"/>
    </row>
    <row r="52" spans="1:26" ht="4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7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177</v>
      </c>
      <c r="B54" s="153">
        <v>24.8</v>
      </c>
      <c r="C54" s="153">
        <v>25.3</v>
      </c>
      <c r="D54" s="153">
        <v>24.4</v>
      </c>
      <c r="E54" s="153">
        <v>23.9</v>
      </c>
      <c r="F54" s="153">
        <v>23.3</v>
      </c>
      <c r="G54" s="153">
        <v>23.4</v>
      </c>
      <c r="H54" s="153">
        <v>23.5</v>
      </c>
      <c r="I54" s="153">
        <v>23.2</v>
      </c>
      <c r="J54" s="153">
        <v>26.7</v>
      </c>
      <c r="K54" s="153">
        <v>29.6</v>
      </c>
      <c r="L54" s="153">
        <v>30.7</v>
      </c>
      <c r="M54" s="153">
        <v>29.8</v>
      </c>
      <c r="N54" s="213">
        <f t="shared" ref="N54:N58" si="0">SUM(B54:M54)/12</f>
        <v>25.716666666666665</v>
      </c>
      <c r="O54" s="208">
        <v>110</v>
      </c>
      <c r="P54" s="155"/>
      <c r="Q54" s="292"/>
      <c r="R54" s="292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180</v>
      </c>
      <c r="B55" s="153">
        <v>29.9</v>
      </c>
      <c r="C55" s="153">
        <v>30.7</v>
      </c>
      <c r="D55" s="153">
        <v>30.6</v>
      </c>
      <c r="E55" s="153">
        <v>31.5</v>
      </c>
      <c r="F55" s="153">
        <v>30.7</v>
      </c>
      <c r="G55" s="153">
        <v>30.4</v>
      </c>
      <c r="H55" s="153">
        <v>31.2</v>
      </c>
      <c r="I55" s="153">
        <v>31.6</v>
      </c>
      <c r="J55" s="153">
        <v>30.1</v>
      </c>
      <c r="K55" s="153">
        <v>31.2</v>
      </c>
      <c r="L55" s="153">
        <v>32.200000000000003</v>
      </c>
      <c r="M55" s="153">
        <v>30.2</v>
      </c>
      <c r="N55" s="213">
        <f t="shared" si="0"/>
        <v>30.858333333333331</v>
      </c>
      <c r="O55" s="208">
        <f t="shared" ref="O55:O58" si="1">SUM(N55/N54)*100</f>
        <v>119.99351911860012</v>
      </c>
      <c r="P55" s="155"/>
      <c r="Q55" s="292"/>
      <c r="R55" s="292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179</v>
      </c>
      <c r="B56" s="153">
        <v>31.5</v>
      </c>
      <c r="C56" s="153">
        <v>32.5</v>
      </c>
      <c r="D56" s="153">
        <v>33.299999999999997</v>
      </c>
      <c r="E56" s="153">
        <v>34</v>
      </c>
      <c r="F56" s="153">
        <v>33.9</v>
      </c>
      <c r="G56" s="153">
        <v>32.9</v>
      </c>
      <c r="H56" s="153">
        <v>31</v>
      </c>
      <c r="I56" s="153">
        <v>30.4</v>
      </c>
      <c r="J56" s="153">
        <v>31.4</v>
      </c>
      <c r="K56" s="153">
        <v>28.8</v>
      </c>
      <c r="L56" s="153">
        <v>30</v>
      </c>
      <c r="M56" s="153">
        <v>28.8</v>
      </c>
      <c r="N56" s="213">
        <f t="shared" si="0"/>
        <v>31.541666666666668</v>
      </c>
      <c r="O56" s="208">
        <f t="shared" si="1"/>
        <v>102.21442073994061</v>
      </c>
      <c r="P56" s="155"/>
      <c r="Q56" s="292"/>
      <c r="R56" s="292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182</v>
      </c>
      <c r="B57" s="153">
        <v>29.4</v>
      </c>
      <c r="C57" s="153">
        <v>31.6</v>
      </c>
      <c r="D57" s="153">
        <v>30.7</v>
      </c>
      <c r="E57" s="153">
        <v>30.6</v>
      </c>
      <c r="F57" s="153">
        <v>30.2</v>
      </c>
      <c r="G57" s="153">
        <v>28.7</v>
      </c>
      <c r="H57" s="153">
        <v>28.73</v>
      </c>
      <c r="I57" s="153">
        <v>56.4</v>
      </c>
      <c r="J57" s="153">
        <v>57.8</v>
      </c>
      <c r="K57" s="153">
        <v>58.5</v>
      </c>
      <c r="L57" s="153">
        <v>62</v>
      </c>
      <c r="M57" s="153">
        <v>64.5</v>
      </c>
      <c r="N57" s="213">
        <f t="shared" si="0"/>
        <v>42.427500000000002</v>
      </c>
      <c r="O57" s="208">
        <f t="shared" si="1"/>
        <v>134.51254953764862</v>
      </c>
      <c r="P57" s="155"/>
      <c r="Q57" s="292"/>
      <c r="R57" s="292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197</v>
      </c>
      <c r="B58" s="153">
        <v>57.2</v>
      </c>
      <c r="C58" s="153">
        <v>59.9</v>
      </c>
      <c r="D58" s="153">
        <v>59.5</v>
      </c>
      <c r="E58" s="153">
        <v>59.8</v>
      </c>
      <c r="F58" s="153">
        <v>63.2</v>
      </c>
      <c r="G58" s="153">
        <v>61.4</v>
      </c>
      <c r="H58" s="153">
        <v>61.2</v>
      </c>
      <c r="I58" s="153">
        <v>62</v>
      </c>
      <c r="J58" s="153">
        <v>61.4</v>
      </c>
      <c r="K58" s="153">
        <v>60.1</v>
      </c>
      <c r="L58" s="153">
        <v>62.7</v>
      </c>
      <c r="M58" s="153">
        <v>64</v>
      </c>
      <c r="N58" s="213">
        <f t="shared" si="0"/>
        <v>61.033333333333331</v>
      </c>
      <c r="O58" s="208">
        <f t="shared" si="1"/>
        <v>143.85323984051223</v>
      </c>
      <c r="P58" s="155"/>
      <c r="Q58" s="292"/>
      <c r="R58" s="292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7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177</v>
      </c>
      <c r="B84" s="146">
        <v>58.8</v>
      </c>
      <c r="C84" s="146">
        <v>58.5</v>
      </c>
      <c r="D84" s="146">
        <v>66.2</v>
      </c>
      <c r="E84" s="146">
        <v>65.8</v>
      </c>
      <c r="F84" s="146">
        <v>67.099999999999994</v>
      </c>
      <c r="G84" s="146">
        <v>67.3</v>
      </c>
      <c r="H84" s="146">
        <v>67.099999999999994</v>
      </c>
      <c r="I84" s="146">
        <v>66.2</v>
      </c>
      <c r="J84" s="146">
        <v>70.3</v>
      </c>
      <c r="K84" s="146">
        <v>67.099999999999994</v>
      </c>
      <c r="L84" s="146">
        <v>68.2</v>
      </c>
      <c r="M84" s="146">
        <v>62.5</v>
      </c>
      <c r="N84" s="212">
        <f t="shared" ref="N84:N88" si="2">SUM(B84:M84)/12</f>
        <v>65.424999999999997</v>
      </c>
      <c r="O84" s="148">
        <v>96.2</v>
      </c>
      <c r="P84" s="48"/>
      <c r="Q84" s="215"/>
      <c r="R84" s="215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180</v>
      </c>
      <c r="B85" s="146">
        <v>67.099999999999994</v>
      </c>
      <c r="C85" s="146">
        <v>65</v>
      </c>
      <c r="D85" s="146">
        <v>69.599999999999994</v>
      </c>
      <c r="E85" s="146">
        <v>71.8</v>
      </c>
      <c r="F85" s="146">
        <v>71.3</v>
      </c>
      <c r="G85" s="146">
        <v>71.900000000000006</v>
      </c>
      <c r="H85" s="146">
        <v>74.599999999999994</v>
      </c>
      <c r="I85" s="146">
        <v>64.2</v>
      </c>
      <c r="J85" s="146">
        <v>77.900000000000006</v>
      </c>
      <c r="K85" s="146">
        <v>72.5</v>
      </c>
      <c r="L85" s="146">
        <v>67.5</v>
      </c>
      <c r="M85" s="146">
        <v>70</v>
      </c>
      <c r="N85" s="212">
        <f t="shared" si="2"/>
        <v>70.283333333333346</v>
      </c>
      <c r="O85" s="148">
        <f t="shared" ref="O85:O88" si="3">ROUND(N85/N84*100,1)</f>
        <v>107.4</v>
      </c>
      <c r="P85" s="48"/>
      <c r="Q85" s="215"/>
      <c r="R85" s="215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179</v>
      </c>
      <c r="B86" s="146">
        <v>63.7</v>
      </c>
      <c r="C86" s="146">
        <v>66.900000000000006</v>
      </c>
      <c r="D86" s="146">
        <v>76.400000000000006</v>
      </c>
      <c r="E86" s="146">
        <v>76.900000000000006</v>
      </c>
      <c r="F86" s="146">
        <v>60.2</v>
      </c>
      <c r="G86" s="146">
        <v>66.400000000000006</v>
      </c>
      <c r="H86" s="146">
        <v>77</v>
      </c>
      <c r="I86" s="146">
        <v>64</v>
      </c>
      <c r="J86" s="146">
        <v>74.5</v>
      </c>
      <c r="K86" s="146">
        <v>82</v>
      </c>
      <c r="L86" s="146">
        <v>55.6</v>
      </c>
      <c r="M86" s="146">
        <v>66.8</v>
      </c>
      <c r="N86" s="212">
        <f t="shared" si="2"/>
        <v>69.2</v>
      </c>
      <c r="O86" s="148">
        <f t="shared" si="3"/>
        <v>98.5</v>
      </c>
      <c r="P86" s="48"/>
      <c r="Q86" s="215"/>
      <c r="R86" s="215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182</v>
      </c>
      <c r="B87" s="146">
        <v>55.6</v>
      </c>
      <c r="C87" s="146">
        <v>63.7</v>
      </c>
      <c r="D87" s="146">
        <v>75.3</v>
      </c>
      <c r="E87" s="146">
        <v>79</v>
      </c>
      <c r="F87" s="146">
        <v>73.599999999999994</v>
      </c>
      <c r="G87" s="146">
        <v>73.3</v>
      </c>
      <c r="H87" s="146">
        <v>73.599999999999994</v>
      </c>
      <c r="I87" s="146">
        <v>79.8</v>
      </c>
      <c r="J87" s="146">
        <v>87</v>
      </c>
      <c r="K87" s="146">
        <v>74.900000000000006</v>
      </c>
      <c r="L87" s="146">
        <v>77.900000000000006</v>
      </c>
      <c r="M87" s="146">
        <v>81.7</v>
      </c>
      <c r="N87" s="212">
        <f t="shared" si="2"/>
        <v>74.61666666666666</v>
      </c>
      <c r="O87" s="148">
        <f t="shared" si="3"/>
        <v>107.8</v>
      </c>
      <c r="P87" s="48"/>
      <c r="Q87" s="215"/>
      <c r="R87" s="215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197</v>
      </c>
      <c r="B88" s="146">
        <v>76.7</v>
      </c>
      <c r="C88" s="146">
        <v>70.099999999999994</v>
      </c>
      <c r="D88" s="146">
        <v>82.6</v>
      </c>
      <c r="E88" s="146">
        <v>84.7</v>
      </c>
      <c r="F88" s="146">
        <v>82.1</v>
      </c>
      <c r="G88" s="146">
        <v>83.4</v>
      </c>
      <c r="H88" s="146">
        <v>86.1</v>
      </c>
      <c r="I88" s="146">
        <v>75.900000000000006</v>
      </c>
      <c r="J88" s="146">
        <v>82.2</v>
      </c>
      <c r="K88" s="146">
        <v>81.2</v>
      </c>
      <c r="L88" s="146">
        <v>80.2</v>
      </c>
      <c r="M88" s="146">
        <v>81.900000000000006</v>
      </c>
      <c r="N88" s="212">
        <f t="shared" si="2"/>
        <v>80.591666666666683</v>
      </c>
      <c r="O88" s="148">
        <f t="shared" si="3"/>
        <v>108</v>
      </c>
      <c r="P88" s="48"/>
      <c r="Q88" s="353"/>
      <c r="R88" s="353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M38" sqref="M38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50" t="s">
        <v>129</v>
      </c>
      <c r="F1" s="144"/>
      <c r="G1" s="144"/>
      <c r="H1" s="144"/>
    </row>
    <row r="2" spans="1:13" x14ac:dyDescent="0.15">
      <c r="A2" s="444"/>
    </row>
    <row r="3" spans="1:13" ht="17.25" x14ac:dyDescent="0.2">
      <c r="A3" s="444"/>
      <c r="C3" s="144"/>
    </row>
    <row r="4" spans="1:13" ht="17.25" x14ac:dyDescent="0.2">
      <c r="A4" s="444"/>
      <c r="J4" s="144"/>
      <c r="K4" s="144"/>
      <c r="L4" s="144"/>
      <c r="M4" s="144"/>
    </row>
    <row r="5" spans="1:13" x14ac:dyDescent="0.15">
      <c r="A5" s="444"/>
    </row>
    <row r="6" spans="1:13" x14ac:dyDescent="0.15">
      <c r="A6" s="444"/>
    </row>
    <row r="7" spans="1:13" x14ac:dyDescent="0.15">
      <c r="A7" s="444"/>
    </row>
    <row r="8" spans="1:13" x14ac:dyDescent="0.15">
      <c r="A8" s="444"/>
    </row>
    <row r="9" spans="1:13" x14ac:dyDescent="0.15">
      <c r="A9" s="444"/>
    </row>
    <row r="10" spans="1:13" x14ac:dyDescent="0.15">
      <c r="A10" s="444"/>
    </row>
    <row r="11" spans="1:13" x14ac:dyDescent="0.15">
      <c r="A11" s="444"/>
    </row>
    <row r="12" spans="1:13" x14ac:dyDescent="0.15">
      <c r="A12" s="444"/>
    </row>
    <row r="13" spans="1:13" x14ac:dyDescent="0.15">
      <c r="A13" s="444"/>
    </row>
    <row r="14" spans="1:13" x14ac:dyDescent="0.15">
      <c r="A14" s="444"/>
    </row>
    <row r="15" spans="1:13" x14ac:dyDescent="0.15">
      <c r="A15" s="444"/>
    </row>
    <row r="16" spans="1:13" x14ac:dyDescent="0.15">
      <c r="A16" s="444"/>
    </row>
    <row r="17" spans="1:15" x14ac:dyDescent="0.15">
      <c r="A17" s="444"/>
    </row>
    <row r="18" spans="1:15" x14ac:dyDescent="0.15">
      <c r="A18" s="444"/>
    </row>
    <row r="19" spans="1:15" x14ac:dyDescent="0.15">
      <c r="A19" s="444"/>
    </row>
    <row r="20" spans="1:15" x14ac:dyDescent="0.15">
      <c r="A20" s="444"/>
    </row>
    <row r="21" spans="1:15" x14ac:dyDescent="0.15">
      <c r="A21" s="444"/>
    </row>
    <row r="22" spans="1:15" x14ac:dyDescent="0.15">
      <c r="A22" s="444"/>
    </row>
    <row r="23" spans="1:15" x14ac:dyDescent="0.15">
      <c r="A23" s="444"/>
    </row>
    <row r="24" spans="1:15" x14ac:dyDescent="0.15">
      <c r="A24" s="444"/>
    </row>
    <row r="25" spans="1:15" x14ac:dyDescent="0.15">
      <c r="A25" s="444"/>
    </row>
    <row r="26" spans="1:15" x14ac:dyDescent="0.15">
      <c r="A26" s="444"/>
    </row>
    <row r="27" spans="1:15" x14ac:dyDescent="0.15">
      <c r="A27" s="444"/>
    </row>
    <row r="28" spans="1:15" x14ac:dyDescent="0.15">
      <c r="A28" s="444"/>
    </row>
    <row r="29" spans="1:15" x14ac:dyDescent="0.15">
      <c r="A29" s="444"/>
      <c r="O29" s="350"/>
    </row>
    <row r="30" spans="1:15" x14ac:dyDescent="0.15">
      <c r="A30" s="444"/>
    </row>
    <row r="31" spans="1:15" x14ac:dyDescent="0.15">
      <c r="A31" s="444"/>
    </row>
    <row r="32" spans="1:15" x14ac:dyDescent="0.15">
      <c r="A32" s="444"/>
    </row>
    <row r="33" spans="1:14" x14ac:dyDescent="0.15">
      <c r="A33" s="444"/>
    </row>
    <row r="34" spans="1:14" x14ac:dyDescent="0.15">
      <c r="A34" s="444"/>
    </row>
    <row r="35" spans="1:14" s="42" customFormat="1" ht="20.100000000000001" customHeight="1" x14ac:dyDescent="0.15">
      <c r="A35" s="444"/>
      <c r="B35" s="364" t="s">
        <v>175</v>
      </c>
      <c r="C35" s="364" t="s">
        <v>158</v>
      </c>
      <c r="D35" s="364" t="s">
        <v>159</v>
      </c>
      <c r="E35" s="365" t="s">
        <v>161</v>
      </c>
      <c r="F35" s="364" t="s">
        <v>164</v>
      </c>
      <c r="G35" s="364" t="s">
        <v>167</v>
      </c>
      <c r="H35" s="364" t="s">
        <v>174</v>
      </c>
      <c r="I35" s="364" t="s">
        <v>177</v>
      </c>
      <c r="J35" s="364" t="s">
        <v>178</v>
      </c>
      <c r="K35" s="364" t="s">
        <v>179</v>
      </c>
      <c r="L35" s="364" t="s">
        <v>202</v>
      </c>
      <c r="M35" s="366" t="s">
        <v>207</v>
      </c>
      <c r="N35" s="47"/>
    </row>
    <row r="36" spans="1:14" ht="25.5" customHeight="1" x14ac:dyDescent="0.15">
      <c r="A36" s="444"/>
      <c r="B36" s="197" t="s">
        <v>110</v>
      </c>
      <c r="C36" s="8">
        <v>105</v>
      </c>
      <c r="D36" s="8">
        <v>95.8</v>
      </c>
      <c r="E36" s="8">
        <v>99.5</v>
      </c>
      <c r="F36" s="8">
        <v>100.7</v>
      </c>
      <c r="G36" s="8">
        <v>106.9</v>
      </c>
      <c r="H36" s="8">
        <v>108.5</v>
      </c>
      <c r="I36" s="8">
        <v>114.8</v>
      </c>
      <c r="J36" s="8">
        <v>122.6</v>
      </c>
      <c r="K36" s="8">
        <v>120.5</v>
      </c>
      <c r="L36" s="8">
        <v>125.7</v>
      </c>
      <c r="M36" s="8">
        <v>141.4</v>
      </c>
    </row>
    <row r="37" spans="1:14" ht="25.5" customHeight="1" x14ac:dyDescent="0.15">
      <c r="A37" s="444"/>
      <c r="B37" s="196" t="s">
        <v>133</v>
      </c>
      <c r="C37" s="8">
        <v>215</v>
      </c>
      <c r="D37" s="8">
        <v>220.5</v>
      </c>
      <c r="E37" s="8">
        <v>225.3</v>
      </c>
      <c r="F37" s="8">
        <v>226.3</v>
      </c>
      <c r="G37" s="8">
        <v>228.9</v>
      </c>
      <c r="H37" s="8">
        <v>231.8</v>
      </c>
      <c r="I37" s="8">
        <v>234.9</v>
      </c>
      <c r="J37" s="8">
        <v>240.8</v>
      </c>
      <c r="K37" s="8">
        <v>233.6</v>
      </c>
      <c r="L37" s="8">
        <v>240.2</v>
      </c>
      <c r="M37" s="8">
        <v>239.9</v>
      </c>
    </row>
    <row r="38" spans="1:14" ht="24.75" customHeight="1" x14ac:dyDescent="0.15">
      <c r="A38" s="444"/>
      <c r="B38" s="173" t="s">
        <v>132</v>
      </c>
      <c r="C38" s="8">
        <v>174</v>
      </c>
      <c r="D38" s="8">
        <v>173</v>
      </c>
      <c r="E38" s="8">
        <v>171</v>
      </c>
      <c r="F38" s="8">
        <v>171</v>
      </c>
      <c r="G38" s="8">
        <v>171</v>
      </c>
      <c r="H38" s="8">
        <v>171</v>
      </c>
      <c r="I38" s="8">
        <v>170</v>
      </c>
      <c r="J38" s="8">
        <v>171</v>
      </c>
      <c r="K38" s="8">
        <v>169</v>
      </c>
      <c r="L38" s="8">
        <v>171</v>
      </c>
      <c r="M38" s="8">
        <v>169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2:15" x14ac:dyDescent="0.15">
      <c r="B1" s="457" t="s">
        <v>208</v>
      </c>
      <c r="C1" s="457"/>
      <c r="D1" s="457"/>
      <c r="E1" s="457"/>
      <c r="F1" s="457"/>
      <c r="G1" s="458" t="s">
        <v>130</v>
      </c>
      <c r="H1" s="458"/>
      <c r="I1" s="458"/>
      <c r="J1" s="225" t="s">
        <v>111</v>
      </c>
      <c r="K1" s="3"/>
      <c r="M1" s="3" t="s">
        <v>196</v>
      </c>
    </row>
    <row r="2" spans="2:15" x14ac:dyDescent="0.15">
      <c r="B2" s="457"/>
      <c r="C2" s="457"/>
      <c r="D2" s="457"/>
      <c r="E2" s="457"/>
      <c r="F2" s="457"/>
      <c r="G2" s="458"/>
      <c r="H2" s="458"/>
      <c r="I2" s="458"/>
      <c r="J2" s="376">
        <v>220340</v>
      </c>
      <c r="K2" s="4" t="s">
        <v>113</v>
      </c>
      <c r="L2" s="342">
        <f t="shared" ref="L2:L7" si="0">SUM(J2)</f>
        <v>220340</v>
      </c>
      <c r="M2" s="376">
        <v>153377</v>
      </c>
    </row>
    <row r="3" spans="2:15" x14ac:dyDescent="0.15">
      <c r="J3" s="376">
        <v>388653</v>
      </c>
      <c r="K3" s="3" t="s">
        <v>114</v>
      </c>
      <c r="L3" s="342">
        <f t="shared" si="0"/>
        <v>388653</v>
      </c>
      <c r="M3" s="376">
        <v>250322</v>
      </c>
    </row>
    <row r="4" spans="2:15" x14ac:dyDescent="0.15">
      <c r="J4" s="376">
        <v>514085</v>
      </c>
      <c r="K4" s="3" t="s">
        <v>104</v>
      </c>
      <c r="L4" s="342">
        <f t="shared" si="0"/>
        <v>514085</v>
      </c>
      <c r="M4" s="376">
        <v>326006</v>
      </c>
    </row>
    <row r="5" spans="2:15" x14ac:dyDescent="0.15">
      <c r="J5" s="376">
        <v>153912</v>
      </c>
      <c r="K5" s="3" t="s">
        <v>92</v>
      </c>
      <c r="L5" s="342">
        <f t="shared" si="0"/>
        <v>153912</v>
      </c>
      <c r="M5" s="376">
        <v>128445</v>
      </c>
    </row>
    <row r="6" spans="2:15" x14ac:dyDescent="0.15">
      <c r="J6" s="376">
        <v>261495</v>
      </c>
      <c r="K6" s="3" t="s">
        <v>102</v>
      </c>
      <c r="L6" s="342">
        <f t="shared" si="0"/>
        <v>261495</v>
      </c>
      <c r="M6" s="376">
        <v>153469</v>
      </c>
    </row>
    <row r="7" spans="2:15" x14ac:dyDescent="0.15">
      <c r="J7" s="376">
        <v>860029</v>
      </c>
      <c r="K7" s="3" t="s">
        <v>105</v>
      </c>
      <c r="L7" s="342">
        <f t="shared" si="0"/>
        <v>860029</v>
      </c>
      <c r="M7" s="376">
        <v>623536</v>
      </c>
    </row>
    <row r="8" spans="2:15" x14ac:dyDescent="0.15">
      <c r="J8" s="342">
        <f>SUM(J2:J7)</f>
        <v>2398514</v>
      </c>
      <c r="K8" s="3" t="s">
        <v>94</v>
      </c>
      <c r="L8" s="413">
        <f>SUM(L2:L7)</f>
        <v>2398514</v>
      </c>
      <c r="M8" s="342">
        <f>SUM(M2:M7)</f>
        <v>1635155</v>
      </c>
    </row>
    <row r="10" spans="2:15" x14ac:dyDescent="0.15">
      <c r="K10" s="3"/>
      <c r="L10" s="3" t="s">
        <v>169</v>
      </c>
      <c r="M10" s="3" t="s">
        <v>115</v>
      </c>
      <c r="N10" s="3"/>
      <c r="O10" s="3" t="s">
        <v>131</v>
      </c>
    </row>
    <row r="11" spans="2:15" x14ac:dyDescent="0.15">
      <c r="K11" s="4" t="s">
        <v>113</v>
      </c>
      <c r="L11" s="342">
        <f>SUM(M2)</f>
        <v>153377</v>
      </c>
      <c r="M11" s="342">
        <f t="shared" ref="M11:M17" si="1">SUM(N11-L11)</f>
        <v>66963</v>
      </c>
      <c r="N11" s="342">
        <f t="shared" ref="N11:N17" si="2">SUM(L2)</f>
        <v>220340</v>
      </c>
      <c r="O11" s="343">
        <f>SUM(L11/N11)</f>
        <v>0.69609240265044936</v>
      </c>
    </row>
    <row r="12" spans="2:15" x14ac:dyDescent="0.15">
      <c r="K12" s="3" t="s">
        <v>114</v>
      </c>
      <c r="L12" s="342">
        <f t="shared" ref="L12:L17" si="3">SUM(M3)</f>
        <v>250322</v>
      </c>
      <c r="M12" s="342">
        <f t="shared" si="1"/>
        <v>138331</v>
      </c>
      <c r="N12" s="342">
        <f t="shared" si="2"/>
        <v>388653</v>
      </c>
      <c r="O12" s="343">
        <f t="shared" ref="O12:O17" si="4">SUM(L12/N12)</f>
        <v>0.64407582084790294</v>
      </c>
    </row>
    <row r="13" spans="2:15" x14ac:dyDescent="0.15">
      <c r="K13" s="3" t="s">
        <v>104</v>
      </c>
      <c r="L13" s="342">
        <f t="shared" si="3"/>
        <v>326006</v>
      </c>
      <c r="M13" s="342">
        <f t="shared" si="1"/>
        <v>188079</v>
      </c>
      <c r="N13" s="342">
        <f t="shared" si="2"/>
        <v>514085</v>
      </c>
      <c r="O13" s="343">
        <f t="shared" si="4"/>
        <v>0.63414804944707592</v>
      </c>
    </row>
    <row r="14" spans="2:15" x14ac:dyDescent="0.15">
      <c r="K14" s="3" t="s">
        <v>92</v>
      </c>
      <c r="L14" s="342">
        <f t="shared" si="3"/>
        <v>128445</v>
      </c>
      <c r="M14" s="342">
        <f t="shared" si="1"/>
        <v>25467</v>
      </c>
      <c r="N14" s="342">
        <f t="shared" si="2"/>
        <v>153912</v>
      </c>
      <c r="O14" s="343">
        <f t="shared" si="4"/>
        <v>0.83453531888351784</v>
      </c>
    </row>
    <row r="15" spans="2:15" x14ac:dyDescent="0.15">
      <c r="K15" s="3" t="s">
        <v>102</v>
      </c>
      <c r="L15" s="342">
        <f t="shared" si="3"/>
        <v>153469</v>
      </c>
      <c r="M15" s="342">
        <f t="shared" si="1"/>
        <v>108026</v>
      </c>
      <c r="N15" s="342">
        <f t="shared" si="2"/>
        <v>261495</v>
      </c>
      <c r="O15" s="343">
        <f t="shared" si="4"/>
        <v>0.58689076272968888</v>
      </c>
    </row>
    <row r="16" spans="2:15" x14ac:dyDescent="0.15">
      <c r="K16" s="3" t="s">
        <v>105</v>
      </c>
      <c r="L16" s="342">
        <f t="shared" si="3"/>
        <v>623536</v>
      </c>
      <c r="M16" s="342">
        <f t="shared" si="1"/>
        <v>236493</v>
      </c>
      <c r="N16" s="342">
        <f t="shared" si="2"/>
        <v>860029</v>
      </c>
      <c r="O16" s="343">
        <f t="shared" si="4"/>
        <v>0.72501741220354199</v>
      </c>
    </row>
    <row r="17" spans="11:15" x14ac:dyDescent="0.15">
      <c r="K17" s="3" t="s">
        <v>94</v>
      </c>
      <c r="L17" s="342">
        <f t="shared" si="3"/>
        <v>1635155</v>
      </c>
      <c r="M17" s="342">
        <f t="shared" si="1"/>
        <v>763359</v>
      </c>
      <c r="N17" s="342">
        <f t="shared" si="2"/>
        <v>2398514</v>
      </c>
      <c r="O17" s="343">
        <f t="shared" si="4"/>
        <v>0.68173669196844378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116</v>
      </c>
      <c r="B56" s="36"/>
      <c r="C56" s="459" t="s">
        <v>111</v>
      </c>
      <c r="D56" s="460"/>
      <c r="E56" s="459" t="s">
        <v>112</v>
      </c>
      <c r="F56" s="460"/>
      <c r="G56" s="463" t="s">
        <v>117</v>
      </c>
      <c r="H56" s="459" t="s">
        <v>118</v>
      </c>
      <c r="I56" s="460"/>
    </row>
    <row r="57" spans="1:9" ht="14.25" x14ac:dyDescent="0.15">
      <c r="A57" s="37" t="s">
        <v>119</v>
      </c>
      <c r="B57" s="38"/>
      <c r="C57" s="461"/>
      <c r="D57" s="462"/>
      <c r="E57" s="461"/>
      <c r="F57" s="462"/>
      <c r="G57" s="464"/>
      <c r="H57" s="461"/>
      <c r="I57" s="462"/>
    </row>
    <row r="58" spans="1:9" ht="19.5" customHeight="1" x14ac:dyDescent="0.15">
      <c r="A58" s="41" t="s">
        <v>120</v>
      </c>
      <c r="B58" s="39"/>
      <c r="C58" s="453" t="s">
        <v>163</v>
      </c>
      <c r="D58" s="454"/>
      <c r="E58" s="455" t="s">
        <v>204</v>
      </c>
      <c r="F58" s="456"/>
      <c r="G58" s="80">
        <v>15.4</v>
      </c>
      <c r="H58" s="40"/>
      <c r="I58" s="39"/>
    </row>
    <row r="59" spans="1:9" ht="19.5" customHeight="1" x14ac:dyDescent="0.15">
      <c r="A59" s="41" t="s">
        <v>121</v>
      </c>
      <c r="B59" s="39"/>
      <c r="C59" s="451" t="s">
        <v>160</v>
      </c>
      <c r="D59" s="454"/>
      <c r="E59" s="455" t="s">
        <v>209</v>
      </c>
      <c r="F59" s="456"/>
      <c r="G59" s="84">
        <v>30.5</v>
      </c>
      <c r="H59" s="40"/>
      <c r="I59" s="39"/>
    </row>
    <row r="60" spans="1:9" ht="20.100000000000001" customHeight="1" x14ac:dyDescent="0.15">
      <c r="A60" s="41" t="s">
        <v>122</v>
      </c>
      <c r="B60" s="39"/>
      <c r="C60" s="455" t="s">
        <v>203</v>
      </c>
      <c r="D60" s="456"/>
      <c r="E60" s="451" t="s">
        <v>210</v>
      </c>
      <c r="F60" s="452"/>
      <c r="G60" s="80">
        <v>84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AC29" sqref="AC29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2"/>
    </row>
    <row r="14" spans="1:19" ht="9.9499999999999993" customHeight="1" x14ac:dyDescent="0.15">
      <c r="R14" s="158"/>
      <c r="S14" s="282"/>
    </row>
    <row r="15" spans="1:19" ht="9.9499999999999993" customHeight="1" x14ac:dyDescent="0.15">
      <c r="R15" s="158"/>
      <c r="S15" s="282"/>
    </row>
    <row r="16" spans="1:19" ht="9.9499999999999993" customHeight="1" x14ac:dyDescent="0.15">
      <c r="R16" s="158"/>
      <c r="S16" s="282"/>
    </row>
    <row r="17" spans="1:35" ht="9.9499999999999993" customHeight="1" x14ac:dyDescent="0.15">
      <c r="R17" s="158"/>
      <c r="S17" s="282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77</v>
      </c>
      <c r="C25" s="146" t="s">
        <v>78</v>
      </c>
      <c r="D25" s="146" t="s">
        <v>79</v>
      </c>
      <c r="E25" s="146" t="s">
        <v>80</v>
      </c>
      <c r="F25" s="146" t="s">
        <v>81</v>
      </c>
      <c r="G25" s="146" t="s">
        <v>82</v>
      </c>
      <c r="H25" s="146" t="s">
        <v>83</v>
      </c>
      <c r="I25" s="146" t="s">
        <v>84</v>
      </c>
      <c r="J25" s="146" t="s">
        <v>85</v>
      </c>
      <c r="K25" s="146" t="s">
        <v>86</v>
      </c>
      <c r="L25" s="146" t="s">
        <v>87</v>
      </c>
      <c r="M25" s="147" t="s">
        <v>88</v>
      </c>
      <c r="N25" s="207" t="s">
        <v>127</v>
      </c>
      <c r="O25" s="149" t="s">
        <v>126</v>
      </c>
      <c r="AI25"/>
    </row>
    <row r="26" spans="1:35" ht="9.9499999999999993" customHeight="1" x14ac:dyDescent="0.15">
      <c r="A26" s="6" t="s">
        <v>177</v>
      </c>
      <c r="B26" s="146">
        <v>64.900000000000006</v>
      </c>
      <c r="C26" s="146">
        <v>67.599999999999994</v>
      </c>
      <c r="D26" s="148">
        <v>77.400000000000006</v>
      </c>
      <c r="E26" s="146">
        <v>74</v>
      </c>
      <c r="F26" s="146">
        <v>77</v>
      </c>
      <c r="G26" s="146">
        <v>78.2</v>
      </c>
      <c r="H26" s="148">
        <v>75.400000000000006</v>
      </c>
      <c r="I26" s="146">
        <v>74.8</v>
      </c>
      <c r="J26" s="146">
        <v>77</v>
      </c>
      <c r="K26" s="146">
        <v>80.7</v>
      </c>
      <c r="L26" s="146">
        <v>84.1</v>
      </c>
      <c r="M26" s="304">
        <v>74.400000000000006</v>
      </c>
      <c r="N26" s="305">
        <f t="shared" ref="N26:N30" si="0">SUM(B26:M26)</f>
        <v>905.5</v>
      </c>
      <c r="O26" s="148">
        <v>102.9</v>
      </c>
    </row>
    <row r="27" spans="1:35" ht="9.9499999999999993" customHeight="1" x14ac:dyDescent="0.15">
      <c r="A27" s="6" t="s">
        <v>180</v>
      </c>
      <c r="B27" s="146">
        <v>74.599999999999994</v>
      </c>
      <c r="C27" s="146">
        <v>75.400000000000006</v>
      </c>
      <c r="D27" s="148">
        <v>81.099999999999994</v>
      </c>
      <c r="E27" s="146">
        <v>81.599999999999994</v>
      </c>
      <c r="F27" s="146">
        <v>80.7</v>
      </c>
      <c r="G27" s="146">
        <v>79.400000000000006</v>
      </c>
      <c r="H27" s="148">
        <v>87.2</v>
      </c>
      <c r="I27" s="146">
        <v>72.599999999999994</v>
      </c>
      <c r="J27" s="146">
        <v>79</v>
      </c>
      <c r="K27" s="146">
        <v>82.8</v>
      </c>
      <c r="L27" s="146">
        <v>76.400000000000006</v>
      </c>
      <c r="M27" s="304">
        <v>76.5</v>
      </c>
      <c r="N27" s="305">
        <f t="shared" si="0"/>
        <v>947.3</v>
      </c>
      <c r="O27" s="148">
        <f>SUM(N27/N26)*100</f>
        <v>104.61623412479292</v>
      </c>
    </row>
    <row r="28" spans="1:35" ht="9.9499999999999993" customHeight="1" x14ac:dyDescent="0.15">
      <c r="A28" s="6" t="s">
        <v>179</v>
      </c>
      <c r="B28" s="146">
        <v>69</v>
      </c>
      <c r="C28" s="146">
        <v>77.5</v>
      </c>
      <c r="D28" s="148">
        <v>84.3</v>
      </c>
      <c r="E28" s="146">
        <v>83</v>
      </c>
      <c r="F28" s="146">
        <v>72.7</v>
      </c>
      <c r="G28" s="146">
        <v>75.400000000000006</v>
      </c>
      <c r="H28" s="148">
        <v>78.3</v>
      </c>
      <c r="I28" s="146">
        <v>69.5</v>
      </c>
      <c r="J28" s="146">
        <v>75.900000000000006</v>
      </c>
      <c r="K28" s="146">
        <v>79.900000000000006</v>
      </c>
      <c r="L28" s="146">
        <v>67.3</v>
      </c>
      <c r="M28" s="304">
        <v>71.8</v>
      </c>
      <c r="N28" s="305">
        <f t="shared" si="0"/>
        <v>904.5999999999998</v>
      </c>
      <c r="O28" s="148">
        <f>SUM(N28/N27)*100</f>
        <v>95.492452232661236</v>
      </c>
    </row>
    <row r="29" spans="1:35" ht="9.9499999999999993" customHeight="1" x14ac:dyDescent="0.15">
      <c r="A29" s="6" t="s">
        <v>182</v>
      </c>
      <c r="B29" s="146">
        <v>62</v>
      </c>
      <c r="C29" s="146">
        <v>71.900000000000006</v>
      </c>
      <c r="D29" s="148">
        <v>82.3</v>
      </c>
      <c r="E29" s="146">
        <v>86.9</v>
      </c>
      <c r="F29" s="146">
        <v>79.5</v>
      </c>
      <c r="G29" s="146">
        <v>84.7</v>
      </c>
      <c r="H29" s="148">
        <v>77.8</v>
      </c>
      <c r="I29" s="146">
        <v>103.2</v>
      </c>
      <c r="J29" s="146">
        <v>105.2</v>
      </c>
      <c r="K29" s="146">
        <v>95.4</v>
      </c>
      <c r="L29" s="146">
        <v>100.3</v>
      </c>
      <c r="M29" s="304">
        <v>106.6</v>
      </c>
      <c r="N29" s="305">
        <f t="shared" si="0"/>
        <v>1055.8</v>
      </c>
      <c r="O29" s="148">
        <f>SUM(N29/N28)*100</f>
        <v>116.71456997567988</v>
      </c>
    </row>
    <row r="30" spans="1:35" ht="9.9499999999999993" customHeight="1" x14ac:dyDescent="0.15">
      <c r="A30" s="6" t="s">
        <v>197</v>
      </c>
      <c r="B30" s="146">
        <v>93.3</v>
      </c>
      <c r="C30" s="146">
        <v>91.3</v>
      </c>
      <c r="D30" s="148">
        <v>106.6</v>
      </c>
      <c r="E30" s="146">
        <v>106.6</v>
      </c>
      <c r="F30" s="146">
        <v>101.9</v>
      </c>
      <c r="G30" s="146">
        <v>113</v>
      </c>
      <c r="H30" s="148">
        <v>110.5</v>
      </c>
      <c r="I30" s="146">
        <v>100.3</v>
      </c>
      <c r="J30" s="146">
        <v>104.2</v>
      </c>
      <c r="K30" s="146">
        <v>103.1</v>
      </c>
      <c r="L30" s="146">
        <v>103.7</v>
      </c>
      <c r="M30" s="304">
        <v>103.6</v>
      </c>
      <c r="N30" s="305">
        <f t="shared" si="0"/>
        <v>1238.0999999999999</v>
      </c>
      <c r="O30" s="148">
        <f>SUM(N30/N29)*100</f>
        <v>117.26652775146809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77</v>
      </c>
      <c r="C55" s="146" t="s">
        <v>78</v>
      </c>
      <c r="D55" s="146" t="s">
        <v>79</v>
      </c>
      <c r="E55" s="146" t="s">
        <v>80</v>
      </c>
      <c r="F55" s="146" t="s">
        <v>81</v>
      </c>
      <c r="G55" s="146" t="s">
        <v>82</v>
      </c>
      <c r="H55" s="146" t="s">
        <v>83</v>
      </c>
      <c r="I55" s="146" t="s">
        <v>84</v>
      </c>
      <c r="J55" s="146" t="s">
        <v>85</v>
      </c>
      <c r="K55" s="146" t="s">
        <v>86</v>
      </c>
      <c r="L55" s="146" t="s">
        <v>87</v>
      </c>
      <c r="M55" s="147" t="s">
        <v>88</v>
      </c>
      <c r="N55" s="207" t="s">
        <v>128</v>
      </c>
      <c r="O55" s="149" t="s">
        <v>126</v>
      </c>
    </row>
    <row r="56" spans="1:17" ht="9.9499999999999993" customHeight="1" x14ac:dyDescent="0.15">
      <c r="A56" s="6" t="s">
        <v>177</v>
      </c>
      <c r="B56" s="146">
        <v>109.8</v>
      </c>
      <c r="C56" s="146">
        <v>111.1</v>
      </c>
      <c r="D56" s="146">
        <v>112.9</v>
      </c>
      <c r="E56" s="146">
        <v>112.6</v>
      </c>
      <c r="F56" s="146">
        <v>115.3</v>
      </c>
      <c r="G56" s="146">
        <v>116.9</v>
      </c>
      <c r="H56" s="146">
        <v>111</v>
      </c>
      <c r="I56" s="146">
        <v>109</v>
      </c>
      <c r="J56" s="147">
        <v>114.4</v>
      </c>
      <c r="K56" s="146">
        <v>118.3</v>
      </c>
      <c r="L56" s="146">
        <v>124.3</v>
      </c>
      <c r="M56" s="147">
        <v>121.6</v>
      </c>
      <c r="N56" s="212">
        <f t="shared" ref="N56:N60" si="1">SUM(B56:M56)/12</f>
        <v>114.76666666666665</v>
      </c>
      <c r="O56" s="148">
        <v>105.8</v>
      </c>
      <c r="P56" s="17"/>
      <c r="Q56" s="17"/>
    </row>
    <row r="57" spans="1:17" ht="9.9499999999999993" customHeight="1" x14ac:dyDescent="0.15">
      <c r="A57" s="6" t="s">
        <v>180</v>
      </c>
      <c r="B57" s="146">
        <v>119.6</v>
      </c>
      <c r="C57" s="146">
        <v>123</v>
      </c>
      <c r="D57" s="146">
        <v>124.9</v>
      </c>
      <c r="E57" s="146">
        <v>120.4</v>
      </c>
      <c r="F57" s="146">
        <v>122.8</v>
      </c>
      <c r="G57" s="146">
        <v>122.8</v>
      </c>
      <c r="H57" s="146">
        <v>126.5</v>
      </c>
      <c r="I57" s="146">
        <v>124.6</v>
      </c>
      <c r="J57" s="147">
        <v>120.4</v>
      </c>
      <c r="K57" s="146">
        <v>123.9</v>
      </c>
      <c r="L57" s="146">
        <v>123.3</v>
      </c>
      <c r="M57" s="147">
        <v>119.5</v>
      </c>
      <c r="N57" s="212">
        <f t="shared" si="1"/>
        <v>122.64166666666667</v>
      </c>
      <c r="O57" s="148">
        <f>SUM(N57/N56)*100</f>
        <v>106.86174847516703</v>
      </c>
      <c r="P57" s="17"/>
      <c r="Q57" s="17"/>
    </row>
    <row r="58" spans="1:17" ht="9.9499999999999993" customHeight="1" x14ac:dyDescent="0.15">
      <c r="A58" s="6" t="s">
        <v>179</v>
      </c>
      <c r="B58" s="146">
        <v>121.9</v>
      </c>
      <c r="C58" s="146">
        <v>124.4</v>
      </c>
      <c r="D58" s="146">
        <v>124.3</v>
      </c>
      <c r="E58" s="146">
        <v>124</v>
      </c>
      <c r="F58" s="146">
        <v>129.1</v>
      </c>
      <c r="G58" s="146">
        <v>126</v>
      </c>
      <c r="H58" s="146">
        <v>120.9</v>
      </c>
      <c r="I58" s="146">
        <v>119.3</v>
      </c>
      <c r="J58" s="147">
        <v>118.8</v>
      </c>
      <c r="K58" s="146">
        <v>118</v>
      </c>
      <c r="L58" s="146">
        <v>111.6</v>
      </c>
      <c r="M58" s="147">
        <v>107.9</v>
      </c>
      <c r="N58" s="212">
        <f t="shared" si="1"/>
        <v>120.51666666666667</v>
      </c>
      <c r="O58" s="148">
        <f>SUM(N58/N57)*100</f>
        <v>98.267309913705233</v>
      </c>
      <c r="P58" s="17"/>
      <c r="Q58" s="17"/>
    </row>
    <row r="59" spans="1:17" ht="10.5" customHeight="1" x14ac:dyDescent="0.15">
      <c r="A59" s="6" t="s">
        <v>182</v>
      </c>
      <c r="B59" s="146">
        <v>107.9</v>
      </c>
      <c r="C59" s="146">
        <v>111.7</v>
      </c>
      <c r="D59" s="146">
        <v>111.9</v>
      </c>
      <c r="E59" s="146">
        <v>110.2</v>
      </c>
      <c r="F59" s="146">
        <v>112.5</v>
      </c>
      <c r="G59" s="146">
        <v>113</v>
      </c>
      <c r="H59" s="146">
        <v>111.4</v>
      </c>
      <c r="I59" s="146">
        <v>144</v>
      </c>
      <c r="J59" s="147">
        <v>145.1</v>
      </c>
      <c r="K59" s="146">
        <v>144.6</v>
      </c>
      <c r="L59" s="146">
        <v>147.4</v>
      </c>
      <c r="M59" s="147">
        <v>148.4</v>
      </c>
      <c r="N59" s="212">
        <f t="shared" si="1"/>
        <v>125.67500000000001</v>
      </c>
      <c r="O59" s="148">
        <f>SUM(N59/N58)*100</f>
        <v>104.28018254736553</v>
      </c>
      <c r="P59" s="17"/>
      <c r="Q59" s="17"/>
    </row>
    <row r="60" spans="1:17" ht="10.5" customHeight="1" x14ac:dyDescent="0.15">
      <c r="A60" s="6" t="s">
        <v>197</v>
      </c>
      <c r="B60" s="146">
        <v>141.30000000000001</v>
      </c>
      <c r="C60" s="146">
        <v>142.30000000000001</v>
      </c>
      <c r="D60" s="146">
        <v>141.1</v>
      </c>
      <c r="E60" s="146">
        <v>140.1</v>
      </c>
      <c r="F60" s="146">
        <v>145.19999999999999</v>
      </c>
      <c r="G60" s="146">
        <v>146.30000000000001</v>
      </c>
      <c r="H60" s="146">
        <v>140.9</v>
      </c>
      <c r="I60" s="146">
        <v>140.80000000000001</v>
      </c>
      <c r="J60" s="147">
        <v>138</v>
      </c>
      <c r="K60" s="146">
        <v>138.30000000000001</v>
      </c>
      <c r="L60" s="146">
        <v>140.9</v>
      </c>
      <c r="M60" s="147">
        <v>141.1</v>
      </c>
      <c r="N60" s="212">
        <f t="shared" si="1"/>
        <v>141.35833333333332</v>
      </c>
      <c r="O60" s="148">
        <f>SUM(N60/N59)*100</f>
        <v>112.47927856242951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77</v>
      </c>
      <c r="C85" s="146" t="s">
        <v>78</v>
      </c>
      <c r="D85" s="146" t="s">
        <v>79</v>
      </c>
      <c r="E85" s="146" t="s">
        <v>80</v>
      </c>
      <c r="F85" s="146" t="s">
        <v>81</v>
      </c>
      <c r="G85" s="146" t="s">
        <v>82</v>
      </c>
      <c r="H85" s="146" t="s">
        <v>83</v>
      </c>
      <c r="I85" s="146" t="s">
        <v>84</v>
      </c>
      <c r="J85" s="146" t="s">
        <v>85</v>
      </c>
      <c r="K85" s="146" t="s">
        <v>86</v>
      </c>
      <c r="L85" s="146" t="s">
        <v>87</v>
      </c>
      <c r="M85" s="147" t="s">
        <v>88</v>
      </c>
      <c r="N85" s="207" t="s">
        <v>128</v>
      </c>
      <c r="O85" s="149" t="s">
        <v>126</v>
      </c>
    </row>
    <row r="86" spans="1:25" ht="9.9499999999999993" customHeight="1" x14ac:dyDescent="0.15">
      <c r="A86" s="6" t="s">
        <v>177</v>
      </c>
      <c r="B86" s="146">
        <v>59.5</v>
      </c>
      <c r="C86" s="146">
        <v>60.6</v>
      </c>
      <c r="D86" s="146">
        <v>68.3</v>
      </c>
      <c r="E86" s="146">
        <v>65.8</v>
      </c>
      <c r="F86" s="146">
        <v>66.5</v>
      </c>
      <c r="G86" s="146">
        <v>66.7</v>
      </c>
      <c r="H86" s="146">
        <v>68.8</v>
      </c>
      <c r="I86" s="146">
        <v>68.900000000000006</v>
      </c>
      <c r="J86" s="147">
        <v>66.5</v>
      </c>
      <c r="K86" s="146">
        <v>67.7</v>
      </c>
      <c r="L86" s="146">
        <v>66.8</v>
      </c>
      <c r="M86" s="147">
        <v>61.7</v>
      </c>
      <c r="N86" s="212">
        <f>SUM(B86:M86)/12</f>
        <v>65.650000000000006</v>
      </c>
      <c r="O86" s="148">
        <v>109.4</v>
      </c>
      <c r="P86" s="47"/>
      <c r="Q86" s="218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180</v>
      </c>
      <c r="B87" s="146">
        <v>62.7</v>
      </c>
      <c r="C87" s="146">
        <v>60.7</v>
      </c>
      <c r="D87" s="146">
        <v>64.7</v>
      </c>
      <c r="E87" s="146">
        <v>68.3</v>
      </c>
      <c r="F87" s="146">
        <v>65.3</v>
      </c>
      <c r="G87" s="146">
        <v>64.7</v>
      </c>
      <c r="H87" s="146">
        <v>68.400000000000006</v>
      </c>
      <c r="I87" s="146">
        <v>58.6</v>
      </c>
      <c r="J87" s="147">
        <v>66.2</v>
      </c>
      <c r="K87" s="146">
        <v>66.3</v>
      </c>
      <c r="L87" s="146">
        <v>62.1</v>
      </c>
      <c r="M87" s="147">
        <v>64.599999999999994</v>
      </c>
      <c r="N87" s="212">
        <f>SUM(B87:M87)/12</f>
        <v>64.38333333333334</v>
      </c>
      <c r="O87" s="148">
        <f t="shared" ref="O87" si="2">SUM(N87/N86)*100</f>
        <v>98.070576288398073</v>
      </c>
      <c r="P87" s="47"/>
      <c r="Q87" s="218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179</v>
      </c>
      <c r="B88" s="146">
        <v>56.2</v>
      </c>
      <c r="C88" s="146">
        <v>61.9</v>
      </c>
      <c r="D88" s="146">
        <v>67.900000000000006</v>
      </c>
      <c r="E88" s="146">
        <v>67</v>
      </c>
      <c r="F88" s="146">
        <v>55.4</v>
      </c>
      <c r="G88" s="146">
        <v>60.3</v>
      </c>
      <c r="H88" s="146">
        <v>65.5</v>
      </c>
      <c r="I88" s="146">
        <v>58.5</v>
      </c>
      <c r="J88" s="147">
        <v>63.9</v>
      </c>
      <c r="K88" s="146">
        <v>67.900000000000006</v>
      </c>
      <c r="L88" s="146">
        <v>61.4</v>
      </c>
      <c r="M88" s="147">
        <v>67</v>
      </c>
      <c r="N88" s="212">
        <f>SUM(B88:M88)/12</f>
        <v>62.741666666666667</v>
      </c>
      <c r="O88" s="148">
        <f>SUM(N88/N87)*100</f>
        <v>97.450168263008024</v>
      </c>
      <c r="P88" s="47"/>
      <c r="Q88" s="218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182</v>
      </c>
      <c r="B89" s="146">
        <v>57.4</v>
      </c>
      <c r="C89" s="146">
        <v>63.8</v>
      </c>
      <c r="D89" s="146">
        <v>73.5</v>
      </c>
      <c r="E89" s="146">
        <v>79</v>
      </c>
      <c r="F89" s="146">
        <v>70.3</v>
      </c>
      <c r="G89" s="146">
        <v>74.900000000000006</v>
      </c>
      <c r="H89" s="146">
        <v>70</v>
      </c>
      <c r="I89" s="146">
        <v>68</v>
      </c>
      <c r="J89" s="147">
        <v>72.400000000000006</v>
      </c>
      <c r="K89" s="146">
        <v>66</v>
      </c>
      <c r="L89" s="146">
        <v>67.7</v>
      </c>
      <c r="M89" s="147">
        <v>71.7</v>
      </c>
      <c r="N89" s="212">
        <f>SUM(B89:M89)/12</f>
        <v>69.558333333333337</v>
      </c>
      <c r="O89" s="412">
        <f>SUM(N89/N88)*100</f>
        <v>110.86465666091114</v>
      </c>
      <c r="P89" s="47"/>
      <c r="Q89" s="218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197</v>
      </c>
      <c r="B90" s="146">
        <v>66.900000000000006</v>
      </c>
      <c r="C90" s="146">
        <v>64.099999999999994</v>
      </c>
      <c r="D90" s="146">
        <v>75.599999999999994</v>
      </c>
      <c r="E90" s="146">
        <v>76.2</v>
      </c>
      <c r="F90" s="146">
        <v>69.599999999999994</v>
      </c>
      <c r="G90" s="146">
        <v>77.2</v>
      </c>
      <c r="H90" s="146">
        <v>78.8</v>
      </c>
      <c r="I90" s="146">
        <v>71.3</v>
      </c>
      <c r="J90" s="147">
        <v>75.8</v>
      </c>
      <c r="K90" s="146">
        <v>74.5</v>
      </c>
      <c r="L90" s="146">
        <v>73.3</v>
      </c>
      <c r="M90" s="147">
        <v>73.400000000000006</v>
      </c>
      <c r="N90" s="212">
        <f>SUM(B90:M90)/12</f>
        <v>73.058333333333323</v>
      </c>
      <c r="O90" s="412">
        <f>SUM(N90/N89)*100</f>
        <v>105.03174793338923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topLeftCell="A10" zoomScaleNormal="100" workbookViewId="0">
      <selection activeCell="J21" sqref="J2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5" t="s">
        <v>211</v>
      </c>
      <c r="B1" s="466"/>
      <c r="C1" s="466"/>
      <c r="D1" s="466"/>
      <c r="E1" s="466"/>
      <c r="F1" s="466"/>
      <c r="G1" s="466"/>
      <c r="M1" s="16"/>
      <c r="N1" t="s">
        <v>197</v>
      </c>
      <c r="O1" s="111"/>
      <c r="Q1" s="283" t="s">
        <v>182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319949</v>
      </c>
      <c r="K3" s="199">
        <v>1</v>
      </c>
      <c r="L3" s="3">
        <f>SUM(H3)</f>
        <v>17</v>
      </c>
      <c r="M3" s="161" t="s">
        <v>21</v>
      </c>
      <c r="N3" s="13">
        <f>SUM(J3)</f>
        <v>319949</v>
      </c>
      <c r="O3" s="3">
        <f>SUM(H3)</f>
        <v>17</v>
      </c>
      <c r="P3" s="161" t="s">
        <v>21</v>
      </c>
      <c r="Q3" s="200">
        <v>339081</v>
      </c>
    </row>
    <row r="4" spans="1:18" ht="13.5" customHeight="1" x14ac:dyDescent="0.15">
      <c r="H4" s="3">
        <v>36</v>
      </c>
      <c r="I4" s="161" t="s">
        <v>5</v>
      </c>
      <c r="J4" s="13">
        <v>110151</v>
      </c>
      <c r="K4" s="199">
        <v>2</v>
      </c>
      <c r="L4" s="3">
        <f t="shared" ref="L4:L12" si="0">SUM(H4)</f>
        <v>36</v>
      </c>
      <c r="M4" s="161" t="s">
        <v>5</v>
      </c>
      <c r="N4" s="13">
        <f t="shared" ref="N4:N12" si="1">SUM(J4)</f>
        <v>110151</v>
      </c>
      <c r="O4" s="3">
        <f t="shared" ref="O4:O12" si="2">SUM(H4)</f>
        <v>36</v>
      </c>
      <c r="P4" s="161" t="s">
        <v>5</v>
      </c>
      <c r="Q4" s="86">
        <v>92339</v>
      </c>
    </row>
    <row r="5" spans="1:18" ht="13.5" customHeight="1" x14ac:dyDescent="0.15">
      <c r="G5" s="17"/>
      <c r="H5" s="3">
        <v>26</v>
      </c>
      <c r="I5" s="161" t="s">
        <v>30</v>
      </c>
      <c r="J5" s="13">
        <v>101785</v>
      </c>
      <c r="K5" s="199">
        <v>3</v>
      </c>
      <c r="L5" s="3">
        <f t="shared" si="0"/>
        <v>26</v>
      </c>
      <c r="M5" s="161" t="s">
        <v>30</v>
      </c>
      <c r="N5" s="13">
        <f t="shared" si="1"/>
        <v>101785</v>
      </c>
      <c r="O5" s="3">
        <f t="shared" si="2"/>
        <v>26</v>
      </c>
      <c r="P5" s="161" t="s">
        <v>30</v>
      </c>
      <c r="Q5" s="86">
        <v>104948</v>
      </c>
    </row>
    <row r="6" spans="1:18" ht="13.5" customHeight="1" x14ac:dyDescent="0.15">
      <c r="H6" s="3">
        <v>33</v>
      </c>
      <c r="I6" s="161" t="s">
        <v>0</v>
      </c>
      <c r="J6" s="13">
        <v>93222</v>
      </c>
      <c r="K6" s="199">
        <v>4</v>
      </c>
      <c r="L6" s="3">
        <f t="shared" si="0"/>
        <v>33</v>
      </c>
      <c r="M6" s="161" t="s">
        <v>0</v>
      </c>
      <c r="N6" s="13">
        <f t="shared" si="1"/>
        <v>93222</v>
      </c>
      <c r="O6" s="3">
        <f t="shared" si="2"/>
        <v>33</v>
      </c>
      <c r="P6" s="161" t="s">
        <v>0</v>
      </c>
      <c r="Q6" s="86">
        <v>100556</v>
      </c>
    </row>
    <row r="7" spans="1:18" ht="13.5" customHeight="1" x14ac:dyDescent="0.15">
      <c r="H7" s="3">
        <v>16</v>
      </c>
      <c r="I7" s="161" t="s">
        <v>3</v>
      </c>
      <c r="J7" s="87">
        <v>68926</v>
      </c>
      <c r="K7" s="199">
        <v>5</v>
      </c>
      <c r="L7" s="3">
        <f t="shared" si="0"/>
        <v>16</v>
      </c>
      <c r="M7" s="161" t="s">
        <v>3</v>
      </c>
      <c r="N7" s="13">
        <f t="shared" si="1"/>
        <v>68926</v>
      </c>
      <c r="O7" s="3">
        <f t="shared" si="2"/>
        <v>16</v>
      </c>
      <c r="P7" s="161" t="s">
        <v>3</v>
      </c>
      <c r="Q7" s="86">
        <v>49736</v>
      </c>
    </row>
    <row r="8" spans="1:18" ht="13.5" customHeight="1" x14ac:dyDescent="0.15">
      <c r="H8" s="3">
        <v>34</v>
      </c>
      <c r="I8" s="161" t="s">
        <v>1</v>
      </c>
      <c r="J8" s="221">
        <v>49399</v>
      </c>
      <c r="K8" s="199">
        <v>6</v>
      </c>
      <c r="L8" s="3">
        <f t="shared" si="0"/>
        <v>34</v>
      </c>
      <c r="M8" s="161" t="s">
        <v>1</v>
      </c>
      <c r="N8" s="13">
        <f t="shared" si="1"/>
        <v>49399</v>
      </c>
      <c r="O8" s="3">
        <f t="shared" si="2"/>
        <v>34</v>
      </c>
      <c r="P8" s="161" t="s">
        <v>1</v>
      </c>
      <c r="Q8" s="86">
        <v>45535</v>
      </c>
    </row>
    <row r="9" spans="1:18" ht="13.5" customHeight="1" x14ac:dyDescent="0.15">
      <c r="H9" s="77">
        <v>40</v>
      </c>
      <c r="I9" s="163" t="s">
        <v>2</v>
      </c>
      <c r="J9" s="13">
        <v>41214</v>
      </c>
      <c r="K9" s="199">
        <v>7</v>
      </c>
      <c r="L9" s="3">
        <f t="shared" si="0"/>
        <v>40</v>
      </c>
      <c r="M9" s="163" t="s">
        <v>2</v>
      </c>
      <c r="N9" s="13">
        <f t="shared" si="1"/>
        <v>41214</v>
      </c>
      <c r="O9" s="3">
        <f t="shared" si="2"/>
        <v>40</v>
      </c>
      <c r="P9" s="163" t="s">
        <v>2</v>
      </c>
      <c r="Q9" s="86">
        <v>33686</v>
      </c>
    </row>
    <row r="10" spans="1:18" ht="13.5" customHeight="1" x14ac:dyDescent="0.15">
      <c r="H10" s="3">
        <v>13</v>
      </c>
      <c r="I10" s="161" t="s">
        <v>7</v>
      </c>
      <c r="J10" s="137">
        <v>37192</v>
      </c>
      <c r="K10" s="199">
        <v>8</v>
      </c>
      <c r="L10" s="3">
        <f t="shared" si="0"/>
        <v>13</v>
      </c>
      <c r="M10" s="161" t="s">
        <v>7</v>
      </c>
      <c r="N10" s="13">
        <f t="shared" si="1"/>
        <v>37192</v>
      </c>
      <c r="O10" s="3">
        <f t="shared" si="2"/>
        <v>13</v>
      </c>
      <c r="P10" s="161" t="s">
        <v>7</v>
      </c>
      <c r="Q10" s="86">
        <v>37700</v>
      </c>
    </row>
    <row r="11" spans="1:18" ht="13.5" customHeight="1" x14ac:dyDescent="0.15">
      <c r="H11" s="14">
        <v>25</v>
      </c>
      <c r="I11" s="163" t="s">
        <v>29</v>
      </c>
      <c r="J11" s="13">
        <v>34853</v>
      </c>
      <c r="K11" s="199">
        <v>9</v>
      </c>
      <c r="L11" s="3">
        <f t="shared" si="0"/>
        <v>25</v>
      </c>
      <c r="M11" s="163" t="s">
        <v>29</v>
      </c>
      <c r="N11" s="13">
        <f t="shared" si="1"/>
        <v>34853</v>
      </c>
      <c r="O11" s="3">
        <f t="shared" si="2"/>
        <v>25</v>
      </c>
      <c r="P11" s="163" t="s">
        <v>29</v>
      </c>
      <c r="Q11" s="86">
        <v>25451</v>
      </c>
    </row>
    <row r="12" spans="1:18" ht="13.5" customHeight="1" thickBot="1" x14ac:dyDescent="0.2">
      <c r="H12" s="275">
        <v>24</v>
      </c>
      <c r="I12" s="381" t="s">
        <v>28</v>
      </c>
      <c r="J12" s="432">
        <v>31010</v>
      </c>
      <c r="K12" s="198">
        <v>10</v>
      </c>
      <c r="L12" s="3">
        <f t="shared" si="0"/>
        <v>24</v>
      </c>
      <c r="M12" s="381" t="s">
        <v>28</v>
      </c>
      <c r="N12" s="13">
        <f t="shared" si="1"/>
        <v>31010</v>
      </c>
      <c r="O12" s="14">
        <f t="shared" si="2"/>
        <v>24</v>
      </c>
      <c r="P12" s="381" t="s">
        <v>28</v>
      </c>
      <c r="Q12" s="201">
        <v>34594</v>
      </c>
    </row>
    <row r="13" spans="1:18" ht="13.5" customHeight="1" thickTop="1" thickBot="1" x14ac:dyDescent="0.2">
      <c r="H13" s="122">
        <v>38</v>
      </c>
      <c r="I13" s="175" t="s">
        <v>38</v>
      </c>
      <c r="J13" s="417">
        <v>27951</v>
      </c>
      <c r="K13" s="104"/>
      <c r="L13" s="78"/>
      <c r="M13" s="164"/>
      <c r="N13" s="340">
        <f>SUM(J43)</f>
        <v>1035890</v>
      </c>
      <c r="O13" s="3"/>
      <c r="P13" s="274" t="s">
        <v>156</v>
      </c>
      <c r="Q13" s="202">
        <v>1065706</v>
      </c>
    </row>
    <row r="14" spans="1:18" ht="13.5" customHeight="1" x14ac:dyDescent="0.15">
      <c r="B14" s="19"/>
      <c r="H14" s="3">
        <v>2</v>
      </c>
      <c r="I14" s="161" t="s">
        <v>6</v>
      </c>
      <c r="J14" s="13">
        <v>19159</v>
      </c>
      <c r="K14" s="104"/>
      <c r="L14" s="26"/>
      <c r="N14" t="s">
        <v>59</v>
      </c>
      <c r="O14"/>
    </row>
    <row r="15" spans="1:18" ht="13.5" customHeight="1" x14ac:dyDescent="0.15">
      <c r="H15" s="3">
        <v>31</v>
      </c>
      <c r="I15" s="161" t="s">
        <v>106</v>
      </c>
      <c r="J15" s="13">
        <v>15737</v>
      </c>
      <c r="K15" s="104"/>
      <c r="L15" s="26"/>
      <c r="M15" t="s">
        <v>198</v>
      </c>
      <c r="N15" s="15"/>
      <c r="O15"/>
      <c r="P15" t="s">
        <v>199</v>
      </c>
      <c r="Q15" s="85" t="s">
        <v>63</v>
      </c>
    </row>
    <row r="16" spans="1:18" ht="13.5" customHeight="1" x14ac:dyDescent="0.15">
      <c r="C16" s="15"/>
      <c r="E16" s="17"/>
      <c r="H16" s="3">
        <v>9</v>
      </c>
      <c r="I16" s="3" t="s">
        <v>172</v>
      </c>
      <c r="J16" s="221">
        <v>13983</v>
      </c>
      <c r="K16" s="104"/>
      <c r="L16" s="3">
        <f>SUM(L3)</f>
        <v>17</v>
      </c>
      <c r="M16" s="13">
        <f>SUM(N3)</f>
        <v>319949</v>
      </c>
      <c r="N16" s="161" t="s">
        <v>21</v>
      </c>
      <c r="O16" s="3">
        <f>SUM(O3)</f>
        <v>17</v>
      </c>
      <c r="P16" s="13">
        <f>SUM(M16)</f>
        <v>319949</v>
      </c>
      <c r="Q16" s="279">
        <v>327748</v>
      </c>
      <c r="R16" s="79"/>
    </row>
    <row r="17" spans="2:20" ht="13.5" customHeight="1" x14ac:dyDescent="0.15">
      <c r="C17" s="15"/>
      <c r="E17" s="17"/>
      <c r="H17" s="3">
        <v>37</v>
      </c>
      <c r="I17" s="161" t="s">
        <v>37</v>
      </c>
      <c r="J17" s="13">
        <v>12685</v>
      </c>
      <c r="K17" s="104"/>
      <c r="L17" s="3">
        <f t="shared" ref="L17:L25" si="3">SUM(L4)</f>
        <v>36</v>
      </c>
      <c r="M17" s="13">
        <f t="shared" ref="M17:M25" si="4">SUM(N4)</f>
        <v>110151</v>
      </c>
      <c r="N17" s="161" t="s">
        <v>5</v>
      </c>
      <c r="O17" s="3">
        <f t="shared" ref="O17:O25" si="5">SUM(O4)</f>
        <v>36</v>
      </c>
      <c r="P17" s="13">
        <f t="shared" ref="P17:P25" si="6">SUM(M17)</f>
        <v>110151</v>
      </c>
      <c r="Q17" s="280">
        <v>100827</v>
      </c>
      <c r="R17" s="79"/>
      <c r="S17" s="42"/>
    </row>
    <row r="18" spans="2:20" ht="13.5" customHeight="1" x14ac:dyDescent="0.15">
      <c r="C18" s="15"/>
      <c r="E18" s="17"/>
      <c r="H18" s="3">
        <v>14</v>
      </c>
      <c r="I18" s="161" t="s">
        <v>19</v>
      </c>
      <c r="J18" s="13">
        <v>9731</v>
      </c>
      <c r="K18" s="104"/>
      <c r="L18" s="3">
        <f t="shared" si="3"/>
        <v>26</v>
      </c>
      <c r="M18" s="13">
        <f t="shared" si="4"/>
        <v>101785</v>
      </c>
      <c r="N18" s="161" t="s">
        <v>30</v>
      </c>
      <c r="O18" s="3">
        <f t="shared" si="5"/>
        <v>26</v>
      </c>
      <c r="P18" s="13">
        <f t="shared" si="6"/>
        <v>101785</v>
      </c>
      <c r="Q18" s="280">
        <v>97968</v>
      </c>
      <c r="R18" s="79"/>
      <c r="S18" s="112"/>
    </row>
    <row r="19" spans="2:20" ht="13.5" customHeight="1" x14ac:dyDescent="0.15">
      <c r="C19" s="15"/>
      <c r="E19" s="17"/>
      <c r="H19" s="3">
        <v>3</v>
      </c>
      <c r="I19" s="161" t="s">
        <v>10</v>
      </c>
      <c r="J19" s="13">
        <v>7425</v>
      </c>
      <c r="L19" s="3">
        <f t="shared" si="3"/>
        <v>33</v>
      </c>
      <c r="M19" s="13">
        <f t="shared" si="4"/>
        <v>93222</v>
      </c>
      <c r="N19" s="161" t="s">
        <v>0</v>
      </c>
      <c r="O19" s="3">
        <f t="shared" si="5"/>
        <v>33</v>
      </c>
      <c r="P19" s="13">
        <f t="shared" si="6"/>
        <v>93222</v>
      </c>
      <c r="Q19" s="280">
        <v>80556</v>
      </c>
      <c r="R19" s="79"/>
      <c r="S19" s="125"/>
    </row>
    <row r="20" spans="2:20" ht="13.5" customHeight="1" x14ac:dyDescent="0.15">
      <c r="B20" s="18"/>
      <c r="C20" s="15"/>
      <c r="E20" s="17"/>
      <c r="H20" s="3">
        <v>15</v>
      </c>
      <c r="I20" s="161" t="s">
        <v>20</v>
      </c>
      <c r="J20" s="13">
        <v>6362</v>
      </c>
      <c r="L20" s="3">
        <f t="shared" si="3"/>
        <v>16</v>
      </c>
      <c r="M20" s="13">
        <f t="shared" si="4"/>
        <v>68926</v>
      </c>
      <c r="N20" s="161" t="s">
        <v>3</v>
      </c>
      <c r="O20" s="3">
        <f t="shared" si="5"/>
        <v>16</v>
      </c>
      <c r="P20" s="13">
        <f t="shared" si="6"/>
        <v>68926</v>
      </c>
      <c r="Q20" s="280">
        <v>70236</v>
      </c>
      <c r="R20" s="79"/>
      <c r="S20" s="125"/>
    </row>
    <row r="21" spans="2:20" ht="13.5" customHeight="1" x14ac:dyDescent="0.15">
      <c r="B21" s="18"/>
      <c r="C21" s="15"/>
      <c r="E21" s="17"/>
      <c r="H21" s="3">
        <v>21</v>
      </c>
      <c r="I21" s="3" t="s">
        <v>166</v>
      </c>
      <c r="J21" s="13">
        <v>6161</v>
      </c>
      <c r="L21" s="3">
        <f t="shared" si="3"/>
        <v>34</v>
      </c>
      <c r="M21" s="13">
        <f t="shared" si="4"/>
        <v>49399</v>
      </c>
      <c r="N21" s="161" t="s">
        <v>1</v>
      </c>
      <c r="O21" s="3">
        <f t="shared" si="5"/>
        <v>34</v>
      </c>
      <c r="P21" s="13">
        <f t="shared" si="6"/>
        <v>49399</v>
      </c>
      <c r="Q21" s="280">
        <v>46165</v>
      </c>
      <c r="R21" s="79"/>
      <c r="S21" s="28"/>
    </row>
    <row r="22" spans="2:20" ht="13.5" customHeight="1" x14ac:dyDescent="0.15">
      <c r="C22" s="15"/>
      <c r="E22" s="17"/>
      <c r="H22" s="3">
        <v>11</v>
      </c>
      <c r="I22" s="161" t="s">
        <v>17</v>
      </c>
      <c r="J22" s="221">
        <v>4091</v>
      </c>
      <c r="K22" s="15"/>
      <c r="L22" s="3">
        <f t="shared" si="3"/>
        <v>40</v>
      </c>
      <c r="M22" s="13">
        <f t="shared" si="4"/>
        <v>41214</v>
      </c>
      <c r="N22" s="163" t="s">
        <v>2</v>
      </c>
      <c r="O22" s="3">
        <f t="shared" si="5"/>
        <v>40</v>
      </c>
      <c r="P22" s="13">
        <f t="shared" si="6"/>
        <v>41214</v>
      </c>
      <c r="Q22" s="280">
        <v>31993</v>
      </c>
      <c r="R22" s="79"/>
    </row>
    <row r="23" spans="2:20" ht="13.5" customHeight="1" x14ac:dyDescent="0.15">
      <c r="B23" s="18"/>
      <c r="C23" s="15"/>
      <c r="E23" s="17"/>
      <c r="H23" s="3">
        <v>22</v>
      </c>
      <c r="I23" s="161" t="s">
        <v>26</v>
      </c>
      <c r="J23" s="221">
        <v>3963</v>
      </c>
      <c r="K23" s="15"/>
      <c r="L23" s="3">
        <f t="shared" si="3"/>
        <v>13</v>
      </c>
      <c r="M23" s="13">
        <f t="shared" si="4"/>
        <v>37192</v>
      </c>
      <c r="N23" s="161" t="s">
        <v>7</v>
      </c>
      <c r="O23" s="3">
        <f t="shared" si="5"/>
        <v>13</v>
      </c>
      <c r="P23" s="13">
        <f t="shared" si="6"/>
        <v>37192</v>
      </c>
      <c r="Q23" s="280">
        <v>38829</v>
      </c>
      <c r="R23" s="79"/>
      <c r="S23" s="42"/>
    </row>
    <row r="24" spans="2:20" ht="13.5" customHeight="1" x14ac:dyDescent="0.15">
      <c r="C24" s="15"/>
      <c r="E24" s="17"/>
      <c r="H24" s="3">
        <v>1</v>
      </c>
      <c r="I24" s="161" t="s">
        <v>4</v>
      </c>
      <c r="J24" s="13">
        <v>3541</v>
      </c>
      <c r="K24" s="15"/>
      <c r="L24" s="3">
        <f t="shared" si="3"/>
        <v>25</v>
      </c>
      <c r="M24" s="13">
        <f t="shared" si="4"/>
        <v>34853</v>
      </c>
      <c r="N24" s="163" t="s">
        <v>29</v>
      </c>
      <c r="O24" s="3">
        <f t="shared" si="5"/>
        <v>25</v>
      </c>
      <c r="P24" s="13">
        <f t="shared" si="6"/>
        <v>34853</v>
      </c>
      <c r="Q24" s="280">
        <v>48311</v>
      </c>
      <c r="R24" s="79"/>
      <c r="S24" s="112"/>
    </row>
    <row r="25" spans="2:20" ht="13.5" customHeight="1" thickBot="1" x14ac:dyDescent="0.2">
      <c r="C25" s="15"/>
      <c r="E25" s="17"/>
      <c r="H25" s="3">
        <v>12</v>
      </c>
      <c r="I25" s="161" t="s">
        <v>18</v>
      </c>
      <c r="J25" s="13">
        <v>2432</v>
      </c>
      <c r="K25" s="15"/>
      <c r="L25" s="14">
        <f t="shared" si="3"/>
        <v>24</v>
      </c>
      <c r="M25" s="114">
        <f t="shared" si="4"/>
        <v>31010</v>
      </c>
      <c r="N25" s="381" t="s">
        <v>28</v>
      </c>
      <c r="O25" s="14">
        <f t="shared" si="5"/>
        <v>24</v>
      </c>
      <c r="P25" s="114">
        <f t="shared" si="6"/>
        <v>31010</v>
      </c>
      <c r="Q25" s="281">
        <v>28870</v>
      </c>
      <c r="R25" s="127" t="s">
        <v>73</v>
      </c>
      <c r="S25" s="28"/>
      <c r="T25" s="28"/>
    </row>
    <row r="26" spans="2:20" ht="13.5" customHeight="1" thickTop="1" x14ac:dyDescent="0.15">
      <c r="H26" s="3">
        <v>27</v>
      </c>
      <c r="I26" s="161" t="s">
        <v>31</v>
      </c>
      <c r="J26" s="137">
        <v>2352</v>
      </c>
      <c r="K26" s="15"/>
      <c r="L26" s="115"/>
      <c r="M26" s="162">
        <f>SUM(J43-(M16+M17+M18+M19+M20+M21+M22+M23+M24+M25))</f>
        <v>148189</v>
      </c>
      <c r="N26" s="222" t="s">
        <v>45</v>
      </c>
      <c r="O26" s="116"/>
      <c r="P26" s="162">
        <f>SUM(M26)</f>
        <v>148189</v>
      </c>
      <c r="Q26" s="162"/>
      <c r="R26" s="176">
        <v>1036726</v>
      </c>
      <c r="T26" s="28"/>
    </row>
    <row r="27" spans="2:20" ht="13.5" customHeight="1" x14ac:dyDescent="0.15">
      <c r="H27" s="3">
        <v>39</v>
      </c>
      <c r="I27" s="161" t="s">
        <v>39</v>
      </c>
      <c r="J27" s="13">
        <v>2216</v>
      </c>
      <c r="K27" s="15"/>
      <c r="M27" t="s">
        <v>183</v>
      </c>
      <c r="O27" s="111"/>
      <c r="P27" s="28" t="s">
        <v>184</v>
      </c>
    </row>
    <row r="28" spans="2:20" ht="13.5" customHeight="1" x14ac:dyDescent="0.15">
      <c r="H28" s="3">
        <v>30</v>
      </c>
      <c r="I28" s="161" t="s">
        <v>33</v>
      </c>
      <c r="J28" s="13">
        <v>1763</v>
      </c>
      <c r="K28" s="15"/>
      <c r="M28" s="86">
        <f t="shared" ref="M28:M37" si="7">SUM(Q3)</f>
        <v>339081</v>
      </c>
      <c r="N28" s="161" t="s">
        <v>21</v>
      </c>
      <c r="O28" s="3">
        <f>SUM(L3)</f>
        <v>17</v>
      </c>
      <c r="P28" s="86">
        <f t="shared" ref="P28:P37" si="8">SUM(Q3)</f>
        <v>339081</v>
      </c>
    </row>
    <row r="29" spans="2:20" ht="13.5" customHeight="1" x14ac:dyDescent="0.15">
      <c r="H29" s="3">
        <v>20</v>
      </c>
      <c r="I29" s="161" t="s">
        <v>24</v>
      </c>
      <c r="J29" s="87">
        <v>1538</v>
      </c>
      <c r="K29" s="15"/>
      <c r="M29" s="86">
        <f t="shared" si="7"/>
        <v>92339</v>
      </c>
      <c r="N29" s="161" t="s">
        <v>5</v>
      </c>
      <c r="O29" s="3">
        <f t="shared" ref="O29:O37" si="9">SUM(L4)</f>
        <v>36</v>
      </c>
      <c r="P29" s="86">
        <f t="shared" si="8"/>
        <v>92339</v>
      </c>
    </row>
    <row r="30" spans="2:20" ht="13.5" customHeight="1" x14ac:dyDescent="0.15">
      <c r="H30" s="3">
        <v>35</v>
      </c>
      <c r="I30" s="161" t="s">
        <v>36</v>
      </c>
      <c r="J30" s="137">
        <v>1348</v>
      </c>
      <c r="K30" s="15"/>
      <c r="M30" s="86">
        <f t="shared" si="7"/>
        <v>104948</v>
      </c>
      <c r="N30" s="161" t="s">
        <v>30</v>
      </c>
      <c r="O30" s="3">
        <f t="shared" si="9"/>
        <v>26</v>
      </c>
      <c r="P30" s="86">
        <f t="shared" si="8"/>
        <v>104948</v>
      </c>
    </row>
    <row r="31" spans="2:20" ht="13.5" customHeight="1" x14ac:dyDescent="0.15">
      <c r="H31" s="3">
        <v>29</v>
      </c>
      <c r="I31" s="161" t="s">
        <v>96</v>
      </c>
      <c r="J31" s="13">
        <v>1139</v>
      </c>
      <c r="K31" s="15"/>
      <c r="M31" s="86">
        <f t="shared" si="7"/>
        <v>100556</v>
      </c>
      <c r="N31" s="161" t="s">
        <v>0</v>
      </c>
      <c r="O31" s="3">
        <f t="shared" si="9"/>
        <v>33</v>
      </c>
      <c r="P31" s="86">
        <f t="shared" si="8"/>
        <v>100556</v>
      </c>
    </row>
    <row r="32" spans="2:20" ht="13.5" customHeight="1" x14ac:dyDescent="0.15">
      <c r="H32" s="3">
        <v>23</v>
      </c>
      <c r="I32" s="161" t="s">
        <v>27</v>
      </c>
      <c r="J32" s="13">
        <v>1031</v>
      </c>
      <c r="K32" s="15"/>
      <c r="M32" s="86">
        <f t="shared" si="7"/>
        <v>49736</v>
      </c>
      <c r="N32" s="161" t="s">
        <v>3</v>
      </c>
      <c r="O32" s="3">
        <f t="shared" si="9"/>
        <v>16</v>
      </c>
      <c r="P32" s="86">
        <f t="shared" si="8"/>
        <v>49736</v>
      </c>
      <c r="S32" s="10"/>
    </row>
    <row r="33" spans="8:21" ht="13.5" customHeight="1" x14ac:dyDescent="0.15">
      <c r="H33" s="3">
        <v>5</v>
      </c>
      <c r="I33" s="161" t="s">
        <v>12</v>
      </c>
      <c r="J33" s="221">
        <v>956</v>
      </c>
      <c r="K33" s="15"/>
      <c r="M33" s="86">
        <f t="shared" si="7"/>
        <v>45535</v>
      </c>
      <c r="N33" s="161" t="s">
        <v>1</v>
      </c>
      <c r="O33" s="3">
        <f t="shared" si="9"/>
        <v>34</v>
      </c>
      <c r="P33" s="86">
        <f t="shared" si="8"/>
        <v>45535</v>
      </c>
      <c r="S33" s="28"/>
      <c r="T33" s="28"/>
    </row>
    <row r="34" spans="8:21" ht="13.5" customHeight="1" x14ac:dyDescent="0.15">
      <c r="H34" s="3">
        <v>4</v>
      </c>
      <c r="I34" s="161" t="s">
        <v>11</v>
      </c>
      <c r="J34" s="221">
        <v>815</v>
      </c>
      <c r="K34" s="15"/>
      <c r="M34" s="86">
        <f t="shared" si="7"/>
        <v>33686</v>
      </c>
      <c r="N34" s="163" t="s">
        <v>2</v>
      </c>
      <c r="O34" s="3">
        <f t="shared" si="9"/>
        <v>40</v>
      </c>
      <c r="P34" s="86">
        <f t="shared" si="8"/>
        <v>33686</v>
      </c>
      <c r="S34" s="28"/>
      <c r="T34" s="28"/>
    </row>
    <row r="35" spans="8:21" ht="13.5" customHeight="1" x14ac:dyDescent="0.15">
      <c r="H35" s="3">
        <v>6</v>
      </c>
      <c r="I35" s="161" t="s">
        <v>13</v>
      </c>
      <c r="J35" s="221">
        <v>576</v>
      </c>
      <c r="K35" s="15"/>
      <c r="M35" s="86">
        <f t="shared" si="7"/>
        <v>37700</v>
      </c>
      <c r="N35" s="161" t="s">
        <v>7</v>
      </c>
      <c r="O35" s="3">
        <f t="shared" si="9"/>
        <v>13</v>
      </c>
      <c r="P35" s="86">
        <f t="shared" si="8"/>
        <v>37700</v>
      </c>
      <c r="S35" s="28"/>
    </row>
    <row r="36" spans="8:21" ht="13.5" customHeight="1" x14ac:dyDescent="0.15">
      <c r="H36" s="3">
        <v>18</v>
      </c>
      <c r="I36" s="161" t="s">
        <v>22</v>
      </c>
      <c r="J36" s="13">
        <v>452</v>
      </c>
      <c r="K36" s="15"/>
      <c r="M36" s="86">
        <f t="shared" si="7"/>
        <v>25451</v>
      </c>
      <c r="N36" s="163" t="s">
        <v>29</v>
      </c>
      <c r="O36" s="3">
        <f t="shared" si="9"/>
        <v>25</v>
      </c>
      <c r="P36" s="86">
        <f t="shared" si="8"/>
        <v>25451</v>
      </c>
      <c r="S36" s="28"/>
    </row>
    <row r="37" spans="8:21" ht="13.5" customHeight="1" thickBot="1" x14ac:dyDescent="0.2">
      <c r="H37" s="3">
        <v>32</v>
      </c>
      <c r="I37" s="161" t="s">
        <v>35</v>
      </c>
      <c r="J37" s="137">
        <v>265</v>
      </c>
      <c r="K37" s="15"/>
      <c r="M37" s="113">
        <f t="shared" si="7"/>
        <v>34594</v>
      </c>
      <c r="N37" s="381" t="s">
        <v>28</v>
      </c>
      <c r="O37" s="14">
        <f t="shared" si="9"/>
        <v>24</v>
      </c>
      <c r="P37" s="113">
        <f t="shared" si="8"/>
        <v>34594</v>
      </c>
      <c r="S37" s="28"/>
    </row>
    <row r="38" spans="8:21" ht="13.5" customHeight="1" thickTop="1" x14ac:dyDescent="0.15">
      <c r="H38" s="3">
        <v>7</v>
      </c>
      <c r="I38" s="161" t="s">
        <v>14</v>
      </c>
      <c r="J38" s="221">
        <v>236</v>
      </c>
      <c r="K38" s="15"/>
      <c r="M38" s="346">
        <f>SUM(Q13-(Q3+Q4+Q5+Q6+Q7+Q8+Q9+Q10+Q11+Q12))</f>
        <v>202080</v>
      </c>
      <c r="N38" s="347" t="s">
        <v>168</v>
      </c>
      <c r="O38" s="348"/>
      <c r="P38" s="349">
        <f>SUM(M38)</f>
        <v>202080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121</v>
      </c>
      <c r="K39" s="15"/>
      <c r="P39" s="28"/>
    </row>
    <row r="40" spans="8:21" ht="13.5" customHeight="1" x14ac:dyDescent="0.15">
      <c r="H40" s="3">
        <v>10</v>
      </c>
      <c r="I40" s="161" t="s">
        <v>16</v>
      </c>
      <c r="J40" s="13">
        <v>92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68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5" t="s">
        <v>94</v>
      </c>
      <c r="J43" s="296">
        <f>SUM(J3:J42)</f>
        <v>1035890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197</v>
      </c>
      <c r="D52" s="8" t="s">
        <v>182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319949</v>
      </c>
      <c r="D53" s="87">
        <f t="shared" ref="D53:D63" si="11">SUM(Q3)</f>
        <v>339081</v>
      </c>
      <c r="E53" s="80">
        <f t="shared" ref="E53:E62" si="12">SUM(P16/Q16*100)</f>
        <v>97.620427889720148</v>
      </c>
      <c r="F53" s="20">
        <f t="shared" ref="F53:F63" si="13">SUM(C53/D53*100)</f>
        <v>94.357690345374706</v>
      </c>
      <c r="G53" s="21"/>
      <c r="I53" s="160"/>
    </row>
    <row r="54" spans="1:16" ht="13.5" customHeight="1" x14ac:dyDescent="0.15">
      <c r="A54" s="9">
        <v>2</v>
      </c>
      <c r="B54" s="161" t="s">
        <v>5</v>
      </c>
      <c r="C54" s="13">
        <f t="shared" si="10"/>
        <v>110151</v>
      </c>
      <c r="D54" s="87">
        <f t="shared" si="11"/>
        <v>92339</v>
      </c>
      <c r="E54" s="80">
        <f t="shared" si="12"/>
        <v>109.24752298491475</v>
      </c>
      <c r="F54" s="20">
        <f t="shared" si="13"/>
        <v>119.28979087926012</v>
      </c>
      <c r="G54" s="21"/>
      <c r="I54" s="160"/>
    </row>
    <row r="55" spans="1:16" ht="13.5" customHeight="1" x14ac:dyDescent="0.15">
      <c r="A55" s="9">
        <v>3</v>
      </c>
      <c r="B55" s="161" t="s">
        <v>30</v>
      </c>
      <c r="C55" s="13">
        <f t="shared" si="10"/>
        <v>101785</v>
      </c>
      <c r="D55" s="87">
        <f t="shared" si="11"/>
        <v>104948</v>
      </c>
      <c r="E55" s="80">
        <f t="shared" si="12"/>
        <v>103.89617017801731</v>
      </c>
      <c r="F55" s="20">
        <f t="shared" si="13"/>
        <v>96.986126462629102</v>
      </c>
      <c r="G55" s="21"/>
      <c r="I55" s="160"/>
    </row>
    <row r="56" spans="1:16" ht="13.5" customHeight="1" x14ac:dyDescent="0.15">
      <c r="A56" s="9">
        <v>4</v>
      </c>
      <c r="B56" s="161" t="s">
        <v>0</v>
      </c>
      <c r="C56" s="13">
        <f t="shared" si="10"/>
        <v>93222</v>
      </c>
      <c r="D56" s="87">
        <f t="shared" si="11"/>
        <v>100556</v>
      </c>
      <c r="E56" s="80">
        <f t="shared" si="12"/>
        <v>115.72322359600776</v>
      </c>
      <c r="F56" s="20">
        <f t="shared" si="13"/>
        <v>92.70655157325271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68926</v>
      </c>
      <c r="D57" s="87">
        <f t="shared" si="11"/>
        <v>49736</v>
      </c>
      <c r="E57" s="80">
        <f t="shared" si="12"/>
        <v>98.13485961615126</v>
      </c>
      <c r="F57" s="20">
        <f t="shared" si="13"/>
        <v>138.58372205243688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49399</v>
      </c>
      <c r="D58" s="87">
        <f t="shared" si="11"/>
        <v>45535</v>
      </c>
      <c r="E58" s="80">
        <f t="shared" si="12"/>
        <v>107.00530705079605</v>
      </c>
      <c r="F58" s="20">
        <f t="shared" si="13"/>
        <v>108.48578016910069</v>
      </c>
      <c r="G58" s="21"/>
    </row>
    <row r="59" spans="1:16" ht="13.5" customHeight="1" x14ac:dyDescent="0.15">
      <c r="A59" s="9">
        <v>7</v>
      </c>
      <c r="B59" s="163" t="s">
        <v>2</v>
      </c>
      <c r="C59" s="13">
        <f t="shared" si="10"/>
        <v>41214</v>
      </c>
      <c r="D59" s="87">
        <f t="shared" si="11"/>
        <v>33686</v>
      </c>
      <c r="E59" s="80">
        <f t="shared" si="12"/>
        <v>128.82192979714313</v>
      </c>
      <c r="F59" s="20">
        <f t="shared" si="13"/>
        <v>122.34756278572701</v>
      </c>
      <c r="G59" s="21"/>
    </row>
    <row r="60" spans="1:16" ht="13.5" customHeight="1" x14ac:dyDescent="0.15">
      <c r="A60" s="9">
        <v>8</v>
      </c>
      <c r="B60" s="161" t="s">
        <v>7</v>
      </c>
      <c r="C60" s="13">
        <f t="shared" si="10"/>
        <v>37192</v>
      </c>
      <c r="D60" s="87">
        <f t="shared" si="11"/>
        <v>37700</v>
      </c>
      <c r="E60" s="80">
        <f t="shared" si="12"/>
        <v>95.784078910092973</v>
      </c>
      <c r="F60" s="20">
        <f t="shared" si="13"/>
        <v>98.652519893899211</v>
      </c>
      <c r="G60" s="21"/>
    </row>
    <row r="61" spans="1:16" ht="13.5" customHeight="1" x14ac:dyDescent="0.15">
      <c r="A61" s="9">
        <v>9</v>
      </c>
      <c r="B61" s="163" t="s">
        <v>29</v>
      </c>
      <c r="C61" s="13">
        <f t="shared" si="10"/>
        <v>34853</v>
      </c>
      <c r="D61" s="87">
        <f t="shared" si="11"/>
        <v>25451</v>
      </c>
      <c r="E61" s="80">
        <f t="shared" si="12"/>
        <v>72.142990209269115</v>
      </c>
      <c r="F61" s="20">
        <f t="shared" si="13"/>
        <v>136.9415740049507</v>
      </c>
      <c r="G61" s="21"/>
    </row>
    <row r="62" spans="1:16" ht="13.5" customHeight="1" thickBot="1" x14ac:dyDescent="0.2">
      <c r="A62" s="128">
        <v>10</v>
      </c>
      <c r="B62" s="381" t="s">
        <v>28</v>
      </c>
      <c r="C62" s="114">
        <f t="shared" si="10"/>
        <v>31010</v>
      </c>
      <c r="D62" s="129">
        <f t="shared" si="11"/>
        <v>34594</v>
      </c>
      <c r="E62" s="130">
        <f t="shared" si="12"/>
        <v>107.41253896778662</v>
      </c>
      <c r="F62" s="131">
        <f t="shared" si="13"/>
        <v>89.639821934439496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1035890</v>
      </c>
      <c r="D63" s="134">
        <f t="shared" si="11"/>
        <v>1065706</v>
      </c>
      <c r="E63" s="135">
        <f>SUM(C63/R26*100)</f>
        <v>99.919361528504155</v>
      </c>
      <c r="F63" s="136">
        <f t="shared" si="13"/>
        <v>97.20223025862667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N44" sqref="N4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197</v>
      </c>
      <c r="I2" s="3"/>
      <c r="J2" s="186" t="s">
        <v>103</v>
      </c>
      <c r="K2" s="3"/>
      <c r="L2" s="297" t="s">
        <v>182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101</v>
      </c>
      <c r="K3" s="3"/>
      <c r="L3" s="297" t="s">
        <v>100</v>
      </c>
      <c r="S3" s="26"/>
      <c r="T3" s="26"/>
      <c r="U3" s="26"/>
    </row>
    <row r="4" spans="8:30" x14ac:dyDescent="0.15">
      <c r="H4" s="98">
        <v>19256</v>
      </c>
      <c r="I4" s="3">
        <v>26</v>
      </c>
      <c r="J4" s="161" t="s">
        <v>30</v>
      </c>
      <c r="K4" s="117">
        <f>SUM(I4)</f>
        <v>26</v>
      </c>
      <c r="L4" s="313">
        <v>20476</v>
      </c>
      <c r="M4" s="45"/>
      <c r="N4" s="90"/>
      <c r="O4" s="90"/>
      <c r="S4" s="26"/>
      <c r="T4" s="26"/>
      <c r="U4" s="26"/>
    </row>
    <row r="5" spans="8:30" x14ac:dyDescent="0.15">
      <c r="H5" s="434">
        <v>13488</v>
      </c>
      <c r="I5" s="3">
        <v>33</v>
      </c>
      <c r="J5" s="161" t="s">
        <v>0</v>
      </c>
      <c r="K5" s="117">
        <f t="shared" ref="K5:K13" si="0">SUM(I5)</f>
        <v>33</v>
      </c>
      <c r="L5" s="314">
        <v>20894</v>
      </c>
      <c r="M5" s="45"/>
      <c r="N5" s="90"/>
      <c r="O5" s="90"/>
      <c r="S5" s="26"/>
      <c r="T5" s="26"/>
      <c r="U5" s="26"/>
    </row>
    <row r="6" spans="8:30" x14ac:dyDescent="0.15">
      <c r="H6" s="44">
        <v>5710</v>
      </c>
      <c r="I6" s="3">
        <v>34</v>
      </c>
      <c r="J6" s="161" t="s">
        <v>1</v>
      </c>
      <c r="K6" s="117">
        <f t="shared" si="0"/>
        <v>34</v>
      </c>
      <c r="L6" s="314">
        <v>5569</v>
      </c>
      <c r="M6" s="45"/>
      <c r="N6" s="185"/>
      <c r="O6" s="90"/>
      <c r="S6" s="26"/>
      <c r="T6" s="26"/>
      <c r="U6" s="26"/>
    </row>
    <row r="7" spans="8:30" x14ac:dyDescent="0.15">
      <c r="H7" s="44">
        <v>5217</v>
      </c>
      <c r="I7" s="3">
        <v>14</v>
      </c>
      <c r="J7" s="161" t="s">
        <v>19</v>
      </c>
      <c r="K7" s="117">
        <f t="shared" si="0"/>
        <v>14</v>
      </c>
      <c r="L7" s="314">
        <v>8825</v>
      </c>
      <c r="M7" s="45"/>
      <c r="N7" s="90"/>
      <c r="O7" s="90"/>
      <c r="S7" s="26"/>
      <c r="T7" s="26"/>
      <c r="U7" s="26"/>
    </row>
    <row r="8" spans="8:30" x14ac:dyDescent="0.15">
      <c r="H8" s="195">
        <v>4513</v>
      </c>
      <c r="I8" s="3">
        <v>38</v>
      </c>
      <c r="J8" s="161" t="s">
        <v>38</v>
      </c>
      <c r="K8" s="117">
        <f t="shared" si="0"/>
        <v>38</v>
      </c>
      <c r="L8" s="314">
        <v>4791</v>
      </c>
      <c r="M8" s="45"/>
      <c r="N8" s="90"/>
      <c r="O8" s="90"/>
      <c r="S8" s="26"/>
      <c r="T8" s="26"/>
      <c r="U8" s="26"/>
    </row>
    <row r="9" spans="8:30" x14ac:dyDescent="0.15">
      <c r="H9" s="88">
        <v>4406</v>
      </c>
      <c r="I9" s="3">
        <v>24</v>
      </c>
      <c r="J9" s="161" t="s">
        <v>28</v>
      </c>
      <c r="K9" s="117">
        <f t="shared" si="0"/>
        <v>24</v>
      </c>
      <c r="L9" s="314">
        <v>4728</v>
      </c>
      <c r="M9" s="45"/>
      <c r="N9" s="90"/>
      <c r="O9" s="90"/>
      <c r="S9" s="26"/>
      <c r="T9" s="26"/>
      <c r="U9" s="26"/>
    </row>
    <row r="10" spans="8:30" x14ac:dyDescent="0.15">
      <c r="H10" s="44">
        <v>3919</v>
      </c>
      <c r="I10" s="14">
        <v>15</v>
      </c>
      <c r="J10" s="163" t="s">
        <v>20</v>
      </c>
      <c r="K10" s="117">
        <f t="shared" si="0"/>
        <v>15</v>
      </c>
      <c r="L10" s="314">
        <v>3604</v>
      </c>
      <c r="S10" s="26"/>
      <c r="T10" s="26"/>
      <c r="U10" s="26"/>
    </row>
    <row r="11" spans="8:30" x14ac:dyDescent="0.15">
      <c r="H11" s="43">
        <v>2912</v>
      </c>
      <c r="I11" s="3">
        <v>37</v>
      </c>
      <c r="J11" s="161" t="s">
        <v>37</v>
      </c>
      <c r="K11" s="117">
        <f t="shared" si="0"/>
        <v>37</v>
      </c>
      <c r="L11" s="314">
        <v>2206</v>
      </c>
      <c r="M11" s="45"/>
      <c r="N11" s="90"/>
      <c r="O11" s="90"/>
      <c r="S11" s="26"/>
      <c r="T11" s="26"/>
      <c r="U11" s="26"/>
    </row>
    <row r="12" spans="8:30" x14ac:dyDescent="0.15">
      <c r="H12" s="167">
        <v>1801</v>
      </c>
      <c r="I12" s="14">
        <v>36</v>
      </c>
      <c r="J12" s="163" t="s">
        <v>5</v>
      </c>
      <c r="K12" s="117">
        <f t="shared" si="0"/>
        <v>36</v>
      </c>
      <c r="L12" s="314">
        <v>2971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3">
        <v>1580</v>
      </c>
      <c r="I13" s="384">
        <v>27</v>
      </c>
      <c r="J13" s="385" t="s">
        <v>31</v>
      </c>
      <c r="K13" s="117">
        <f t="shared" si="0"/>
        <v>27</v>
      </c>
      <c r="L13" s="314">
        <v>1298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337">
        <v>1049</v>
      </c>
      <c r="I14" s="122">
        <v>25</v>
      </c>
      <c r="J14" s="175" t="s">
        <v>29</v>
      </c>
      <c r="K14" s="108" t="s">
        <v>8</v>
      </c>
      <c r="L14" s="315">
        <v>79664</v>
      </c>
      <c r="S14" s="26"/>
      <c r="T14" s="26"/>
      <c r="U14" s="26"/>
    </row>
    <row r="15" spans="8:30" x14ac:dyDescent="0.15">
      <c r="H15" s="44">
        <v>940</v>
      </c>
      <c r="I15" s="3">
        <v>17</v>
      </c>
      <c r="J15" s="161" t="s">
        <v>21</v>
      </c>
      <c r="K15" s="50"/>
      <c r="L15" t="s">
        <v>60</v>
      </c>
      <c r="M15" s="42" t="s">
        <v>95</v>
      </c>
      <c r="N15" s="42" t="s">
        <v>75</v>
      </c>
      <c r="S15" s="26"/>
      <c r="T15" s="26"/>
      <c r="U15" s="26"/>
    </row>
    <row r="16" spans="8:30" x14ac:dyDescent="0.15">
      <c r="H16" s="195">
        <v>534</v>
      </c>
      <c r="I16" s="33">
        <v>40</v>
      </c>
      <c r="J16" s="161" t="s">
        <v>2</v>
      </c>
      <c r="K16" s="117">
        <f>SUM(I4)</f>
        <v>26</v>
      </c>
      <c r="L16" s="161" t="s">
        <v>30</v>
      </c>
      <c r="M16" s="316">
        <v>18812</v>
      </c>
      <c r="N16" s="89">
        <f>SUM(H4)</f>
        <v>19256</v>
      </c>
      <c r="O16" s="45"/>
      <c r="P16" s="17"/>
      <c r="S16" s="26"/>
      <c r="T16" s="26"/>
      <c r="U16" s="26"/>
    </row>
    <row r="17" spans="1:21" x14ac:dyDescent="0.15">
      <c r="H17" s="44">
        <v>513</v>
      </c>
      <c r="I17" s="3">
        <v>16</v>
      </c>
      <c r="J17" s="161" t="s">
        <v>3</v>
      </c>
      <c r="K17" s="117">
        <f t="shared" ref="K17:K25" si="1">SUM(I5)</f>
        <v>33</v>
      </c>
      <c r="L17" s="161" t="s">
        <v>0</v>
      </c>
      <c r="M17" s="317">
        <v>10613</v>
      </c>
      <c r="N17" s="89">
        <f t="shared" ref="N17:N25" si="2">SUM(H5)</f>
        <v>13488</v>
      </c>
      <c r="O17" s="45"/>
      <c r="P17" s="17"/>
      <c r="S17" s="26"/>
      <c r="T17" s="26"/>
      <c r="U17" s="26"/>
    </row>
    <row r="18" spans="1:21" x14ac:dyDescent="0.15">
      <c r="H18" s="431">
        <v>427</v>
      </c>
      <c r="I18" s="3">
        <v>1</v>
      </c>
      <c r="J18" s="161" t="s">
        <v>4</v>
      </c>
      <c r="K18" s="117">
        <f t="shared" si="1"/>
        <v>34</v>
      </c>
      <c r="L18" s="161" t="s">
        <v>1</v>
      </c>
      <c r="M18" s="317">
        <v>4161</v>
      </c>
      <c r="N18" s="89">
        <f t="shared" si="2"/>
        <v>5710</v>
      </c>
      <c r="O18" s="45"/>
      <c r="P18" s="17"/>
      <c r="S18" s="26"/>
      <c r="T18" s="26"/>
      <c r="U18" s="26"/>
    </row>
    <row r="19" spans="1:21" x14ac:dyDescent="0.15">
      <c r="H19" s="98">
        <v>212</v>
      </c>
      <c r="I19" s="3">
        <v>21</v>
      </c>
      <c r="J19" s="161" t="s">
        <v>25</v>
      </c>
      <c r="K19" s="117">
        <f t="shared" si="1"/>
        <v>14</v>
      </c>
      <c r="L19" s="161" t="s">
        <v>19</v>
      </c>
      <c r="M19" s="317">
        <v>5675</v>
      </c>
      <c r="N19" s="89">
        <f t="shared" si="2"/>
        <v>5217</v>
      </c>
      <c r="O19" s="45"/>
      <c r="P19" s="17"/>
      <c r="S19" s="26"/>
      <c r="T19" s="26"/>
      <c r="U19" s="26"/>
    </row>
    <row r="20" spans="1:21" ht="14.25" thickBot="1" x14ac:dyDescent="0.2">
      <c r="H20" s="88">
        <v>210</v>
      </c>
      <c r="I20" s="3">
        <v>23</v>
      </c>
      <c r="J20" s="161" t="s">
        <v>27</v>
      </c>
      <c r="K20" s="117">
        <f t="shared" si="1"/>
        <v>38</v>
      </c>
      <c r="L20" s="161" t="s">
        <v>38</v>
      </c>
      <c r="M20" s="317">
        <v>4897</v>
      </c>
      <c r="N20" s="89">
        <f t="shared" si="2"/>
        <v>4513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197</v>
      </c>
      <c r="D21" s="59" t="s">
        <v>182</v>
      </c>
      <c r="E21" s="59" t="s">
        <v>51</v>
      </c>
      <c r="F21" s="59" t="s">
        <v>50</v>
      </c>
      <c r="G21" s="59" t="s">
        <v>52</v>
      </c>
      <c r="H21" s="44">
        <v>198</v>
      </c>
      <c r="I21" s="3">
        <v>31</v>
      </c>
      <c r="J21" s="161" t="s">
        <v>106</v>
      </c>
      <c r="K21" s="117">
        <f t="shared" si="1"/>
        <v>24</v>
      </c>
      <c r="L21" s="161" t="s">
        <v>28</v>
      </c>
      <c r="M21" s="317">
        <v>4758</v>
      </c>
      <c r="N21" s="89">
        <f t="shared" si="2"/>
        <v>4406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19256</v>
      </c>
      <c r="D22" s="89">
        <f>SUM(L4)</f>
        <v>20476</v>
      </c>
      <c r="E22" s="52">
        <f t="shared" ref="E22:E32" si="4">SUM(N16/M16*100)</f>
        <v>102.36019561981713</v>
      </c>
      <c r="F22" s="55">
        <f>SUM(C22/D22*100)</f>
        <v>94.041805040046881</v>
      </c>
      <c r="G22" s="3"/>
      <c r="H22" s="91">
        <v>167</v>
      </c>
      <c r="I22" s="3">
        <v>32</v>
      </c>
      <c r="J22" s="161" t="s">
        <v>35</v>
      </c>
      <c r="K22" s="117">
        <f t="shared" si="1"/>
        <v>15</v>
      </c>
      <c r="L22" s="163" t="s">
        <v>20</v>
      </c>
      <c r="M22" s="317">
        <v>4007</v>
      </c>
      <c r="N22" s="89">
        <f t="shared" si="2"/>
        <v>3919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13488</v>
      </c>
      <c r="D23" s="89">
        <f>SUM(L5)</f>
        <v>20894</v>
      </c>
      <c r="E23" s="52">
        <f t="shared" si="4"/>
        <v>127.08941863752001</v>
      </c>
      <c r="F23" s="55">
        <f t="shared" ref="F23:F32" si="5">SUM(C23/D23*100)</f>
        <v>64.554417536134778</v>
      </c>
      <c r="G23" s="3"/>
      <c r="H23" s="126">
        <v>109</v>
      </c>
      <c r="I23" s="3">
        <v>22</v>
      </c>
      <c r="J23" s="161" t="s">
        <v>26</v>
      </c>
      <c r="K23" s="117">
        <f t="shared" si="1"/>
        <v>37</v>
      </c>
      <c r="L23" s="161" t="s">
        <v>37</v>
      </c>
      <c r="M23" s="317">
        <v>1463</v>
      </c>
      <c r="N23" s="89">
        <f t="shared" si="2"/>
        <v>2912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</v>
      </c>
      <c r="C24" s="43">
        <f t="shared" si="3"/>
        <v>5710</v>
      </c>
      <c r="D24" s="89">
        <f t="shared" ref="D24:D31" si="6">SUM(L6)</f>
        <v>5569</v>
      </c>
      <c r="E24" s="52">
        <f t="shared" si="4"/>
        <v>137.22662821437154</v>
      </c>
      <c r="F24" s="55">
        <f t="shared" si="5"/>
        <v>102.53187286766025</v>
      </c>
      <c r="G24" s="3"/>
      <c r="H24" s="91">
        <v>105</v>
      </c>
      <c r="I24" s="3">
        <v>19</v>
      </c>
      <c r="J24" s="161" t="s">
        <v>23</v>
      </c>
      <c r="K24" s="117">
        <f t="shared" si="1"/>
        <v>36</v>
      </c>
      <c r="L24" s="163" t="s">
        <v>5</v>
      </c>
      <c r="M24" s="317">
        <v>1553</v>
      </c>
      <c r="N24" s="89">
        <f t="shared" si="2"/>
        <v>1801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19</v>
      </c>
      <c r="C25" s="43">
        <f t="shared" si="3"/>
        <v>5217</v>
      </c>
      <c r="D25" s="89">
        <f t="shared" si="6"/>
        <v>8825</v>
      </c>
      <c r="E25" s="52">
        <f t="shared" si="4"/>
        <v>91.929515418502206</v>
      </c>
      <c r="F25" s="55">
        <f t="shared" si="5"/>
        <v>59.116147308781876</v>
      </c>
      <c r="G25" s="3"/>
      <c r="H25" s="91">
        <v>73</v>
      </c>
      <c r="I25" s="3">
        <v>4</v>
      </c>
      <c r="J25" s="161" t="s">
        <v>11</v>
      </c>
      <c r="K25" s="181">
        <f t="shared" si="1"/>
        <v>27</v>
      </c>
      <c r="L25" s="385" t="s">
        <v>31</v>
      </c>
      <c r="M25" s="318">
        <v>632</v>
      </c>
      <c r="N25" s="167">
        <f t="shared" si="2"/>
        <v>1580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38</v>
      </c>
      <c r="C26" s="89">
        <f t="shared" si="3"/>
        <v>4513</v>
      </c>
      <c r="D26" s="89">
        <f t="shared" si="6"/>
        <v>4791</v>
      </c>
      <c r="E26" s="52">
        <f t="shared" si="4"/>
        <v>92.158464365938329</v>
      </c>
      <c r="F26" s="55">
        <f t="shared" si="5"/>
        <v>94.19745355875601</v>
      </c>
      <c r="G26" s="12"/>
      <c r="H26" s="378">
        <v>60</v>
      </c>
      <c r="I26" s="3">
        <v>9</v>
      </c>
      <c r="J26" s="3" t="s">
        <v>173</v>
      </c>
      <c r="K26" s="3"/>
      <c r="L26" s="367" t="s">
        <v>165</v>
      </c>
      <c r="M26" s="319">
        <v>61165</v>
      </c>
      <c r="N26" s="193">
        <f>SUM(H44)</f>
        <v>67411</v>
      </c>
      <c r="S26" s="26"/>
      <c r="T26" s="26"/>
      <c r="U26" s="26"/>
    </row>
    <row r="27" spans="1:21" x14ac:dyDescent="0.15">
      <c r="A27" s="61">
        <v>6</v>
      </c>
      <c r="B27" s="161" t="s">
        <v>28</v>
      </c>
      <c r="C27" s="43">
        <f t="shared" si="3"/>
        <v>4406</v>
      </c>
      <c r="D27" s="89">
        <f t="shared" si="6"/>
        <v>4728</v>
      </c>
      <c r="E27" s="52">
        <f t="shared" si="4"/>
        <v>92.601933585540138</v>
      </c>
      <c r="F27" s="55">
        <f t="shared" si="5"/>
        <v>93.189509306260575</v>
      </c>
      <c r="G27" s="3"/>
      <c r="H27" s="378">
        <v>12</v>
      </c>
      <c r="I27" s="3">
        <v>2</v>
      </c>
      <c r="J27" s="161" t="s">
        <v>6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20</v>
      </c>
      <c r="C28" s="43">
        <f t="shared" si="3"/>
        <v>3919</v>
      </c>
      <c r="D28" s="89">
        <f t="shared" si="6"/>
        <v>3604</v>
      </c>
      <c r="E28" s="52">
        <f t="shared" si="4"/>
        <v>97.803843274270037</v>
      </c>
      <c r="F28" s="55">
        <f t="shared" si="5"/>
        <v>108.74028856825748</v>
      </c>
      <c r="G28" s="3"/>
      <c r="H28" s="126">
        <v>0</v>
      </c>
      <c r="I28" s="3">
        <v>3</v>
      </c>
      <c r="J28" s="161" t="s">
        <v>10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37</v>
      </c>
      <c r="C29" s="43">
        <f t="shared" si="3"/>
        <v>2912</v>
      </c>
      <c r="D29" s="89">
        <f t="shared" si="6"/>
        <v>2206</v>
      </c>
      <c r="E29" s="52">
        <f t="shared" si="4"/>
        <v>199.04306220095694</v>
      </c>
      <c r="F29" s="55">
        <f t="shared" si="5"/>
        <v>132.00362647325477</v>
      </c>
      <c r="G29" s="11"/>
      <c r="H29" s="126">
        <v>0</v>
      </c>
      <c r="I29" s="3">
        <v>5</v>
      </c>
      <c r="J29" s="161" t="s">
        <v>12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5</v>
      </c>
      <c r="C30" s="43">
        <f t="shared" si="3"/>
        <v>1801</v>
      </c>
      <c r="D30" s="89">
        <f t="shared" si="6"/>
        <v>2971</v>
      </c>
      <c r="E30" s="52">
        <f t="shared" si="4"/>
        <v>115.96909207984547</v>
      </c>
      <c r="F30" s="55">
        <f t="shared" si="5"/>
        <v>60.619320094244365</v>
      </c>
      <c r="G30" s="12"/>
      <c r="H30" s="126">
        <v>0</v>
      </c>
      <c r="I30" s="3">
        <v>6</v>
      </c>
      <c r="J30" s="161" t="s">
        <v>13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5" t="s">
        <v>31</v>
      </c>
      <c r="C31" s="43">
        <f t="shared" si="3"/>
        <v>1580</v>
      </c>
      <c r="D31" s="89">
        <f t="shared" si="6"/>
        <v>1298</v>
      </c>
      <c r="E31" s="52">
        <f t="shared" si="4"/>
        <v>250</v>
      </c>
      <c r="F31" s="55">
        <f t="shared" si="5"/>
        <v>121.72573189522342</v>
      </c>
      <c r="G31" s="92"/>
      <c r="H31" s="378">
        <v>0</v>
      </c>
      <c r="I31" s="3">
        <v>7</v>
      </c>
      <c r="J31" s="161" t="s">
        <v>14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67411</v>
      </c>
      <c r="D32" s="67">
        <f>SUM(L14)</f>
        <v>79664</v>
      </c>
      <c r="E32" s="70">
        <f t="shared" si="4"/>
        <v>110.21172239025587</v>
      </c>
      <c r="F32" s="68">
        <f t="shared" si="5"/>
        <v>84.619150431813623</v>
      </c>
      <c r="G32" s="69"/>
      <c r="H32" s="421">
        <v>0</v>
      </c>
      <c r="I32" s="3">
        <v>8</v>
      </c>
      <c r="J32" s="161" t="s">
        <v>15</v>
      </c>
      <c r="L32" s="29"/>
      <c r="M32" s="26"/>
      <c r="S32" s="26"/>
      <c r="T32" s="26"/>
      <c r="U32" s="26"/>
    </row>
    <row r="33" spans="2:30" x14ac:dyDescent="0.15">
      <c r="H33" s="43">
        <v>0</v>
      </c>
      <c r="I33" s="3">
        <v>10</v>
      </c>
      <c r="J33" s="161" t="s">
        <v>16</v>
      </c>
      <c r="L33" s="29"/>
      <c r="M33" s="26"/>
      <c r="S33" s="26"/>
      <c r="T33" s="26"/>
      <c r="U33" s="26"/>
    </row>
    <row r="34" spans="2:30" x14ac:dyDescent="0.15">
      <c r="H34" s="89">
        <v>0</v>
      </c>
      <c r="I34" s="3">
        <v>11</v>
      </c>
      <c r="J34" s="161" t="s">
        <v>17</v>
      </c>
      <c r="L34" s="29"/>
      <c r="M34" s="26"/>
      <c r="S34" s="26"/>
      <c r="T34" s="26"/>
      <c r="U34" s="26"/>
    </row>
    <row r="35" spans="2:30" x14ac:dyDescent="0.15">
      <c r="H35" s="123">
        <v>0</v>
      </c>
      <c r="I35" s="3">
        <v>12</v>
      </c>
      <c r="J35" s="161" t="s">
        <v>18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13</v>
      </c>
      <c r="J36" s="161" t="s">
        <v>7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195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29</v>
      </c>
      <c r="J40" s="161" t="s">
        <v>96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44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88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67411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197</v>
      </c>
      <c r="I47" s="3"/>
      <c r="J47" s="179" t="s">
        <v>71</v>
      </c>
      <c r="K47" s="3"/>
      <c r="L47" s="302" t="s">
        <v>182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53</v>
      </c>
      <c r="K48" s="122"/>
      <c r="L48" s="306" t="s">
        <v>100</v>
      </c>
      <c r="S48" s="26"/>
      <c r="T48" s="26"/>
      <c r="U48" s="26"/>
      <c r="V48" s="26"/>
    </row>
    <row r="49" spans="1:22" x14ac:dyDescent="0.15">
      <c r="H49" s="89">
        <v>49056</v>
      </c>
      <c r="I49" s="3">
        <v>26</v>
      </c>
      <c r="J49" s="161" t="s">
        <v>30</v>
      </c>
      <c r="K49" s="3">
        <f>SUM(I49)</f>
        <v>26</v>
      </c>
      <c r="L49" s="307">
        <v>50440</v>
      </c>
      <c r="S49" s="26"/>
      <c r="T49" s="26"/>
      <c r="U49" s="26"/>
      <c r="V49" s="26"/>
    </row>
    <row r="50" spans="1:22" x14ac:dyDescent="0.15">
      <c r="H50" s="89">
        <v>14401</v>
      </c>
      <c r="I50" s="3">
        <v>33</v>
      </c>
      <c r="J50" s="161" t="s">
        <v>0</v>
      </c>
      <c r="K50" s="3">
        <f t="shared" ref="K50:K58" si="7">SUM(I50)</f>
        <v>33</v>
      </c>
      <c r="L50" s="307">
        <v>11095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13431</v>
      </c>
      <c r="I51" s="3">
        <v>13</v>
      </c>
      <c r="J51" s="161" t="s">
        <v>7</v>
      </c>
      <c r="K51" s="3">
        <f t="shared" si="7"/>
        <v>13</v>
      </c>
      <c r="L51" s="307">
        <v>13866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293">
        <v>10035</v>
      </c>
      <c r="I52" s="3">
        <v>40</v>
      </c>
      <c r="J52" s="161" t="s">
        <v>2</v>
      </c>
      <c r="K52" s="3">
        <f t="shared" si="7"/>
        <v>40</v>
      </c>
      <c r="L52" s="307">
        <v>8044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197</v>
      </c>
      <c r="D53" s="59" t="s">
        <v>182</v>
      </c>
      <c r="E53" s="59" t="s">
        <v>51</v>
      </c>
      <c r="F53" s="59" t="s">
        <v>50</v>
      </c>
      <c r="G53" s="59" t="s">
        <v>52</v>
      </c>
      <c r="H53" s="293">
        <v>7216</v>
      </c>
      <c r="I53" s="3">
        <v>25</v>
      </c>
      <c r="J53" s="161" t="s">
        <v>29</v>
      </c>
      <c r="K53" s="3">
        <f t="shared" si="7"/>
        <v>25</v>
      </c>
      <c r="L53" s="307">
        <v>7985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49056</v>
      </c>
      <c r="D54" s="98">
        <f>SUM(L49)</f>
        <v>50440</v>
      </c>
      <c r="E54" s="52">
        <f t="shared" ref="E54:E64" si="9">SUM(N63/M63*100)</f>
        <v>99.920562175374272</v>
      </c>
      <c r="F54" s="52">
        <f>SUM(C54/D54*100)</f>
        <v>97.256145915939726</v>
      </c>
      <c r="G54" s="3"/>
      <c r="H54" s="88">
        <v>5931</v>
      </c>
      <c r="I54" s="3">
        <v>34</v>
      </c>
      <c r="J54" s="161" t="s">
        <v>1</v>
      </c>
      <c r="K54" s="3">
        <f t="shared" si="7"/>
        <v>34</v>
      </c>
      <c r="L54" s="307">
        <v>9520</v>
      </c>
      <c r="M54" s="26"/>
      <c r="N54" s="363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0</v>
      </c>
      <c r="C55" s="43">
        <f t="shared" si="8"/>
        <v>14401</v>
      </c>
      <c r="D55" s="98">
        <f t="shared" ref="D55:D64" si="10">SUM(L50)</f>
        <v>11095</v>
      </c>
      <c r="E55" s="52">
        <f t="shared" si="9"/>
        <v>92.125127942681686</v>
      </c>
      <c r="F55" s="52">
        <f t="shared" ref="F55:F64" si="11">SUM(C55/D55*100)</f>
        <v>129.7972059486255</v>
      </c>
      <c r="G55" s="3"/>
      <c r="H55" s="44">
        <v>3778</v>
      </c>
      <c r="I55" s="3">
        <v>36</v>
      </c>
      <c r="J55" s="161" t="s">
        <v>5</v>
      </c>
      <c r="K55" s="3">
        <f t="shared" si="7"/>
        <v>36</v>
      </c>
      <c r="L55" s="307">
        <v>2550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7</v>
      </c>
      <c r="C56" s="43">
        <f t="shared" si="8"/>
        <v>13431</v>
      </c>
      <c r="D56" s="98">
        <f t="shared" si="10"/>
        <v>13866</v>
      </c>
      <c r="E56" s="52">
        <f t="shared" si="9"/>
        <v>85.146443514644361</v>
      </c>
      <c r="F56" s="52">
        <f t="shared" si="11"/>
        <v>96.8628299437473</v>
      </c>
      <c r="G56" s="3"/>
      <c r="H56" s="88">
        <v>3378</v>
      </c>
      <c r="I56" s="3">
        <v>24</v>
      </c>
      <c r="J56" s="161" t="s">
        <v>28</v>
      </c>
      <c r="K56" s="3">
        <f t="shared" si="7"/>
        <v>24</v>
      </c>
      <c r="L56" s="307">
        <v>4309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</v>
      </c>
      <c r="C57" s="43">
        <f t="shared" si="8"/>
        <v>10035</v>
      </c>
      <c r="D57" s="98">
        <f t="shared" si="10"/>
        <v>8044</v>
      </c>
      <c r="E57" s="52">
        <f t="shared" si="9"/>
        <v>148.07436918990703</v>
      </c>
      <c r="F57" s="52">
        <f t="shared" si="11"/>
        <v>124.75136747886624</v>
      </c>
      <c r="G57" s="3"/>
      <c r="H57" s="91">
        <v>3109</v>
      </c>
      <c r="I57" s="3">
        <v>22</v>
      </c>
      <c r="J57" s="161" t="s">
        <v>26</v>
      </c>
      <c r="K57" s="3">
        <f t="shared" si="7"/>
        <v>22</v>
      </c>
      <c r="L57" s="307">
        <v>4463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29</v>
      </c>
      <c r="C58" s="43">
        <f t="shared" si="8"/>
        <v>7216</v>
      </c>
      <c r="D58" s="98">
        <f t="shared" si="10"/>
        <v>7985</v>
      </c>
      <c r="E58" s="52">
        <f t="shared" si="9"/>
        <v>42.504564999705487</v>
      </c>
      <c r="F58" s="52">
        <f t="shared" si="11"/>
        <v>90.369442705072018</v>
      </c>
      <c r="G58" s="12"/>
      <c r="H58" s="334">
        <v>1911</v>
      </c>
      <c r="I58" s="14">
        <v>16</v>
      </c>
      <c r="J58" s="163" t="s">
        <v>3</v>
      </c>
      <c r="K58" s="14">
        <f t="shared" si="7"/>
        <v>16</v>
      </c>
      <c r="L58" s="308">
        <v>1440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5931</v>
      </c>
      <c r="D59" s="98">
        <f t="shared" si="10"/>
        <v>9520</v>
      </c>
      <c r="E59" s="52">
        <f t="shared" si="9"/>
        <v>111.94790486976218</v>
      </c>
      <c r="F59" s="52">
        <f t="shared" si="11"/>
        <v>62.300420168067227</v>
      </c>
      <c r="G59" s="3"/>
      <c r="H59" s="429">
        <v>1553</v>
      </c>
      <c r="I59" s="339">
        <v>38</v>
      </c>
      <c r="J59" s="224" t="s">
        <v>38</v>
      </c>
      <c r="K59" s="8" t="s">
        <v>67</v>
      </c>
      <c r="L59" s="309">
        <v>118269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5</v>
      </c>
      <c r="C60" s="43">
        <f t="shared" si="8"/>
        <v>3778</v>
      </c>
      <c r="D60" s="98">
        <f t="shared" si="10"/>
        <v>2550</v>
      </c>
      <c r="E60" s="52">
        <f t="shared" si="9"/>
        <v>104.915301305193</v>
      </c>
      <c r="F60" s="52">
        <f t="shared" si="11"/>
        <v>148.15686274509804</v>
      </c>
      <c r="G60" s="3"/>
      <c r="H60" s="424">
        <v>1327</v>
      </c>
      <c r="I60" s="140">
        <v>17</v>
      </c>
      <c r="J60" s="161" t="s">
        <v>21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28</v>
      </c>
      <c r="C61" s="43">
        <f t="shared" si="8"/>
        <v>3378</v>
      </c>
      <c r="D61" s="98">
        <f t="shared" si="10"/>
        <v>4309</v>
      </c>
      <c r="E61" s="52">
        <f t="shared" si="9"/>
        <v>111.4483668756186</v>
      </c>
      <c r="F61" s="52">
        <f t="shared" si="11"/>
        <v>78.394058946391283</v>
      </c>
      <c r="G61" s="11"/>
      <c r="H61" s="91">
        <v>738</v>
      </c>
      <c r="I61" s="140">
        <v>23</v>
      </c>
      <c r="J61" s="161" t="s">
        <v>27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26</v>
      </c>
      <c r="C62" s="43">
        <f t="shared" si="8"/>
        <v>3109</v>
      </c>
      <c r="D62" s="98">
        <f t="shared" si="10"/>
        <v>4463</v>
      </c>
      <c r="E62" s="52">
        <f t="shared" si="9"/>
        <v>245.38279400157853</v>
      </c>
      <c r="F62" s="52">
        <f t="shared" si="11"/>
        <v>69.661662558816943</v>
      </c>
      <c r="G62" s="12"/>
      <c r="H62" s="424">
        <v>477</v>
      </c>
      <c r="I62" s="174">
        <v>21</v>
      </c>
      <c r="J62" s="3" t="s">
        <v>162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3</v>
      </c>
      <c r="C63" s="334">
        <f t="shared" si="8"/>
        <v>1911</v>
      </c>
      <c r="D63" s="138">
        <f t="shared" si="10"/>
        <v>1440</v>
      </c>
      <c r="E63" s="57">
        <f t="shared" si="9"/>
        <v>93.999016232169211</v>
      </c>
      <c r="F63" s="57">
        <f t="shared" si="11"/>
        <v>132.70833333333334</v>
      </c>
      <c r="G63" s="92"/>
      <c r="H63" s="91">
        <v>472</v>
      </c>
      <c r="I63" s="3">
        <v>12</v>
      </c>
      <c r="J63" s="161" t="s">
        <v>18</v>
      </c>
      <c r="K63" s="3">
        <f>SUM(K49)</f>
        <v>26</v>
      </c>
      <c r="L63" s="161" t="s">
        <v>30</v>
      </c>
      <c r="M63" s="170">
        <v>49095</v>
      </c>
      <c r="N63" s="89">
        <f>SUM(H49)</f>
        <v>49056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117453</v>
      </c>
      <c r="D64" s="139">
        <f t="shared" si="10"/>
        <v>118269</v>
      </c>
      <c r="E64" s="70">
        <f t="shared" si="9"/>
        <v>94.70106833299738</v>
      </c>
      <c r="F64" s="70">
        <f t="shared" si="11"/>
        <v>99.310047434238896</v>
      </c>
      <c r="G64" s="69"/>
      <c r="H64" s="424">
        <v>215</v>
      </c>
      <c r="I64" s="3">
        <v>11</v>
      </c>
      <c r="J64" s="161" t="s">
        <v>17</v>
      </c>
      <c r="K64" s="3">
        <f t="shared" ref="K64:K72" si="12">SUM(K50)</f>
        <v>33</v>
      </c>
      <c r="L64" s="161" t="s">
        <v>0</v>
      </c>
      <c r="M64" s="170">
        <v>15632</v>
      </c>
      <c r="N64" s="89">
        <f t="shared" ref="N64:N72" si="13">SUM(H50)</f>
        <v>14401</v>
      </c>
      <c r="O64" s="45"/>
      <c r="S64" s="26"/>
      <c r="T64" s="26"/>
      <c r="U64" s="26"/>
      <c r="V64" s="26"/>
    </row>
    <row r="65" spans="2:22" x14ac:dyDescent="0.15">
      <c r="H65" s="43">
        <v>201</v>
      </c>
      <c r="I65" s="3">
        <v>4</v>
      </c>
      <c r="J65" s="161" t="s">
        <v>11</v>
      </c>
      <c r="K65" s="3">
        <f t="shared" si="12"/>
        <v>13</v>
      </c>
      <c r="L65" s="161" t="s">
        <v>7</v>
      </c>
      <c r="M65" s="170">
        <v>15774</v>
      </c>
      <c r="N65" s="89">
        <f t="shared" si="13"/>
        <v>13431</v>
      </c>
      <c r="O65" s="45"/>
      <c r="S65" s="26"/>
      <c r="T65" s="26"/>
      <c r="U65" s="26"/>
      <c r="V65" s="26"/>
    </row>
    <row r="66" spans="2:22" x14ac:dyDescent="0.15">
      <c r="H66" s="43">
        <v>145</v>
      </c>
      <c r="I66" s="3">
        <v>9</v>
      </c>
      <c r="J66" s="3" t="s">
        <v>170</v>
      </c>
      <c r="K66" s="3">
        <f t="shared" si="12"/>
        <v>40</v>
      </c>
      <c r="L66" s="161" t="s">
        <v>2</v>
      </c>
      <c r="M66" s="170">
        <v>6777</v>
      </c>
      <c r="N66" s="89">
        <f t="shared" si="13"/>
        <v>10035</v>
      </c>
      <c r="O66" s="45"/>
      <c r="S66" s="26"/>
      <c r="T66" s="26"/>
      <c r="U66" s="26"/>
      <c r="V66" s="26"/>
    </row>
    <row r="67" spans="2:22" x14ac:dyDescent="0.15">
      <c r="H67" s="89">
        <v>38</v>
      </c>
      <c r="I67" s="3">
        <v>1</v>
      </c>
      <c r="J67" s="161" t="s">
        <v>4</v>
      </c>
      <c r="K67" s="3">
        <f t="shared" si="12"/>
        <v>25</v>
      </c>
      <c r="L67" s="161" t="s">
        <v>29</v>
      </c>
      <c r="M67" s="170">
        <v>16977</v>
      </c>
      <c r="N67" s="89">
        <f t="shared" si="13"/>
        <v>7216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19</v>
      </c>
      <c r="I68" s="3">
        <v>15</v>
      </c>
      <c r="J68" s="161" t="s">
        <v>20</v>
      </c>
      <c r="K68" s="3">
        <f t="shared" si="12"/>
        <v>34</v>
      </c>
      <c r="L68" s="161" t="s">
        <v>1</v>
      </c>
      <c r="M68" s="170">
        <v>5298</v>
      </c>
      <c r="N68" s="89">
        <f t="shared" si="13"/>
        <v>5931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19</v>
      </c>
      <c r="I69" s="3">
        <v>29</v>
      </c>
      <c r="J69" s="161" t="s">
        <v>96</v>
      </c>
      <c r="K69" s="3">
        <f t="shared" si="12"/>
        <v>36</v>
      </c>
      <c r="L69" s="161" t="s">
        <v>5</v>
      </c>
      <c r="M69" s="170">
        <v>3601</v>
      </c>
      <c r="N69" s="89">
        <f t="shared" si="13"/>
        <v>3778</v>
      </c>
      <c r="O69" s="45"/>
      <c r="S69" s="26"/>
      <c r="T69" s="26"/>
      <c r="U69" s="26"/>
      <c r="V69" s="26"/>
    </row>
    <row r="70" spans="2:22" x14ac:dyDescent="0.15">
      <c r="B70" s="50"/>
      <c r="H70" s="88">
        <v>3</v>
      </c>
      <c r="I70" s="3">
        <v>27</v>
      </c>
      <c r="J70" s="161" t="s">
        <v>31</v>
      </c>
      <c r="K70" s="3">
        <f t="shared" si="12"/>
        <v>24</v>
      </c>
      <c r="L70" s="161" t="s">
        <v>28</v>
      </c>
      <c r="M70" s="170">
        <v>3031</v>
      </c>
      <c r="N70" s="89">
        <f t="shared" si="13"/>
        <v>3378</v>
      </c>
      <c r="O70" s="45"/>
      <c r="S70" s="26"/>
      <c r="T70" s="26"/>
      <c r="U70" s="26"/>
      <c r="V70" s="26"/>
    </row>
    <row r="71" spans="2:22" x14ac:dyDescent="0.15">
      <c r="B71" s="50"/>
      <c r="H71" s="44">
        <v>0</v>
      </c>
      <c r="I71" s="3">
        <v>2</v>
      </c>
      <c r="J71" s="161" t="s">
        <v>6</v>
      </c>
      <c r="K71" s="3">
        <f t="shared" si="12"/>
        <v>22</v>
      </c>
      <c r="L71" s="161" t="s">
        <v>26</v>
      </c>
      <c r="M71" s="170">
        <v>1267</v>
      </c>
      <c r="N71" s="89">
        <f t="shared" si="13"/>
        <v>3109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3</v>
      </c>
      <c r="J72" s="161" t="s">
        <v>10</v>
      </c>
      <c r="K72" s="3">
        <f t="shared" si="12"/>
        <v>16</v>
      </c>
      <c r="L72" s="163" t="s">
        <v>3</v>
      </c>
      <c r="M72" s="171">
        <v>2033</v>
      </c>
      <c r="N72" s="89">
        <f t="shared" si="13"/>
        <v>1911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44">
        <v>0</v>
      </c>
      <c r="I73" s="3">
        <v>5</v>
      </c>
      <c r="J73" s="161" t="s">
        <v>12</v>
      </c>
      <c r="K73" s="43"/>
      <c r="L73" s="3" t="s">
        <v>192</v>
      </c>
      <c r="M73" s="169">
        <v>124025</v>
      </c>
      <c r="N73" s="168">
        <f>SUM(H89)</f>
        <v>117453</v>
      </c>
      <c r="O73" s="45"/>
      <c r="S73" s="26"/>
      <c r="T73" s="26"/>
      <c r="U73" s="26"/>
      <c r="V73" s="26"/>
    </row>
    <row r="74" spans="2:22" x14ac:dyDescent="0.15">
      <c r="B74" s="50"/>
      <c r="H74" s="88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351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89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88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61" t="s">
        <v>97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117453</v>
      </c>
      <c r="I89" s="3"/>
      <c r="J89" s="3" t="s">
        <v>94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I15" sqref="I1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4" t="s">
        <v>197</v>
      </c>
      <c r="I2" s="3"/>
      <c r="J2" s="187" t="s">
        <v>104</v>
      </c>
      <c r="K2" s="3"/>
      <c r="L2" s="180" t="s">
        <v>182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101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43">
        <v>33014</v>
      </c>
      <c r="I4" s="3">
        <v>17</v>
      </c>
      <c r="J4" s="33" t="s">
        <v>21</v>
      </c>
      <c r="K4" s="204">
        <f>SUM(I4)</f>
        <v>17</v>
      </c>
      <c r="L4" s="276">
        <v>28995</v>
      </c>
      <c r="M4" s="45"/>
      <c r="R4" s="48"/>
      <c r="S4" s="26"/>
      <c r="T4" s="26"/>
      <c r="U4" s="26"/>
      <c r="V4" s="26"/>
    </row>
    <row r="5" spans="5:30" x14ac:dyDescent="0.15">
      <c r="H5" s="88">
        <v>19147</v>
      </c>
      <c r="I5" s="3">
        <v>2</v>
      </c>
      <c r="J5" s="33" t="s">
        <v>6</v>
      </c>
      <c r="K5" s="204">
        <f t="shared" ref="K5:K13" si="0">SUM(I5)</f>
        <v>2</v>
      </c>
      <c r="L5" s="276">
        <v>15227</v>
      </c>
      <c r="M5" s="45"/>
      <c r="R5" s="48"/>
      <c r="S5" s="26"/>
      <c r="T5" s="26"/>
      <c r="U5" s="26"/>
      <c r="V5" s="26"/>
    </row>
    <row r="6" spans="5:30" x14ac:dyDescent="0.15">
      <c r="H6" s="88">
        <v>17313</v>
      </c>
      <c r="I6" s="3">
        <v>33</v>
      </c>
      <c r="J6" s="33" t="s">
        <v>0</v>
      </c>
      <c r="K6" s="204">
        <f t="shared" si="0"/>
        <v>33</v>
      </c>
      <c r="L6" s="276">
        <v>16459</v>
      </c>
      <c r="M6" s="45"/>
      <c r="R6" s="48"/>
      <c r="S6" s="26"/>
      <c r="T6" s="26"/>
      <c r="U6" s="26"/>
      <c r="V6" s="26"/>
    </row>
    <row r="7" spans="5:30" x14ac:dyDescent="0.15">
      <c r="H7" s="88">
        <v>17307</v>
      </c>
      <c r="I7" s="3">
        <v>34</v>
      </c>
      <c r="J7" s="33" t="s">
        <v>1</v>
      </c>
      <c r="K7" s="204">
        <f t="shared" si="0"/>
        <v>34</v>
      </c>
      <c r="L7" s="276">
        <v>14640</v>
      </c>
      <c r="M7" s="45"/>
      <c r="R7" s="48"/>
      <c r="S7" s="26"/>
      <c r="T7" s="26"/>
      <c r="U7" s="26"/>
      <c r="V7" s="26"/>
    </row>
    <row r="8" spans="5:30" x14ac:dyDescent="0.15">
      <c r="H8" s="88">
        <v>16261</v>
      </c>
      <c r="I8" s="3">
        <v>16</v>
      </c>
      <c r="J8" s="33" t="s">
        <v>3</v>
      </c>
      <c r="K8" s="204">
        <f t="shared" si="0"/>
        <v>16</v>
      </c>
      <c r="L8" s="276">
        <v>6365</v>
      </c>
      <c r="M8" s="45"/>
      <c r="R8" s="48"/>
      <c r="S8" s="26"/>
      <c r="T8" s="26"/>
      <c r="U8" s="26"/>
      <c r="V8" s="26"/>
    </row>
    <row r="9" spans="5:30" x14ac:dyDescent="0.15">
      <c r="H9" s="88">
        <v>14410</v>
      </c>
      <c r="I9" s="3">
        <v>31</v>
      </c>
      <c r="J9" s="33" t="s">
        <v>64</v>
      </c>
      <c r="K9" s="204">
        <f t="shared" si="0"/>
        <v>31</v>
      </c>
      <c r="L9" s="276">
        <v>45046</v>
      </c>
      <c r="M9" s="45"/>
      <c r="R9" s="48"/>
      <c r="S9" s="26"/>
      <c r="T9" s="26"/>
      <c r="U9" s="26"/>
      <c r="V9" s="26"/>
    </row>
    <row r="10" spans="5:30" x14ac:dyDescent="0.15">
      <c r="H10" s="88">
        <v>10663</v>
      </c>
      <c r="I10" s="3">
        <v>25</v>
      </c>
      <c r="J10" s="33" t="s">
        <v>29</v>
      </c>
      <c r="K10" s="204">
        <f t="shared" si="0"/>
        <v>25</v>
      </c>
      <c r="L10" s="276">
        <v>2616</v>
      </c>
      <c r="M10" s="45"/>
      <c r="R10" s="48"/>
      <c r="S10" s="26"/>
      <c r="T10" s="26"/>
      <c r="U10" s="26"/>
      <c r="V10" s="26"/>
    </row>
    <row r="11" spans="5:30" x14ac:dyDescent="0.15">
      <c r="H11" s="88">
        <v>10458</v>
      </c>
      <c r="I11" s="3">
        <v>13</v>
      </c>
      <c r="J11" s="33" t="s">
        <v>7</v>
      </c>
      <c r="K11" s="204">
        <f t="shared" si="0"/>
        <v>13</v>
      </c>
      <c r="L11" s="277">
        <v>12753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0">
        <v>8199</v>
      </c>
      <c r="I12" s="3">
        <v>40</v>
      </c>
      <c r="J12" s="33" t="s">
        <v>2</v>
      </c>
      <c r="K12" s="204">
        <f t="shared" si="0"/>
        <v>40</v>
      </c>
      <c r="L12" s="277">
        <v>12182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22">
        <v>7425</v>
      </c>
      <c r="I13" s="14">
        <v>3</v>
      </c>
      <c r="J13" s="77" t="s">
        <v>10</v>
      </c>
      <c r="K13" s="204">
        <f t="shared" si="0"/>
        <v>3</v>
      </c>
      <c r="L13" s="277">
        <v>13544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9">
        <v>6437</v>
      </c>
      <c r="I14" s="223">
        <v>26</v>
      </c>
      <c r="J14" s="383" t="s">
        <v>30</v>
      </c>
      <c r="K14" s="108" t="s">
        <v>8</v>
      </c>
      <c r="L14" s="278">
        <v>210686</v>
      </c>
      <c r="N14" s="32"/>
      <c r="R14" s="48"/>
      <c r="S14" s="26"/>
      <c r="T14" s="26"/>
      <c r="U14" s="26"/>
      <c r="V14" s="26"/>
    </row>
    <row r="15" spans="5:30" x14ac:dyDescent="0.15">
      <c r="H15" s="293">
        <v>4084</v>
      </c>
      <c r="I15" s="3">
        <v>21</v>
      </c>
      <c r="J15" s="3" t="s">
        <v>166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3706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2889</v>
      </c>
      <c r="I17" s="3">
        <v>38</v>
      </c>
      <c r="J17" s="33" t="s">
        <v>38</v>
      </c>
      <c r="L17" s="32"/>
      <c r="R17" s="48"/>
      <c r="S17" s="26"/>
      <c r="T17" s="26"/>
      <c r="U17" s="26"/>
      <c r="V17" s="26"/>
    </row>
    <row r="18" spans="1:22" x14ac:dyDescent="0.15">
      <c r="H18" s="427">
        <v>2127</v>
      </c>
      <c r="I18" s="3">
        <v>14</v>
      </c>
      <c r="J18" s="33" t="s">
        <v>19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2023</v>
      </c>
      <c r="I19" s="3">
        <v>1</v>
      </c>
      <c r="J19" s="33" t="s">
        <v>4</v>
      </c>
      <c r="K19" s="117">
        <f>SUM(I4)</f>
        <v>17</v>
      </c>
      <c r="L19" s="33" t="s">
        <v>21</v>
      </c>
      <c r="M19" s="371">
        <v>34189</v>
      </c>
      <c r="N19" s="89">
        <f>SUM(H4)</f>
        <v>33014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197</v>
      </c>
      <c r="D20" s="59" t="s">
        <v>182</v>
      </c>
      <c r="E20" s="59" t="s">
        <v>51</v>
      </c>
      <c r="F20" s="59" t="s">
        <v>50</v>
      </c>
      <c r="G20" s="60" t="s">
        <v>52</v>
      </c>
      <c r="H20" s="88">
        <v>1351</v>
      </c>
      <c r="I20" s="3">
        <v>36</v>
      </c>
      <c r="J20" s="33" t="s">
        <v>5</v>
      </c>
      <c r="K20" s="117">
        <f t="shared" ref="K20:K28" si="1">SUM(I5)</f>
        <v>2</v>
      </c>
      <c r="L20" s="33" t="s">
        <v>6</v>
      </c>
      <c r="M20" s="372">
        <v>8549</v>
      </c>
      <c r="N20" s="89">
        <f t="shared" ref="N20:N28" si="2">SUM(H5)</f>
        <v>19147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21</v>
      </c>
      <c r="C21" s="203">
        <f>SUM(H4)</f>
        <v>33014</v>
      </c>
      <c r="D21" s="89">
        <f>SUM(L4)</f>
        <v>28995</v>
      </c>
      <c r="E21" s="52">
        <f t="shared" ref="E21:E30" si="3">SUM(N19/M19*100)</f>
        <v>96.563222088975991</v>
      </c>
      <c r="F21" s="52">
        <f t="shared" ref="F21:F31" si="4">SUM(C21/D21*100)</f>
        <v>113.86101051905501</v>
      </c>
      <c r="G21" s="62"/>
      <c r="H21" s="88">
        <v>1174</v>
      </c>
      <c r="I21" s="3">
        <v>24</v>
      </c>
      <c r="J21" s="33" t="s">
        <v>28</v>
      </c>
      <c r="K21" s="117">
        <f t="shared" si="1"/>
        <v>33</v>
      </c>
      <c r="L21" s="33" t="s">
        <v>0</v>
      </c>
      <c r="M21" s="372">
        <v>18113</v>
      </c>
      <c r="N21" s="89">
        <f t="shared" si="2"/>
        <v>17313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3">
        <f t="shared" ref="C22:C30" si="5">SUM(H5)</f>
        <v>19147</v>
      </c>
      <c r="D22" s="89">
        <f t="shared" ref="D22:D29" si="6">SUM(L5)</f>
        <v>15227</v>
      </c>
      <c r="E22" s="52">
        <f t="shared" si="3"/>
        <v>223.96771552228333</v>
      </c>
      <c r="F22" s="52">
        <f t="shared" si="4"/>
        <v>125.74374466408354</v>
      </c>
      <c r="G22" s="62"/>
      <c r="H22" s="88">
        <v>839</v>
      </c>
      <c r="I22" s="3">
        <v>9</v>
      </c>
      <c r="J22" s="3" t="s">
        <v>172</v>
      </c>
      <c r="K22" s="117">
        <f t="shared" si="1"/>
        <v>34</v>
      </c>
      <c r="L22" s="33" t="s">
        <v>1</v>
      </c>
      <c r="M22" s="372">
        <v>16844</v>
      </c>
      <c r="N22" s="89">
        <f t="shared" si="2"/>
        <v>17307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0</v>
      </c>
      <c r="C23" s="203">
        <f t="shared" si="5"/>
        <v>17313</v>
      </c>
      <c r="D23" s="89">
        <f t="shared" si="6"/>
        <v>16459</v>
      </c>
      <c r="E23" s="52">
        <f t="shared" si="3"/>
        <v>95.583282725114557</v>
      </c>
      <c r="F23" s="52">
        <f t="shared" si="4"/>
        <v>105.18865058630536</v>
      </c>
      <c r="G23" s="62"/>
      <c r="H23" s="88">
        <v>808</v>
      </c>
      <c r="I23" s="3">
        <v>5</v>
      </c>
      <c r="J23" s="33" t="s">
        <v>12</v>
      </c>
      <c r="K23" s="117">
        <f t="shared" si="1"/>
        <v>16</v>
      </c>
      <c r="L23" s="33" t="s">
        <v>3</v>
      </c>
      <c r="M23" s="372">
        <v>12681</v>
      </c>
      <c r="N23" s="89">
        <f t="shared" si="2"/>
        <v>16261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3">
        <f t="shared" si="5"/>
        <v>17307</v>
      </c>
      <c r="D24" s="89">
        <f t="shared" si="6"/>
        <v>14640</v>
      </c>
      <c r="E24" s="52">
        <f t="shared" si="3"/>
        <v>102.74875326525765</v>
      </c>
      <c r="F24" s="52">
        <f t="shared" si="4"/>
        <v>118.2172131147541</v>
      </c>
      <c r="G24" s="62"/>
      <c r="H24" s="88">
        <v>586</v>
      </c>
      <c r="I24" s="3">
        <v>27</v>
      </c>
      <c r="J24" s="33" t="s">
        <v>31</v>
      </c>
      <c r="K24" s="117">
        <f t="shared" si="1"/>
        <v>31</v>
      </c>
      <c r="L24" s="33" t="s">
        <v>64</v>
      </c>
      <c r="M24" s="372">
        <v>36129</v>
      </c>
      <c r="N24" s="89">
        <f t="shared" si="2"/>
        <v>14410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3</v>
      </c>
      <c r="C25" s="203">
        <f t="shared" si="5"/>
        <v>16261</v>
      </c>
      <c r="D25" s="89">
        <f t="shared" si="6"/>
        <v>6365</v>
      </c>
      <c r="E25" s="52">
        <f t="shared" si="3"/>
        <v>128.2312120495229</v>
      </c>
      <c r="F25" s="52">
        <f t="shared" si="4"/>
        <v>255.47525530243519</v>
      </c>
      <c r="G25" s="72"/>
      <c r="H25" s="88">
        <v>546</v>
      </c>
      <c r="I25" s="3">
        <v>12</v>
      </c>
      <c r="J25" s="33" t="s">
        <v>18</v>
      </c>
      <c r="K25" s="117">
        <f t="shared" si="1"/>
        <v>25</v>
      </c>
      <c r="L25" s="33" t="s">
        <v>29</v>
      </c>
      <c r="M25" s="372">
        <v>10797</v>
      </c>
      <c r="N25" s="89">
        <f t="shared" si="2"/>
        <v>10663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64</v>
      </c>
      <c r="C26" s="203">
        <f t="shared" si="5"/>
        <v>14410</v>
      </c>
      <c r="D26" s="89">
        <f t="shared" si="6"/>
        <v>45046</v>
      </c>
      <c r="E26" s="52">
        <f t="shared" si="3"/>
        <v>39.884857040050932</v>
      </c>
      <c r="F26" s="52">
        <f t="shared" si="4"/>
        <v>31.989521822137373</v>
      </c>
      <c r="G26" s="62"/>
      <c r="H26" s="88">
        <v>416</v>
      </c>
      <c r="I26" s="3">
        <v>39</v>
      </c>
      <c r="J26" s="33" t="s">
        <v>39</v>
      </c>
      <c r="K26" s="117">
        <f t="shared" si="1"/>
        <v>13</v>
      </c>
      <c r="L26" s="33" t="s">
        <v>7</v>
      </c>
      <c r="M26" s="373">
        <v>11013</v>
      </c>
      <c r="N26" s="89">
        <f t="shared" si="2"/>
        <v>10458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29</v>
      </c>
      <c r="C27" s="203">
        <f t="shared" si="5"/>
        <v>10663</v>
      </c>
      <c r="D27" s="89">
        <f t="shared" si="6"/>
        <v>2616</v>
      </c>
      <c r="E27" s="52">
        <f t="shared" si="3"/>
        <v>98.758914513290733</v>
      </c>
      <c r="F27" s="52">
        <f t="shared" si="4"/>
        <v>407.60703363914371</v>
      </c>
      <c r="G27" s="62"/>
      <c r="H27" s="88">
        <v>412</v>
      </c>
      <c r="I27" s="3">
        <v>4</v>
      </c>
      <c r="J27" s="33" t="s">
        <v>11</v>
      </c>
      <c r="K27" s="117">
        <f t="shared" si="1"/>
        <v>40</v>
      </c>
      <c r="L27" s="33" t="s">
        <v>2</v>
      </c>
      <c r="M27" s="374">
        <v>11647</v>
      </c>
      <c r="N27" s="89">
        <f t="shared" si="2"/>
        <v>8199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7</v>
      </c>
      <c r="C28" s="203">
        <f t="shared" si="5"/>
        <v>10458</v>
      </c>
      <c r="D28" s="89">
        <f t="shared" si="6"/>
        <v>12753</v>
      </c>
      <c r="E28" s="52">
        <f t="shared" si="3"/>
        <v>94.960501225824018</v>
      </c>
      <c r="F28" s="52">
        <f t="shared" si="4"/>
        <v>82.004234297812289</v>
      </c>
      <c r="G28" s="73"/>
      <c r="H28" s="337">
        <v>236</v>
      </c>
      <c r="I28" s="3">
        <v>7</v>
      </c>
      <c r="J28" s="33" t="s">
        <v>14</v>
      </c>
      <c r="K28" s="181">
        <f t="shared" si="1"/>
        <v>3</v>
      </c>
      <c r="L28" s="77" t="s">
        <v>10</v>
      </c>
      <c r="M28" s="374">
        <v>16451</v>
      </c>
      <c r="N28" s="167">
        <f t="shared" si="2"/>
        <v>7425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2</v>
      </c>
      <c r="C29" s="203">
        <f t="shared" si="5"/>
        <v>8199</v>
      </c>
      <c r="D29" s="89">
        <f t="shared" si="6"/>
        <v>12182</v>
      </c>
      <c r="E29" s="52">
        <f t="shared" si="3"/>
        <v>70.395810079848886</v>
      </c>
      <c r="F29" s="52">
        <f t="shared" si="4"/>
        <v>67.304219340009851</v>
      </c>
      <c r="G29" s="72"/>
      <c r="H29" s="88">
        <v>145</v>
      </c>
      <c r="I29" s="3">
        <v>15</v>
      </c>
      <c r="J29" s="33" t="s">
        <v>20</v>
      </c>
      <c r="K29" s="115"/>
      <c r="L29" s="115" t="s">
        <v>176</v>
      </c>
      <c r="M29" s="375">
        <v>205413</v>
      </c>
      <c r="N29" s="172">
        <f>SUM(H44)</f>
        <v>182354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10</v>
      </c>
      <c r="C30" s="203">
        <f t="shared" si="5"/>
        <v>7425</v>
      </c>
      <c r="D30" s="89">
        <f>SUM(L13)</f>
        <v>13544</v>
      </c>
      <c r="E30" s="57">
        <f t="shared" si="3"/>
        <v>45.13403440520333</v>
      </c>
      <c r="F30" s="63">
        <f t="shared" si="4"/>
        <v>54.821323095097462</v>
      </c>
      <c r="G30" s="75"/>
      <c r="H30" s="88">
        <v>92</v>
      </c>
      <c r="I30" s="3">
        <v>10</v>
      </c>
      <c r="J30" s="33" t="s">
        <v>16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182354</v>
      </c>
      <c r="D31" s="67">
        <f>SUM(L14)</f>
        <v>210686</v>
      </c>
      <c r="E31" s="70">
        <f>SUM(N29/M29*100)</f>
        <v>88.774322949375161</v>
      </c>
      <c r="F31" s="63">
        <f t="shared" si="4"/>
        <v>86.552499928804011</v>
      </c>
      <c r="G31" s="71"/>
      <c r="H31" s="88">
        <v>88</v>
      </c>
      <c r="I31" s="3">
        <v>32</v>
      </c>
      <c r="J31" s="33" t="s">
        <v>35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79</v>
      </c>
      <c r="I32" s="3">
        <v>29</v>
      </c>
      <c r="J32" s="33" t="s">
        <v>54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38</v>
      </c>
      <c r="I33" s="3">
        <v>20</v>
      </c>
      <c r="J33" s="33" t="s">
        <v>24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44">
        <v>16</v>
      </c>
      <c r="I34" s="3">
        <v>19</v>
      </c>
      <c r="J34" s="33" t="s">
        <v>23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29</v>
      </c>
      <c r="I35" s="3">
        <v>18</v>
      </c>
      <c r="J35" s="33" t="s">
        <v>22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23</v>
      </c>
      <c r="I36" s="3">
        <v>23</v>
      </c>
      <c r="J36" s="33" t="s">
        <v>27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13</v>
      </c>
      <c r="I37" s="3">
        <v>37</v>
      </c>
      <c r="J37" s="33" t="s">
        <v>37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6</v>
      </c>
      <c r="J38" s="33" t="s">
        <v>13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44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 x14ac:dyDescent="0.15">
      <c r="H42" s="293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182354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197</v>
      </c>
      <c r="I48" s="3"/>
      <c r="J48" s="190" t="s">
        <v>92</v>
      </c>
      <c r="K48" s="3"/>
      <c r="L48" s="330" t="s">
        <v>182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100</v>
      </c>
      <c r="I49" s="3"/>
      <c r="J49" s="145" t="s">
        <v>9</v>
      </c>
      <c r="K49" s="3"/>
      <c r="L49" s="330" t="s">
        <v>181</v>
      </c>
      <c r="M49" s="82"/>
      <c r="R49" s="48"/>
      <c r="S49" s="26"/>
      <c r="T49" s="26"/>
      <c r="U49" s="26"/>
      <c r="V49" s="26"/>
    </row>
    <row r="50" spans="1:22" x14ac:dyDescent="0.15">
      <c r="H50" s="43">
        <v>26939</v>
      </c>
      <c r="I50" s="3">
        <v>16</v>
      </c>
      <c r="J50" s="33" t="s">
        <v>3</v>
      </c>
      <c r="K50" s="328">
        <f>SUM(I50)</f>
        <v>16</v>
      </c>
      <c r="L50" s="331">
        <v>17942</v>
      </c>
      <c r="M50" s="45"/>
      <c r="R50" s="48"/>
      <c r="S50" s="26"/>
      <c r="T50" s="26"/>
      <c r="U50" s="26"/>
      <c r="V50" s="26"/>
    </row>
    <row r="51" spans="1:22" x14ac:dyDescent="0.15">
      <c r="H51" s="44">
        <v>7037</v>
      </c>
      <c r="I51" s="3">
        <v>26</v>
      </c>
      <c r="J51" s="33" t="s">
        <v>30</v>
      </c>
      <c r="K51" s="328">
        <f t="shared" ref="K51:K59" si="7">SUM(I51)</f>
        <v>26</v>
      </c>
      <c r="L51" s="332">
        <v>6935</v>
      </c>
      <c r="M51" s="45"/>
      <c r="R51" s="48"/>
      <c r="S51" s="26"/>
      <c r="T51" s="26"/>
      <c r="U51" s="26"/>
      <c r="V51" s="26"/>
    </row>
    <row r="52" spans="1:22" ht="14.25" thickBot="1" x14ac:dyDescent="0.2">
      <c r="H52" s="88">
        <v>6218</v>
      </c>
      <c r="I52" s="3">
        <v>33</v>
      </c>
      <c r="J52" s="33" t="s">
        <v>0</v>
      </c>
      <c r="K52" s="328">
        <f t="shared" si="7"/>
        <v>33</v>
      </c>
      <c r="L52" s="332">
        <v>6663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197</v>
      </c>
      <c r="D53" s="59" t="s">
        <v>182</v>
      </c>
      <c r="E53" s="59" t="s">
        <v>51</v>
      </c>
      <c r="F53" s="59" t="s">
        <v>50</v>
      </c>
      <c r="G53" s="60" t="s">
        <v>52</v>
      </c>
      <c r="H53" s="44">
        <v>5041</v>
      </c>
      <c r="I53" s="3">
        <v>38</v>
      </c>
      <c r="J53" s="33" t="s">
        <v>38</v>
      </c>
      <c r="K53" s="328">
        <f t="shared" si="7"/>
        <v>38</v>
      </c>
      <c r="L53" s="332">
        <v>4730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26939</v>
      </c>
      <c r="D54" s="98">
        <f>SUM(L50)</f>
        <v>17942</v>
      </c>
      <c r="E54" s="52">
        <f t="shared" ref="E54:E63" si="8">SUM(N67/M67*100)</f>
        <v>102.01461733631234</v>
      </c>
      <c r="F54" s="52">
        <f t="shared" ref="F54:F61" si="9">SUM(C54/D54*100)</f>
        <v>150.14491138111694</v>
      </c>
      <c r="G54" s="62"/>
      <c r="H54" s="44">
        <v>4116</v>
      </c>
      <c r="I54" s="3">
        <v>34</v>
      </c>
      <c r="J54" s="33" t="s">
        <v>1</v>
      </c>
      <c r="K54" s="328">
        <f t="shared" si="7"/>
        <v>34</v>
      </c>
      <c r="L54" s="332">
        <v>3785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30</v>
      </c>
      <c r="C55" s="43">
        <f t="shared" ref="C55:C63" si="10">SUM(H51)</f>
        <v>7037</v>
      </c>
      <c r="D55" s="98">
        <f t="shared" ref="D55:D63" si="11">SUM(L51)</f>
        <v>6935</v>
      </c>
      <c r="E55" s="52">
        <f t="shared" si="8"/>
        <v>114.29267500406041</v>
      </c>
      <c r="F55" s="52">
        <f t="shared" si="9"/>
        <v>101.47080028839221</v>
      </c>
      <c r="G55" s="62"/>
      <c r="H55" s="88">
        <v>1795</v>
      </c>
      <c r="I55" s="3">
        <v>36</v>
      </c>
      <c r="J55" s="33" t="s">
        <v>5</v>
      </c>
      <c r="K55" s="328">
        <f t="shared" si="7"/>
        <v>36</v>
      </c>
      <c r="L55" s="332">
        <v>1965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0</v>
      </c>
      <c r="C56" s="43">
        <f t="shared" si="10"/>
        <v>6218</v>
      </c>
      <c r="D56" s="98">
        <f t="shared" si="11"/>
        <v>6663</v>
      </c>
      <c r="E56" s="52">
        <f t="shared" si="8"/>
        <v>55.766816143497756</v>
      </c>
      <c r="F56" s="52">
        <f t="shared" si="9"/>
        <v>93.32132672970134</v>
      </c>
      <c r="G56" s="62"/>
      <c r="H56" s="44">
        <v>1473</v>
      </c>
      <c r="I56" s="3">
        <v>40</v>
      </c>
      <c r="J56" s="33" t="s">
        <v>2</v>
      </c>
      <c r="K56" s="328">
        <f t="shared" si="7"/>
        <v>40</v>
      </c>
      <c r="L56" s="332">
        <v>2311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5041</v>
      </c>
      <c r="D57" s="98">
        <f t="shared" si="11"/>
        <v>4730</v>
      </c>
      <c r="E57" s="52">
        <f t="shared" si="8"/>
        <v>98.726987857422642</v>
      </c>
      <c r="F57" s="52">
        <f t="shared" si="9"/>
        <v>106.57505285412263</v>
      </c>
      <c r="G57" s="62"/>
      <c r="H57" s="44">
        <v>1127</v>
      </c>
      <c r="I57" s="3">
        <v>25</v>
      </c>
      <c r="J57" s="33" t="s">
        <v>29</v>
      </c>
      <c r="K57" s="328">
        <f t="shared" si="7"/>
        <v>25</v>
      </c>
      <c r="L57" s="332">
        <v>1929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4116</v>
      </c>
      <c r="D58" s="98">
        <f t="shared" si="11"/>
        <v>3785</v>
      </c>
      <c r="E58" s="52">
        <f t="shared" si="8"/>
        <v>98.351254480286741</v>
      </c>
      <c r="F58" s="52">
        <f t="shared" si="9"/>
        <v>108.7450462351387</v>
      </c>
      <c r="G58" s="72"/>
      <c r="H58" s="44">
        <v>989</v>
      </c>
      <c r="I58" s="3">
        <v>14</v>
      </c>
      <c r="J58" s="33" t="s">
        <v>19</v>
      </c>
      <c r="K58" s="328">
        <f t="shared" si="7"/>
        <v>14</v>
      </c>
      <c r="L58" s="332">
        <v>664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5</v>
      </c>
      <c r="C59" s="43">
        <f t="shared" si="10"/>
        <v>1795</v>
      </c>
      <c r="D59" s="98">
        <f t="shared" si="11"/>
        <v>1965</v>
      </c>
      <c r="E59" s="52">
        <f t="shared" si="8"/>
        <v>266.71619613670134</v>
      </c>
      <c r="F59" s="52">
        <f t="shared" si="9"/>
        <v>91.348600508905847</v>
      </c>
      <c r="G59" s="62"/>
      <c r="H59" s="425">
        <v>606</v>
      </c>
      <c r="I59" s="14">
        <v>31</v>
      </c>
      <c r="J59" s="77" t="s">
        <v>108</v>
      </c>
      <c r="K59" s="329">
        <f t="shared" si="7"/>
        <v>31</v>
      </c>
      <c r="L59" s="333">
        <v>950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1473</v>
      </c>
      <c r="D60" s="98">
        <f t="shared" si="11"/>
        <v>2311</v>
      </c>
      <c r="E60" s="52">
        <f t="shared" si="8"/>
        <v>120.93596059113301</v>
      </c>
      <c r="F60" s="52">
        <f t="shared" si="9"/>
        <v>63.738641280830812</v>
      </c>
      <c r="G60" s="62"/>
      <c r="H60" s="423">
        <v>558</v>
      </c>
      <c r="I60" s="223">
        <v>24</v>
      </c>
      <c r="J60" s="383" t="s">
        <v>28</v>
      </c>
      <c r="K60" s="368" t="s">
        <v>8</v>
      </c>
      <c r="L60" s="377">
        <v>49020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29</v>
      </c>
      <c r="C61" s="43">
        <f t="shared" si="10"/>
        <v>1127</v>
      </c>
      <c r="D61" s="98">
        <f t="shared" si="11"/>
        <v>1929</v>
      </c>
      <c r="E61" s="52">
        <f t="shared" si="8"/>
        <v>128.50627137970355</v>
      </c>
      <c r="F61" s="52">
        <f t="shared" si="9"/>
        <v>58.424053913945052</v>
      </c>
      <c r="G61" s="73"/>
      <c r="H61" s="88">
        <v>179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19</v>
      </c>
      <c r="C62" s="43">
        <f t="shared" si="10"/>
        <v>989</v>
      </c>
      <c r="D62" s="98">
        <f t="shared" si="11"/>
        <v>664</v>
      </c>
      <c r="E62" s="52">
        <f t="shared" si="8"/>
        <v>86.300174520069802</v>
      </c>
      <c r="F62" s="52">
        <f>SUM(C62/D62*100)</f>
        <v>148.94578313253012</v>
      </c>
      <c r="G62" s="72"/>
      <c r="H62" s="88">
        <v>111</v>
      </c>
      <c r="I62" s="3">
        <v>15</v>
      </c>
      <c r="J62" s="33" t="s">
        <v>20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64</v>
      </c>
      <c r="C63" s="43">
        <f t="shared" si="10"/>
        <v>606</v>
      </c>
      <c r="D63" s="98">
        <f t="shared" si="11"/>
        <v>950</v>
      </c>
      <c r="E63" s="57">
        <f t="shared" si="8"/>
        <v>80.692410119840204</v>
      </c>
      <c r="F63" s="52">
        <f>SUM(C63/D63*100)</f>
        <v>63.789473684210527</v>
      </c>
      <c r="G63" s="75"/>
      <c r="H63" s="44">
        <v>106</v>
      </c>
      <c r="I63" s="3">
        <v>37</v>
      </c>
      <c r="J63" s="33" t="s">
        <v>37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56525</v>
      </c>
      <c r="D64" s="67">
        <f>SUM(L60)</f>
        <v>49020</v>
      </c>
      <c r="E64" s="70">
        <f>SUM(N77/M77*100)</f>
        <v>95.831072833310728</v>
      </c>
      <c r="F64" s="70">
        <f>SUM(C64/D64*100)</f>
        <v>115.31007751937985</v>
      </c>
      <c r="G64" s="71"/>
      <c r="H64" s="351">
        <v>100</v>
      </c>
      <c r="I64" s="3">
        <v>9</v>
      </c>
      <c r="J64" s="3" t="s">
        <v>172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46</v>
      </c>
      <c r="I65" s="3">
        <v>13</v>
      </c>
      <c r="J65" s="33" t="s">
        <v>7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44">
        <v>41</v>
      </c>
      <c r="I66" s="3">
        <v>17</v>
      </c>
      <c r="J66" s="33" t="s">
        <v>21</v>
      </c>
      <c r="L66" s="191" t="s">
        <v>92</v>
      </c>
      <c r="M66" s="344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38</v>
      </c>
      <c r="I67" s="3">
        <v>11</v>
      </c>
      <c r="J67" s="33" t="s">
        <v>17</v>
      </c>
      <c r="K67" s="3">
        <f>SUM(I50)</f>
        <v>16</v>
      </c>
      <c r="L67" s="33" t="s">
        <v>3</v>
      </c>
      <c r="M67" s="395">
        <v>26407</v>
      </c>
      <c r="N67" s="89">
        <f>SUM(H50)</f>
        <v>26939</v>
      </c>
      <c r="R67" s="48"/>
      <c r="S67" s="26"/>
      <c r="T67" s="26"/>
      <c r="U67" s="26"/>
      <c r="V67" s="26"/>
    </row>
    <row r="68" spans="3:22" x14ac:dyDescent="0.15">
      <c r="C68" s="26"/>
      <c r="H68" s="293">
        <v>5</v>
      </c>
      <c r="I68" s="3">
        <v>23</v>
      </c>
      <c r="J68" s="33" t="s">
        <v>27</v>
      </c>
      <c r="K68" s="3">
        <f t="shared" ref="K68:K76" si="12">SUM(I51)</f>
        <v>26</v>
      </c>
      <c r="L68" s="33" t="s">
        <v>30</v>
      </c>
      <c r="M68" s="396">
        <v>6157</v>
      </c>
      <c r="N68" s="89">
        <f t="shared" ref="N68:N76" si="13">SUM(H51)</f>
        <v>7037</v>
      </c>
      <c r="R68" s="48"/>
      <c r="S68" s="26"/>
      <c r="T68" s="26"/>
      <c r="U68" s="26"/>
      <c r="V68" s="26"/>
    </row>
    <row r="69" spans="3:22" x14ac:dyDescent="0.15">
      <c r="H69" s="44">
        <v>0</v>
      </c>
      <c r="I69" s="3">
        <v>2</v>
      </c>
      <c r="J69" s="33" t="s">
        <v>6</v>
      </c>
      <c r="K69" s="3">
        <f t="shared" si="12"/>
        <v>33</v>
      </c>
      <c r="L69" s="33" t="s">
        <v>0</v>
      </c>
      <c r="M69" s="396">
        <v>11150</v>
      </c>
      <c r="N69" s="89">
        <f t="shared" si="13"/>
        <v>6218</v>
      </c>
      <c r="R69" s="48"/>
      <c r="S69" s="26"/>
      <c r="T69" s="26"/>
      <c r="U69" s="26"/>
      <c r="V69" s="26"/>
    </row>
    <row r="70" spans="3:22" x14ac:dyDescent="0.15">
      <c r="H70" s="44">
        <v>0</v>
      </c>
      <c r="I70" s="3">
        <v>3</v>
      </c>
      <c r="J70" s="33" t="s">
        <v>10</v>
      </c>
      <c r="K70" s="3">
        <f t="shared" si="12"/>
        <v>38</v>
      </c>
      <c r="L70" s="33" t="s">
        <v>38</v>
      </c>
      <c r="M70" s="396">
        <v>5106</v>
      </c>
      <c r="N70" s="89">
        <f t="shared" si="13"/>
        <v>5041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4</v>
      </c>
      <c r="J71" s="33" t="s">
        <v>11</v>
      </c>
      <c r="K71" s="3">
        <f t="shared" si="12"/>
        <v>34</v>
      </c>
      <c r="L71" s="33" t="s">
        <v>1</v>
      </c>
      <c r="M71" s="396">
        <v>4185</v>
      </c>
      <c r="N71" s="89">
        <f t="shared" si="13"/>
        <v>4116</v>
      </c>
      <c r="R71" s="48"/>
      <c r="S71" s="26"/>
      <c r="T71" s="26"/>
      <c r="U71" s="26"/>
      <c r="V71" s="26"/>
    </row>
    <row r="72" spans="3:22" x14ac:dyDescent="0.15">
      <c r="H72" s="88">
        <v>0</v>
      </c>
      <c r="I72" s="3">
        <v>5</v>
      </c>
      <c r="J72" s="33" t="s">
        <v>12</v>
      </c>
      <c r="K72" s="3">
        <f t="shared" si="12"/>
        <v>36</v>
      </c>
      <c r="L72" s="33" t="s">
        <v>5</v>
      </c>
      <c r="M72" s="396">
        <v>673</v>
      </c>
      <c r="N72" s="89">
        <f t="shared" si="13"/>
        <v>1795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6</v>
      </c>
      <c r="J73" s="33" t="s">
        <v>13</v>
      </c>
      <c r="K73" s="3">
        <f t="shared" si="12"/>
        <v>40</v>
      </c>
      <c r="L73" s="33" t="s">
        <v>2</v>
      </c>
      <c r="M73" s="396">
        <v>1218</v>
      </c>
      <c r="N73" s="89">
        <f t="shared" si="13"/>
        <v>1473</v>
      </c>
      <c r="R73" s="48"/>
      <c r="S73" s="26"/>
      <c r="T73" s="26"/>
      <c r="U73" s="26"/>
      <c r="V73" s="26"/>
    </row>
    <row r="74" spans="3:22" x14ac:dyDescent="0.15">
      <c r="H74" s="293">
        <v>0</v>
      </c>
      <c r="I74" s="3">
        <v>7</v>
      </c>
      <c r="J74" s="33" t="s">
        <v>14</v>
      </c>
      <c r="K74" s="3">
        <f t="shared" si="12"/>
        <v>25</v>
      </c>
      <c r="L74" s="33" t="s">
        <v>29</v>
      </c>
      <c r="M74" s="396">
        <v>877</v>
      </c>
      <c r="N74" s="89">
        <f t="shared" si="13"/>
        <v>1127</v>
      </c>
      <c r="R74" s="48"/>
      <c r="S74" s="26"/>
      <c r="T74" s="26"/>
      <c r="U74" s="26"/>
      <c r="V74" s="26"/>
    </row>
    <row r="75" spans="3:22" x14ac:dyDescent="0.15">
      <c r="H75" s="88">
        <v>0</v>
      </c>
      <c r="I75" s="3">
        <v>8</v>
      </c>
      <c r="J75" s="33" t="s">
        <v>15</v>
      </c>
      <c r="K75" s="3">
        <f t="shared" si="12"/>
        <v>14</v>
      </c>
      <c r="L75" s="33" t="s">
        <v>19</v>
      </c>
      <c r="M75" s="396">
        <v>1146</v>
      </c>
      <c r="N75" s="89">
        <f t="shared" si="13"/>
        <v>989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10</v>
      </c>
      <c r="J76" s="33" t="s">
        <v>16</v>
      </c>
      <c r="K76" s="14">
        <f t="shared" si="12"/>
        <v>31</v>
      </c>
      <c r="L76" s="77" t="s">
        <v>64</v>
      </c>
      <c r="M76" s="397">
        <v>751</v>
      </c>
      <c r="N76" s="167">
        <f t="shared" si="13"/>
        <v>606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12</v>
      </c>
      <c r="J77" s="33" t="s">
        <v>18</v>
      </c>
      <c r="K77" s="3"/>
      <c r="L77" s="115" t="s">
        <v>62</v>
      </c>
      <c r="M77" s="298">
        <v>58984</v>
      </c>
      <c r="N77" s="172">
        <f>SUM(H90)</f>
        <v>56525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18</v>
      </c>
      <c r="J78" s="33" t="s">
        <v>22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19</v>
      </c>
      <c r="J79" s="33" t="s">
        <v>23</v>
      </c>
      <c r="R79" s="48"/>
      <c r="S79" s="26"/>
      <c r="T79" s="26"/>
      <c r="U79" s="26"/>
      <c r="V79" s="26"/>
    </row>
    <row r="80" spans="3:22" x14ac:dyDescent="0.15">
      <c r="H80" s="351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 x14ac:dyDescent="0.15">
      <c r="H82" s="88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28</v>
      </c>
      <c r="J84" s="33" t="s">
        <v>32</v>
      </c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88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88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56525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0"/>
  <sheetViews>
    <sheetView zoomScaleNormal="100" workbookViewId="0">
      <selection activeCell="L60" sqref="L60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102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4" t="s">
        <v>200</v>
      </c>
      <c r="I2" s="3"/>
      <c r="J2" s="183" t="s">
        <v>102</v>
      </c>
      <c r="K2" s="81"/>
      <c r="L2" s="320" t="s">
        <v>185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1" t="s">
        <v>100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30570</v>
      </c>
      <c r="I4" s="3">
        <v>33</v>
      </c>
      <c r="J4" s="161" t="s">
        <v>0</v>
      </c>
      <c r="K4" s="121">
        <f>SUM(I4)</f>
        <v>33</v>
      </c>
      <c r="L4" s="313">
        <v>23363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12895</v>
      </c>
      <c r="I5" s="3">
        <v>13</v>
      </c>
      <c r="J5" s="161" t="s">
        <v>7</v>
      </c>
      <c r="K5" s="121">
        <f t="shared" ref="K5:K13" si="0">SUM(I5)</f>
        <v>13</v>
      </c>
      <c r="L5" s="314">
        <v>10673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10119</v>
      </c>
      <c r="I6" s="3">
        <v>9</v>
      </c>
      <c r="J6" s="3" t="s">
        <v>171</v>
      </c>
      <c r="K6" s="121">
        <f t="shared" si="0"/>
        <v>9</v>
      </c>
      <c r="L6" s="314">
        <v>10485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10116</v>
      </c>
      <c r="I7" s="3">
        <v>34</v>
      </c>
      <c r="J7" s="161" t="s">
        <v>1</v>
      </c>
      <c r="K7" s="121">
        <f t="shared" si="0"/>
        <v>34</v>
      </c>
      <c r="L7" s="314">
        <v>10276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293">
        <v>5745</v>
      </c>
      <c r="I8" s="3">
        <v>24</v>
      </c>
      <c r="J8" s="161" t="s">
        <v>28</v>
      </c>
      <c r="K8" s="121">
        <f t="shared" si="0"/>
        <v>24</v>
      </c>
      <c r="L8" s="314">
        <v>5818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5057</v>
      </c>
      <c r="I9" s="3">
        <v>25</v>
      </c>
      <c r="J9" s="161" t="s">
        <v>29</v>
      </c>
      <c r="K9" s="121">
        <f t="shared" si="0"/>
        <v>25</v>
      </c>
      <c r="L9" s="314">
        <v>2951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1500</v>
      </c>
      <c r="I10" s="3">
        <v>20</v>
      </c>
      <c r="J10" s="161" t="s">
        <v>24</v>
      </c>
      <c r="K10" s="121">
        <f t="shared" si="0"/>
        <v>20</v>
      </c>
      <c r="L10" s="314">
        <v>724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1414</v>
      </c>
      <c r="I11" s="3">
        <v>12</v>
      </c>
      <c r="J11" s="161" t="s">
        <v>18</v>
      </c>
      <c r="K11" s="121">
        <f t="shared" si="0"/>
        <v>12</v>
      </c>
      <c r="L11" s="314">
        <v>3535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1374</v>
      </c>
      <c r="I12" s="3">
        <v>36</v>
      </c>
      <c r="J12" s="161" t="s">
        <v>5</v>
      </c>
      <c r="K12" s="121">
        <f t="shared" si="0"/>
        <v>36</v>
      </c>
      <c r="L12" s="314">
        <v>1497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1349</v>
      </c>
      <c r="I13" s="14">
        <v>26</v>
      </c>
      <c r="J13" s="163" t="s">
        <v>30</v>
      </c>
      <c r="K13" s="182">
        <f t="shared" si="0"/>
        <v>26</v>
      </c>
      <c r="L13" s="322">
        <v>620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9">
        <v>1086</v>
      </c>
      <c r="I14" s="223">
        <v>17</v>
      </c>
      <c r="J14" s="224" t="s">
        <v>21</v>
      </c>
      <c r="K14" s="81" t="s">
        <v>8</v>
      </c>
      <c r="L14" s="323">
        <v>78126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724</v>
      </c>
      <c r="I15" s="3">
        <v>38</v>
      </c>
      <c r="J15" s="161" t="s">
        <v>38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704</v>
      </c>
      <c r="I16" s="3">
        <v>40</v>
      </c>
      <c r="J16" s="161" t="s">
        <v>2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702</v>
      </c>
      <c r="I17" s="3">
        <v>16</v>
      </c>
      <c r="J17" s="161" t="s">
        <v>3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600</v>
      </c>
      <c r="I18" s="3">
        <v>22</v>
      </c>
      <c r="J18" s="161" t="s">
        <v>26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576</v>
      </c>
      <c r="I19" s="3">
        <v>6</v>
      </c>
      <c r="J19" s="161" t="s">
        <v>13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293">
        <v>562</v>
      </c>
      <c r="I20" s="3">
        <v>21</v>
      </c>
      <c r="J20" s="161" t="s">
        <v>25</v>
      </c>
      <c r="K20" s="121">
        <f>SUM(I4)</f>
        <v>33</v>
      </c>
      <c r="L20" s="161" t="s">
        <v>0</v>
      </c>
      <c r="M20" s="324">
        <v>22782</v>
      </c>
      <c r="N20" s="89">
        <f>SUM(H4)</f>
        <v>30570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53</v>
      </c>
      <c r="C21" s="59" t="s">
        <v>197</v>
      </c>
      <c r="D21" s="59" t="s">
        <v>182</v>
      </c>
      <c r="E21" s="59" t="s">
        <v>51</v>
      </c>
      <c r="F21" s="59" t="s">
        <v>50</v>
      </c>
      <c r="G21" s="60" t="s">
        <v>52</v>
      </c>
      <c r="H21" s="88">
        <v>523</v>
      </c>
      <c r="I21" s="3">
        <v>31</v>
      </c>
      <c r="J21" s="3" t="s">
        <v>157</v>
      </c>
      <c r="K21" s="121">
        <f t="shared" ref="K21:K29" si="1">SUM(I5)</f>
        <v>13</v>
      </c>
      <c r="L21" s="161" t="s">
        <v>7</v>
      </c>
      <c r="M21" s="325">
        <v>11664</v>
      </c>
      <c r="N21" s="89">
        <f t="shared" ref="N21:N29" si="2">SUM(H5)</f>
        <v>12895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30570</v>
      </c>
      <c r="D22" s="98">
        <f>SUM(L4)</f>
        <v>23363</v>
      </c>
      <c r="E22" s="55">
        <f t="shared" ref="E22:E31" si="3">SUM(N20/M20*100)</f>
        <v>134.18488280221229</v>
      </c>
      <c r="F22" s="52">
        <f t="shared" ref="F22:F32" si="4">SUM(C22/D22*100)</f>
        <v>130.84792192783462</v>
      </c>
      <c r="G22" s="62"/>
      <c r="H22" s="88">
        <v>420</v>
      </c>
      <c r="I22" s="3">
        <v>18</v>
      </c>
      <c r="J22" s="161" t="s">
        <v>22</v>
      </c>
      <c r="K22" s="121">
        <f t="shared" si="1"/>
        <v>9</v>
      </c>
      <c r="L22" s="3" t="s">
        <v>170</v>
      </c>
      <c r="M22" s="325">
        <v>9996</v>
      </c>
      <c r="N22" s="89">
        <f t="shared" si="2"/>
        <v>10119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12895</v>
      </c>
      <c r="D23" s="98">
        <f t="shared" ref="D23:D31" si="6">SUM(L5)</f>
        <v>10673</v>
      </c>
      <c r="E23" s="55">
        <f t="shared" si="3"/>
        <v>110.55384087791495</v>
      </c>
      <c r="F23" s="52">
        <f t="shared" si="4"/>
        <v>120.81888878478404</v>
      </c>
      <c r="G23" s="62"/>
      <c r="H23" s="88">
        <v>274</v>
      </c>
      <c r="I23" s="3">
        <v>1</v>
      </c>
      <c r="J23" s="161" t="s">
        <v>4</v>
      </c>
      <c r="K23" s="121">
        <f t="shared" si="1"/>
        <v>34</v>
      </c>
      <c r="L23" s="161" t="s">
        <v>1</v>
      </c>
      <c r="M23" s="325">
        <v>10152</v>
      </c>
      <c r="N23" s="89">
        <f t="shared" si="2"/>
        <v>10116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170</v>
      </c>
      <c r="C24" s="43">
        <f t="shared" si="5"/>
        <v>10119</v>
      </c>
      <c r="D24" s="98">
        <f t="shared" si="6"/>
        <v>10485</v>
      </c>
      <c r="E24" s="55">
        <f t="shared" si="3"/>
        <v>101.23049219687874</v>
      </c>
      <c r="F24" s="52">
        <f t="shared" si="4"/>
        <v>96.509298998569378</v>
      </c>
      <c r="G24" s="62"/>
      <c r="H24" s="88">
        <v>228</v>
      </c>
      <c r="I24" s="3">
        <v>14</v>
      </c>
      <c r="J24" s="161" t="s">
        <v>19</v>
      </c>
      <c r="K24" s="121">
        <f t="shared" si="1"/>
        <v>24</v>
      </c>
      <c r="L24" s="161" t="s">
        <v>28</v>
      </c>
      <c r="M24" s="325">
        <v>5526</v>
      </c>
      <c r="N24" s="89">
        <f t="shared" si="2"/>
        <v>5745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10116</v>
      </c>
      <c r="D25" s="98">
        <f t="shared" si="6"/>
        <v>10276</v>
      </c>
      <c r="E25" s="55">
        <f t="shared" si="3"/>
        <v>99.645390070921991</v>
      </c>
      <c r="F25" s="52">
        <f t="shared" si="4"/>
        <v>98.442973919813156</v>
      </c>
      <c r="G25" s="62"/>
      <c r="H25" s="88">
        <v>148</v>
      </c>
      <c r="I25" s="3">
        <v>5</v>
      </c>
      <c r="J25" s="161" t="s">
        <v>12</v>
      </c>
      <c r="K25" s="121">
        <f t="shared" si="1"/>
        <v>25</v>
      </c>
      <c r="L25" s="161" t="s">
        <v>29</v>
      </c>
      <c r="M25" s="325">
        <v>7909</v>
      </c>
      <c r="N25" s="89">
        <f t="shared" si="2"/>
        <v>5057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5745</v>
      </c>
      <c r="D26" s="98">
        <f t="shared" si="6"/>
        <v>5818</v>
      </c>
      <c r="E26" s="55">
        <f t="shared" si="3"/>
        <v>103.96308360477742</v>
      </c>
      <c r="F26" s="52">
        <f t="shared" si="4"/>
        <v>98.745273289790305</v>
      </c>
      <c r="G26" s="72"/>
      <c r="H26" s="88">
        <v>127</v>
      </c>
      <c r="I26" s="3">
        <v>11</v>
      </c>
      <c r="J26" s="161" t="s">
        <v>17</v>
      </c>
      <c r="K26" s="121">
        <f t="shared" si="1"/>
        <v>20</v>
      </c>
      <c r="L26" s="161" t="s">
        <v>24</v>
      </c>
      <c r="M26" s="325">
        <v>1100</v>
      </c>
      <c r="N26" s="89">
        <f t="shared" si="2"/>
        <v>1500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5057</v>
      </c>
      <c r="D27" s="98">
        <f t="shared" si="6"/>
        <v>2951</v>
      </c>
      <c r="E27" s="55">
        <f t="shared" si="3"/>
        <v>63.939815400177011</v>
      </c>
      <c r="F27" s="52">
        <f t="shared" si="4"/>
        <v>171.36563876651982</v>
      </c>
      <c r="G27" s="76"/>
      <c r="H27" s="88">
        <v>63</v>
      </c>
      <c r="I27" s="3">
        <v>4</v>
      </c>
      <c r="J27" s="161" t="s">
        <v>11</v>
      </c>
      <c r="K27" s="121">
        <f t="shared" si="1"/>
        <v>12</v>
      </c>
      <c r="L27" s="161" t="s">
        <v>18</v>
      </c>
      <c r="M27" s="325">
        <v>2464</v>
      </c>
      <c r="N27" s="89">
        <f t="shared" si="2"/>
        <v>1414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24</v>
      </c>
      <c r="C28" s="43">
        <f t="shared" si="5"/>
        <v>1500</v>
      </c>
      <c r="D28" s="98">
        <f t="shared" si="6"/>
        <v>724</v>
      </c>
      <c r="E28" s="55">
        <f t="shared" si="3"/>
        <v>136.36363636363635</v>
      </c>
      <c r="F28" s="52">
        <f t="shared" si="4"/>
        <v>207.18232044198896</v>
      </c>
      <c r="G28" s="62"/>
      <c r="H28" s="293">
        <v>34</v>
      </c>
      <c r="I28" s="3">
        <v>28</v>
      </c>
      <c r="J28" s="161" t="s">
        <v>32</v>
      </c>
      <c r="K28" s="121">
        <f t="shared" si="1"/>
        <v>36</v>
      </c>
      <c r="L28" s="161" t="s">
        <v>5</v>
      </c>
      <c r="M28" s="325">
        <v>1451</v>
      </c>
      <c r="N28" s="89">
        <f t="shared" si="2"/>
        <v>1374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18</v>
      </c>
      <c r="C29" s="43">
        <f t="shared" si="5"/>
        <v>1414</v>
      </c>
      <c r="D29" s="98">
        <f t="shared" si="6"/>
        <v>3535</v>
      </c>
      <c r="E29" s="55">
        <f t="shared" si="3"/>
        <v>57.386363636363633</v>
      </c>
      <c r="F29" s="52">
        <f t="shared" si="4"/>
        <v>40</v>
      </c>
      <c r="G29" s="73"/>
      <c r="H29" s="88">
        <v>20</v>
      </c>
      <c r="I29" s="3">
        <v>39</v>
      </c>
      <c r="J29" s="161" t="s">
        <v>39</v>
      </c>
      <c r="K29" s="182">
        <f t="shared" si="1"/>
        <v>26</v>
      </c>
      <c r="L29" s="163" t="s">
        <v>30</v>
      </c>
      <c r="M29" s="326">
        <v>530</v>
      </c>
      <c r="N29" s="89">
        <f t="shared" si="2"/>
        <v>1349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5</v>
      </c>
      <c r="C30" s="43">
        <f t="shared" si="5"/>
        <v>1374</v>
      </c>
      <c r="D30" s="98">
        <f t="shared" si="6"/>
        <v>1497</v>
      </c>
      <c r="E30" s="55">
        <f t="shared" si="3"/>
        <v>94.693314955203306</v>
      </c>
      <c r="F30" s="52">
        <f t="shared" si="4"/>
        <v>91.783567134268537</v>
      </c>
      <c r="G30" s="72"/>
      <c r="H30" s="88">
        <v>19</v>
      </c>
      <c r="I30" s="3">
        <v>27</v>
      </c>
      <c r="J30" s="161" t="s">
        <v>31</v>
      </c>
      <c r="K30" s="115"/>
      <c r="L30" s="336" t="s">
        <v>109</v>
      </c>
      <c r="M30" s="327">
        <v>82088</v>
      </c>
      <c r="N30" s="89">
        <f>SUM(H44)</f>
        <v>86972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30</v>
      </c>
      <c r="C31" s="43">
        <f t="shared" si="5"/>
        <v>1349</v>
      </c>
      <c r="D31" s="98">
        <f t="shared" si="6"/>
        <v>620</v>
      </c>
      <c r="E31" s="56">
        <f t="shared" si="3"/>
        <v>254.52830188679246</v>
      </c>
      <c r="F31" s="63">
        <f t="shared" si="4"/>
        <v>217.58064516129031</v>
      </c>
      <c r="G31" s="75"/>
      <c r="H31" s="88">
        <v>12</v>
      </c>
      <c r="I31" s="3">
        <v>29</v>
      </c>
      <c r="J31" s="161" t="s">
        <v>96</v>
      </c>
      <c r="K31" s="45"/>
      <c r="L31" s="219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58</v>
      </c>
      <c r="C32" s="67">
        <f>SUM(H44)</f>
        <v>86972</v>
      </c>
      <c r="D32" s="67">
        <f>SUM(L14)</f>
        <v>78126</v>
      </c>
      <c r="E32" s="68">
        <f>SUM(N30/M30*100)</f>
        <v>105.94971250365461</v>
      </c>
      <c r="F32" s="63">
        <f t="shared" si="4"/>
        <v>111.32273506899111</v>
      </c>
      <c r="G32" s="71"/>
      <c r="H32" s="89">
        <v>10</v>
      </c>
      <c r="I32" s="3">
        <v>32</v>
      </c>
      <c r="J32" s="161" t="s">
        <v>35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1</v>
      </c>
      <c r="I33" s="3">
        <v>23</v>
      </c>
      <c r="J33" s="161" t="s">
        <v>27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2</v>
      </c>
      <c r="J34" s="161" t="s">
        <v>6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3</v>
      </c>
      <c r="J35" s="161" t="s">
        <v>10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293">
        <v>0</v>
      </c>
      <c r="I36" s="3">
        <v>7</v>
      </c>
      <c r="J36" s="161" t="s">
        <v>14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61" t="s">
        <v>15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10</v>
      </c>
      <c r="J38" s="161" t="s">
        <v>16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15</v>
      </c>
      <c r="J39" s="161" t="s">
        <v>20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19</v>
      </c>
      <c r="J40" s="161" t="s">
        <v>23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293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86972</v>
      </c>
      <c r="I44" s="3"/>
      <c r="J44" s="161" t="s">
        <v>107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197</v>
      </c>
      <c r="I48" s="3"/>
      <c r="J48" s="179" t="s">
        <v>105</v>
      </c>
      <c r="K48" s="81"/>
      <c r="L48" s="300" t="s">
        <v>185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283541</v>
      </c>
      <c r="I50" s="161">
        <v>17</v>
      </c>
      <c r="J50" s="161" t="s">
        <v>21</v>
      </c>
      <c r="K50" s="124">
        <f>SUM(I50)</f>
        <v>17</v>
      </c>
      <c r="L50" s="301">
        <v>306533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100052</v>
      </c>
      <c r="I51" s="161">
        <v>36</v>
      </c>
      <c r="J51" s="161" t="s">
        <v>5</v>
      </c>
      <c r="K51" s="124">
        <f t="shared" ref="K51:K59" si="7">SUM(I51)</f>
        <v>36</v>
      </c>
      <c r="L51" s="301">
        <v>82176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22600</v>
      </c>
      <c r="I52" s="161">
        <v>16</v>
      </c>
      <c r="J52" s="161" t="s">
        <v>3</v>
      </c>
      <c r="K52" s="124">
        <f t="shared" si="7"/>
        <v>16</v>
      </c>
      <c r="L52" s="301">
        <v>23085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20269</v>
      </c>
      <c r="I53" s="161">
        <v>40</v>
      </c>
      <c r="J53" s="161" t="s">
        <v>2</v>
      </c>
      <c r="K53" s="124">
        <f t="shared" si="7"/>
        <v>40</v>
      </c>
      <c r="L53" s="301">
        <v>9849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53</v>
      </c>
      <c r="C54" s="59" t="s">
        <v>197</v>
      </c>
      <c r="D54" s="59" t="s">
        <v>182</v>
      </c>
      <c r="E54" s="59" t="s">
        <v>51</v>
      </c>
      <c r="F54" s="59" t="s">
        <v>50</v>
      </c>
      <c r="G54" s="60" t="s">
        <v>52</v>
      </c>
      <c r="H54" s="88">
        <v>18650</v>
      </c>
      <c r="I54" s="161">
        <v>26</v>
      </c>
      <c r="J54" s="161" t="s">
        <v>30</v>
      </c>
      <c r="K54" s="124">
        <f t="shared" si="7"/>
        <v>26</v>
      </c>
      <c r="L54" s="301">
        <v>19205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283541</v>
      </c>
      <c r="D55" s="5">
        <f t="shared" ref="D55:D64" si="8">SUM(L50)</f>
        <v>306533</v>
      </c>
      <c r="E55" s="52">
        <f>SUM(N66/M66*100)</f>
        <v>97.674410593471407</v>
      </c>
      <c r="F55" s="52">
        <f t="shared" ref="F55:F65" si="9">SUM(C55/D55*100)</f>
        <v>92.499339385971496</v>
      </c>
      <c r="G55" s="62"/>
      <c r="H55" s="88">
        <v>15749</v>
      </c>
      <c r="I55" s="161">
        <v>24</v>
      </c>
      <c r="J55" s="161" t="s">
        <v>28</v>
      </c>
      <c r="K55" s="124">
        <f t="shared" si="7"/>
        <v>24</v>
      </c>
      <c r="L55" s="301">
        <v>17233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100052</v>
      </c>
      <c r="D56" s="5">
        <f t="shared" si="8"/>
        <v>82176</v>
      </c>
      <c r="E56" s="52">
        <f t="shared" ref="E56:E65" si="11">SUM(N67/M67*100)</f>
        <v>109.09487411542781</v>
      </c>
      <c r="F56" s="52">
        <f t="shared" si="9"/>
        <v>121.75330996884735</v>
      </c>
      <c r="G56" s="62"/>
      <c r="H56" s="88">
        <v>13231</v>
      </c>
      <c r="I56" s="161">
        <v>38</v>
      </c>
      <c r="J56" s="161" t="s">
        <v>38</v>
      </c>
      <c r="K56" s="124">
        <f t="shared" si="7"/>
        <v>38</v>
      </c>
      <c r="L56" s="301">
        <v>8391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22600</v>
      </c>
      <c r="D57" s="5">
        <f t="shared" si="8"/>
        <v>23085</v>
      </c>
      <c r="E57" s="52">
        <f t="shared" si="11"/>
        <v>82.34651120422663</v>
      </c>
      <c r="F57" s="52">
        <f t="shared" si="9"/>
        <v>97.899068659302586</v>
      </c>
      <c r="G57" s="62"/>
      <c r="H57" s="88">
        <v>11232</v>
      </c>
      <c r="I57" s="161">
        <v>33</v>
      </c>
      <c r="J57" s="161" t="s">
        <v>0</v>
      </c>
      <c r="K57" s="124">
        <f t="shared" si="7"/>
        <v>33</v>
      </c>
      <c r="L57" s="301">
        <v>22082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2</v>
      </c>
      <c r="C58" s="43">
        <f t="shared" si="10"/>
        <v>20269</v>
      </c>
      <c r="D58" s="5">
        <f t="shared" si="8"/>
        <v>9849</v>
      </c>
      <c r="E58" s="52">
        <f t="shared" si="11"/>
        <v>182.406407487401</v>
      </c>
      <c r="F58" s="52">
        <f t="shared" si="9"/>
        <v>205.79754289775613</v>
      </c>
      <c r="G58" s="62"/>
      <c r="H58" s="435">
        <v>9741</v>
      </c>
      <c r="I58" s="163">
        <v>25</v>
      </c>
      <c r="J58" s="163" t="s">
        <v>29</v>
      </c>
      <c r="K58" s="124">
        <f t="shared" si="7"/>
        <v>25</v>
      </c>
      <c r="L58" s="299">
        <v>8818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30</v>
      </c>
      <c r="C59" s="43">
        <f t="shared" si="10"/>
        <v>18650</v>
      </c>
      <c r="D59" s="5">
        <f t="shared" si="8"/>
        <v>19205</v>
      </c>
      <c r="E59" s="52">
        <f t="shared" si="11"/>
        <v>100.48491379310344</v>
      </c>
      <c r="F59" s="52">
        <f t="shared" si="9"/>
        <v>97.110127570945068</v>
      </c>
      <c r="G59" s="72"/>
      <c r="H59" s="380">
        <v>9654</v>
      </c>
      <c r="I59" s="163">
        <v>37</v>
      </c>
      <c r="J59" s="163" t="s">
        <v>37</v>
      </c>
      <c r="K59" s="124">
        <f t="shared" si="7"/>
        <v>37</v>
      </c>
      <c r="L59" s="299">
        <v>5068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15749</v>
      </c>
      <c r="D60" s="5">
        <f t="shared" si="8"/>
        <v>17233</v>
      </c>
      <c r="E60" s="52">
        <f t="shared" si="11"/>
        <v>114.56317742052811</v>
      </c>
      <c r="F60" s="52">
        <f t="shared" si="9"/>
        <v>91.388614866825279</v>
      </c>
      <c r="G60" s="62"/>
      <c r="H60" s="387">
        <v>6219</v>
      </c>
      <c r="I60" s="224">
        <v>34</v>
      </c>
      <c r="J60" s="224" t="s">
        <v>1</v>
      </c>
      <c r="K60" s="81" t="s">
        <v>8</v>
      </c>
      <c r="L60" s="414">
        <v>529941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38</v>
      </c>
      <c r="C61" s="43">
        <f t="shared" si="10"/>
        <v>13231</v>
      </c>
      <c r="D61" s="5">
        <f t="shared" si="8"/>
        <v>8391</v>
      </c>
      <c r="E61" s="52">
        <f t="shared" si="11"/>
        <v>108.43304376331749</v>
      </c>
      <c r="F61" s="52">
        <f t="shared" si="9"/>
        <v>157.68084852818495</v>
      </c>
      <c r="G61" s="62"/>
      <c r="H61" s="88">
        <v>2720</v>
      </c>
      <c r="I61" s="161">
        <v>9</v>
      </c>
      <c r="J61" s="3" t="s">
        <v>171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0</v>
      </c>
      <c r="C62" s="43">
        <f t="shared" si="10"/>
        <v>11232</v>
      </c>
      <c r="D62" s="5">
        <f t="shared" si="8"/>
        <v>22082</v>
      </c>
      <c r="E62" s="52">
        <f t="shared" si="11"/>
        <v>495.67519858781992</v>
      </c>
      <c r="F62" s="52">
        <f t="shared" si="9"/>
        <v>50.86495788424962</v>
      </c>
      <c r="G62" s="73"/>
      <c r="H62" s="88">
        <v>2168</v>
      </c>
      <c r="I62" s="161">
        <v>15</v>
      </c>
      <c r="J62" s="161" t="s">
        <v>20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29</v>
      </c>
      <c r="C63" s="43">
        <f t="shared" si="10"/>
        <v>9741</v>
      </c>
      <c r="D63" s="5">
        <f t="shared" si="8"/>
        <v>8818</v>
      </c>
      <c r="E63" s="52">
        <f t="shared" si="11"/>
        <v>93.780687397708675</v>
      </c>
      <c r="F63" s="52">
        <f t="shared" si="9"/>
        <v>110.46722612837378</v>
      </c>
      <c r="G63" s="72"/>
      <c r="H63" s="88">
        <v>1780</v>
      </c>
      <c r="I63" s="161">
        <v>39</v>
      </c>
      <c r="J63" s="161" t="s">
        <v>39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37</v>
      </c>
      <c r="C64" s="43">
        <f t="shared" si="10"/>
        <v>9654</v>
      </c>
      <c r="D64" s="5">
        <f t="shared" si="8"/>
        <v>5068</v>
      </c>
      <c r="E64" s="57">
        <f t="shared" si="11"/>
        <v>115.57524242787022</v>
      </c>
      <c r="F64" s="52">
        <f t="shared" si="9"/>
        <v>190.4893449092344</v>
      </c>
      <c r="G64" s="75"/>
      <c r="H64" s="123">
        <v>1763</v>
      </c>
      <c r="I64" s="161">
        <v>30</v>
      </c>
      <c r="J64" s="161" t="s">
        <v>99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58</v>
      </c>
      <c r="C65" s="67">
        <f>SUM(H90)</f>
        <v>525175</v>
      </c>
      <c r="D65" s="67">
        <f>SUM(L60)</f>
        <v>529941</v>
      </c>
      <c r="E65" s="70">
        <f t="shared" si="11"/>
        <v>103.98454809514286</v>
      </c>
      <c r="F65" s="70">
        <f t="shared" si="9"/>
        <v>99.100654601172593</v>
      </c>
      <c r="G65" s="71"/>
      <c r="H65" s="89">
        <v>1348</v>
      </c>
      <c r="I65" s="161">
        <v>35</v>
      </c>
      <c r="J65" s="161" t="s">
        <v>36</v>
      </c>
      <c r="L65" s="192" t="s">
        <v>105</v>
      </c>
      <c r="M65" s="142" t="s">
        <v>76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1170</v>
      </c>
      <c r="I66" s="161">
        <v>14</v>
      </c>
      <c r="J66" s="161" t="s">
        <v>19</v>
      </c>
      <c r="K66" s="117">
        <f>SUM(I50)</f>
        <v>17</v>
      </c>
      <c r="L66" s="161" t="s">
        <v>21</v>
      </c>
      <c r="M66" s="312">
        <v>290292</v>
      </c>
      <c r="N66" s="89">
        <f>SUM(H50)</f>
        <v>283541</v>
      </c>
      <c r="R66" s="48"/>
      <c r="S66" s="26"/>
      <c r="T66" s="26"/>
      <c r="U66" s="26"/>
      <c r="V66" s="26"/>
    </row>
    <row r="67" spans="1:22" ht="13.5" customHeight="1" x14ac:dyDescent="0.15">
      <c r="H67" s="88">
        <v>1029</v>
      </c>
      <c r="I67" s="161">
        <v>29</v>
      </c>
      <c r="J67" s="161" t="s">
        <v>96</v>
      </c>
      <c r="K67" s="117">
        <f t="shared" ref="K67:K75" si="12">SUM(I51)</f>
        <v>36</v>
      </c>
      <c r="L67" s="161" t="s">
        <v>5</v>
      </c>
      <c r="M67" s="310">
        <v>91711</v>
      </c>
      <c r="N67" s="89">
        <f t="shared" ref="N67:N75" si="13">SUM(H51)</f>
        <v>100052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293">
        <v>826</v>
      </c>
      <c r="I68" s="161">
        <v>21</v>
      </c>
      <c r="J68" s="161" t="s">
        <v>25</v>
      </c>
      <c r="K68" s="117">
        <f t="shared" si="12"/>
        <v>16</v>
      </c>
      <c r="L68" s="161" t="s">
        <v>3</v>
      </c>
      <c r="M68" s="310">
        <v>27445</v>
      </c>
      <c r="N68" s="89">
        <f t="shared" si="13"/>
        <v>22600</v>
      </c>
      <c r="R68" s="48"/>
      <c r="S68" s="26"/>
      <c r="T68" s="26"/>
      <c r="U68" s="26"/>
      <c r="V68" s="26"/>
    </row>
    <row r="69" spans="1:22" ht="13.5" customHeight="1" x14ac:dyDescent="0.15">
      <c r="H69" s="88">
        <v>600</v>
      </c>
      <c r="I69" s="161">
        <v>1</v>
      </c>
      <c r="J69" s="161" t="s">
        <v>4</v>
      </c>
      <c r="K69" s="117">
        <f t="shared" si="12"/>
        <v>40</v>
      </c>
      <c r="L69" s="161" t="s">
        <v>2</v>
      </c>
      <c r="M69" s="310">
        <v>11112</v>
      </c>
      <c r="N69" s="89">
        <f t="shared" si="13"/>
        <v>20269</v>
      </c>
      <c r="R69" s="48"/>
      <c r="S69" s="26"/>
      <c r="T69" s="26"/>
      <c r="U69" s="26"/>
      <c r="V69" s="26"/>
    </row>
    <row r="70" spans="1:22" ht="13.5" customHeight="1" x14ac:dyDescent="0.15">
      <c r="H70" s="293">
        <v>362</v>
      </c>
      <c r="I70" s="161">
        <v>13</v>
      </c>
      <c r="J70" s="161" t="s">
        <v>7</v>
      </c>
      <c r="K70" s="117">
        <f t="shared" si="12"/>
        <v>26</v>
      </c>
      <c r="L70" s="161" t="s">
        <v>30</v>
      </c>
      <c r="M70" s="310">
        <v>18560</v>
      </c>
      <c r="N70" s="89">
        <f t="shared" si="13"/>
        <v>18650</v>
      </c>
      <c r="R70" s="48"/>
      <c r="S70" s="26"/>
      <c r="T70" s="26"/>
      <c r="U70" s="26"/>
      <c r="V70" s="26"/>
    </row>
    <row r="71" spans="1:22" ht="13.5" customHeight="1" x14ac:dyDescent="0.15">
      <c r="H71" s="88">
        <v>164</v>
      </c>
      <c r="I71" s="161">
        <v>27</v>
      </c>
      <c r="J71" s="161" t="s">
        <v>31</v>
      </c>
      <c r="K71" s="117">
        <f t="shared" si="12"/>
        <v>24</v>
      </c>
      <c r="L71" s="161" t="s">
        <v>28</v>
      </c>
      <c r="M71" s="310">
        <v>13747</v>
      </c>
      <c r="N71" s="89">
        <f t="shared" si="13"/>
        <v>15749</v>
      </c>
      <c r="R71" s="48"/>
      <c r="S71" s="26"/>
      <c r="T71" s="26"/>
      <c r="U71" s="26"/>
      <c r="V71" s="26"/>
    </row>
    <row r="72" spans="1:22" ht="13.5" customHeight="1" x14ac:dyDescent="0.15">
      <c r="H72" s="88">
        <v>145</v>
      </c>
      <c r="I72" s="161">
        <v>22</v>
      </c>
      <c r="J72" s="161" t="s">
        <v>26</v>
      </c>
      <c r="K72" s="117">
        <f t="shared" si="12"/>
        <v>38</v>
      </c>
      <c r="L72" s="161" t="s">
        <v>38</v>
      </c>
      <c r="M72" s="310">
        <v>12202</v>
      </c>
      <c r="N72" s="89">
        <f t="shared" si="13"/>
        <v>13231</v>
      </c>
      <c r="R72" s="48"/>
      <c r="S72" s="26"/>
      <c r="T72" s="26"/>
      <c r="U72" s="26"/>
      <c r="V72" s="26"/>
    </row>
    <row r="73" spans="1:22" ht="13.5" customHeight="1" x14ac:dyDescent="0.15">
      <c r="H73" s="88">
        <v>66</v>
      </c>
      <c r="I73" s="161">
        <v>4</v>
      </c>
      <c r="J73" s="161" t="s">
        <v>11</v>
      </c>
      <c r="K73" s="117">
        <f t="shared" si="12"/>
        <v>33</v>
      </c>
      <c r="L73" s="161" t="s">
        <v>0</v>
      </c>
      <c r="M73" s="310">
        <v>2266</v>
      </c>
      <c r="N73" s="89">
        <f t="shared" si="13"/>
        <v>11232</v>
      </c>
      <c r="R73" s="48"/>
      <c r="S73" s="26"/>
      <c r="T73" s="26"/>
      <c r="U73" s="26"/>
      <c r="V73" s="26"/>
    </row>
    <row r="74" spans="1:22" ht="13.5" customHeight="1" x14ac:dyDescent="0.15">
      <c r="H74" s="88">
        <v>54</v>
      </c>
      <c r="I74" s="161">
        <v>23</v>
      </c>
      <c r="J74" s="161" t="s">
        <v>27</v>
      </c>
      <c r="K74" s="117">
        <f t="shared" si="12"/>
        <v>25</v>
      </c>
      <c r="L74" s="163" t="s">
        <v>29</v>
      </c>
      <c r="M74" s="311">
        <v>10387</v>
      </c>
      <c r="N74" s="89">
        <f t="shared" si="13"/>
        <v>9741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34</v>
      </c>
      <c r="I75" s="161">
        <v>28</v>
      </c>
      <c r="J75" s="161" t="s">
        <v>32</v>
      </c>
      <c r="K75" s="117">
        <f t="shared" si="12"/>
        <v>37</v>
      </c>
      <c r="L75" s="163" t="s">
        <v>37</v>
      </c>
      <c r="M75" s="311">
        <v>8353</v>
      </c>
      <c r="N75" s="167">
        <f t="shared" si="13"/>
        <v>9654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5</v>
      </c>
      <c r="I76" s="161">
        <v>11</v>
      </c>
      <c r="J76" s="161" t="s">
        <v>17</v>
      </c>
      <c r="K76" s="3"/>
      <c r="L76" s="336" t="s">
        <v>109</v>
      </c>
      <c r="M76" s="341">
        <v>505051</v>
      </c>
      <c r="N76" s="172">
        <f>SUM(H90)</f>
        <v>525175</v>
      </c>
      <c r="R76" s="48"/>
      <c r="S76" s="26"/>
      <c r="T76" s="26"/>
      <c r="U76" s="26"/>
      <c r="V76" s="26"/>
    </row>
    <row r="77" spans="1:22" ht="13.5" customHeight="1" x14ac:dyDescent="0.15">
      <c r="H77" s="88">
        <v>3</v>
      </c>
      <c r="I77" s="161">
        <v>18</v>
      </c>
      <c r="J77" s="161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0</v>
      </c>
      <c r="I78" s="161">
        <v>2</v>
      </c>
      <c r="J78" s="161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293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293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195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525175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topLeftCell="A7" zoomScaleNormal="100" workbookViewId="0">
      <selection activeCell="K22" sqref="K22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5" t="s">
        <v>212</v>
      </c>
      <c r="B1" s="466"/>
      <c r="C1" s="466"/>
      <c r="D1" s="466"/>
      <c r="E1" s="466"/>
      <c r="F1" s="466"/>
      <c r="G1" s="466"/>
      <c r="I1" s="388"/>
      <c r="J1" s="399"/>
      <c r="M1" s="16"/>
      <c r="N1" t="s">
        <v>197</v>
      </c>
      <c r="O1" s="406"/>
      <c r="Q1" s="283" t="s">
        <v>182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7"/>
      <c r="O2" s="89"/>
      <c r="P2" s="3"/>
      <c r="Q2" s="407"/>
      <c r="R2" s="404"/>
      <c r="S2" s="405"/>
    </row>
    <row r="3" spans="1:19" ht="13.5" customHeight="1" x14ac:dyDescent="0.15">
      <c r="H3" s="3">
        <v>17</v>
      </c>
      <c r="I3" s="161" t="s">
        <v>21</v>
      </c>
      <c r="J3" s="221">
        <v>327617</v>
      </c>
      <c r="K3" s="199">
        <v>1</v>
      </c>
      <c r="L3" s="3">
        <f>SUM(H3)</f>
        <v>17</v>
      </c>
      <c r="M3" s="161" t="s">
        <v>21</v>
      </c>
      <c r="N3" s="13">
        <f>SUM(J3)</f>
        <v>327617</v>
      </c>
      <c r="O3" s="3">
        <f>SUM(H3)</f>
        <v>17</v>
      </c>
      <c r="P3" s="161" t="s">
        <v>21</v>
      </c>
      <c r="Q3" s="200">
        <v>365623</v>
      </c>
      <c r="R3" s="404"/>
      <c r="S3" s="405"/>
    </row>
    <row r="4" spans="1:19" ht="13.5" customHeight="1" x14ac:dyDescent="0.15">
      <c r="H4" s="3">
        <v>26</v>
      </c>
      <c r="I4" s="161" t="s">
        <v>30</v>
      </c>
      <c r="J4" s="13">
        <v>140503</v>
      </c>
      <c r="K4" s="199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140503</v>
      </c>
      <c r="O4" s="3">
        <f t="shared" ref="O4:O12" si="2">SUM(H4)</f>
        <v>26</v>
      </c>
      <c r="P4" s="161" t="s">
        <v>30</v>
      </c>
      <c r="Q4" s="86">
        <v>141489</v>
      </c>
      <c r="R4" s="404"/>
      <c r="S4" s="405"/>
    </row>
    <row r="5" spans="1:19" ht="13.5" customHeight="1" x14ac:dyDescent="0.15">
      <c r="H5" s="3">
        <v>36</v>
      </c>
      <c r="I5" s="161" t="s">
        <v>5</v>
      </c>
      <c r="J5" s="13">
        <v>137574</v>
      </c>
      <c r="K5" s="199">
        <v>3</v>
      </c>
      <c r="L5" s="3">
        <f t="shared" si="0"/>
        <v>36</v>
      </c>
      <c r="M5" s="161" t="s">
        <v>5</v>
      </c>
      <c r="N5" s="13">
        <f t="shared" si="1"/>
        <v>137574</v>
      </c>
      <c r="O5" s="3">
        <f t="shared" si="2"/>
        <v>36</v>
      </c>
      <c r="P5" s="161" t="s">
        <v>5</v>
      </c>
      <c r="Q5" s="86">
        <v>134759</v>
      </c>
    </row>
    <row r="6" spans="1:19" ht="13.5" customHeight="1" x14ac:dyDescent="0.15">
      <c r="H6" s="3">
        <v>31</v>
      </c>
      <c r="I6" s="161" t="s">
        <v>64</v>
      </c>
      <c r="J6" s="221">
        <v>84299</v>
      </c>
      <c r="K6" s="199">
        <v>4</v>
      </c>
      <c r="L6" s="3">
        <f t="shared" si="0"/>
        <v>31</v>
      </c>
      <c r="M6" s="161" t="s">
        <v>64</v>
      </c>
      <c r="N6" s="13">
        <f t="shared" si="1"/>
        <v>84299</v>
      </c>
      <c r="O6" s="3">
        <f t="shared" si="2"/>
        <v>31</v>
      </c>
      <c r="P6" s="161" t="s">
        <v>64</v>
      </c>
      <c r="Q6" s="86">
        <v>91519</v>
      </c>
    </row>
    <row r="7" spans="1:19" ht="13.5" customHeight="1" x14ac:dyDescent="0.15">
      <c r="H7" s="3">
        <v>16</v>
      </c>
      <c r="I7" s="161" t="s">
        <v>3</v>
      </c>
      <c r="J7" s="13">
        <v>69883</v>
      </c>
      <c r="K7" s="199">
        <v>5</v>
      </c>
      <c r="L7" s="3">
        <f t="shared" si="0"/>
        <v>16</v>
      </c>
      <c r="M7" s="161" t="s">
        <v>3</v>
      </c>
      <c r="N7" s="13">
        <f t="shared" si="1"/>
        <v>69883</v>
      </c>
      <c r="O7" s="3">
        <f t="shared" si="2"/>
        <v>16</v>
      </c>
      <c r="P7" s="161" t="s">
        <v>3</v>
      </c>
      <c r="Q7" s="86">
        <v>69370</v>
      </c>
    </row>
    <row r="8" spans="1:19" ht="13.5" customHeight="1" x14ac:dyDescent="0.15">
      <c r="H8" s="33">
        <v>40</v>
      </c>
      <c r="I8" s="161" t="s">
        <v>2</v>
      </c>
      <c r="J8" s="13">
        <v>68022</v>
      </c>
      <c r="K8" s="199">
        <v>6</v>
      </c>
      <c r="L8" s="3">
        <f t="shared" si="0"/>
        <v>40</v>
      </c>
      <c r="M8" s="161" t="s">
        <v>2</v>
      </c>
      <c r="N8" s="13">
        <f t="shared" si="1"/>
        <v>68022</v>
      </c>
      <c r="O8" s="3">
        <f t="shared" si="2"/>
        <v>40</v>
      </c>
      <c r="P8" s="161" t="s">
        <v>2</v>
      </c>
      <c r="Q8" s="86">
        <v>54261</v>
      </c>
    </row>
    <row r="9" spans="1:19" ht="13.5" customHeight="1" x14ac:dyDescent="0.15">
      <c r="H9" s="14">
        <v>33</v>
      </c>
      <c r="I9" s="163" t="s">
        <v>0</v>
      </c>
      <c r="J9" s="221">
        <v>66097</v>
      </c>
      <c r="K9" s="199">
        <v>7</v>
      </c>
      <c r="L9" s="3">
        <f t="shared" si="0"/>
        <v>33</v>
      </c>
      <c r="M9" s="163" t="s">
        <v>0</v>
      </c>
      <c r="N9" s="13">
        <f t="shared" si="1"/>
        <v>66097</v>
      </c>
      <c r="O9" s="3">
        <f t="shared" si="2"/>
        <v>33</v>
      </c>
      <c r="P9" s="163" t="s">
        <v>0</v>
      </c>
      <c r="Q9" s="86">
        <v>67084</v>
      </c>
    </row>
    <row r="10" spans="1:19" ht="13.5" customHeight="1" x14ac:dyDescent="0.15">
      <c r="H10" s="3">
        <v>34</v>
      </c>
      <c r="I10" s="161" t="s">
        <v>1</v>
      </c>
      <c r="J10" s="13">
        <v>60254</v>
      </c>
      <c r="K10" s="199">
        <v>8</v>
      </c>
      <c r="L10" s="3">
        <f t="shared" si="0"/>
        <v>34</v>
      </c>
      <c r="M10" s="161" t="s">
        <v>1</v>
      </c>
      <c r="N10" s="13">
        <f t="shared" si="1"/>
        <v>60254</v>
      </c>
      <c r="O10" s="3">
        <f t="shared" si="2"/>
        <v>34</v>
      </c>
      <c r="P10" s="161" t="s">
        <v>1</v>
      </c>
      <c r="Q10" s="86">
        <v>73485</v>
      </c>
    </row>
    <row r="11" spans="1:19" ht="13.5" customHeight="1" x14ac:dyDescent="0.15">
      <c r="H11" s="14">
        <v>13</v>
      </c>
      <c r="I11" s="163" t="s">
        <v>7</v>
      </c>
      <c r="J11" s="13">
        <v>55730</v>
      </c>
      <c r="K11" s="199">
        <v>9</v>
      </c>
      <c r="L11" s="3">
        <f t="shared" si="0"/>
        <v>13</v>
      </c>
      <c r="M11" s="163" t="s">
        <v>7</v>
      </c>
      <c r="N11" s="13">
        <f t="shared" si="1"/>
        <v>55730</v>
      </c>
      <c r="O11" s="3">
        <f t="shared" si="2"/>
        <v>13</v>
      </c>
      <c r="P11" s="163" t="s">
        <v>7</v>
      </c>
      <c r="Q11" s="86">
        <v>61182</v>
      </c>
    </row>
    <row r="12" spans="1:19" ht="13.5" customHeight="1" thickBot="1" x14ac:dyDescent="0.2">
      <c r="H12" s="275">
        <v>2</v>
      </c>
      <c r="I12" s="381" t="s">
        <v>6</v>
      </c>
      <c r="J12" s="436">
        <v>52853</v>
      </c>
      <c r="K12" s="198">
        <v>10</v>
      </c>
      <c r="L12" s="3">
        <f t="shared" si="0"/>
        <v>2</v>
      </c>
      <c r="M12" s="381" t="s">
        <v>6</v>
      </c>
      <c r="N12" s="114">
        <f t="shared" si="1"/>
        <v>52853</v>
      </c>
      <c r="O12" s="14">
        <f t="shared" si="2"/>
        <v>2</v>
      </c>
      <c r="P12" s="381" t="s">
        <v>6</v>
      </c>
      <c r="Q12" s="201">
        <v>52811</v>
      </c>
    </row>
    <row r="13" spans="1:19" ht="13.5" customHeight="1" thickTop="1" thickBot="1" x14ac:dyDescent="0.2">
      <c r="H13" s="122">
        <v>38</v>
      </c>
      <c r="I13" s="175" t="s">
        <v>38</v>
      </c>
      <c r="J13" s="437">
        <v>48085</v>
      </c>
      <c r="K13" s="104"/>
      <c r="L13" s="78"/>
      <c r="M13" s="164"/>
      <c r="N13" s="340">
        <f>SUM(J43)</f>
        <v>1410909</v>
      </c>
      <c r="O13" s="3"/>
      <c r="P13" s="274" t="s">
        <v>8</v>
      </c>
      <c r="Q13" s="202">
        <v>1484253</v>
      </c>
    </row>
    <row r="14" spans="1:19" ht="13.5" customHeight="1" x14ac:dyDescent="0.15">
      <c r="B14" s="19"/>
      <c r="H14" s="3">
        <v>25</v>
      </c>
      <c r="I14" s="161" t="s">
        <v>29</v>
      </c>
      <c r="J14" s="13">
        <v>45022</v>
      </c>
      <c r="K14" s="104"/>
      <c r="L14" s="26"/>
      <c r="N14" t="s">
        <v>59</v>
      </c>
      <c r="O14"/>
    </row>
    <row r="15" spans="1:19" ht="13.5" customHeight="1" x14ac:dyDescent="0.15">
      <c r="H15" s="3">
        <v>24</v>
      </c>
      <c r="I15" s="161" t="s">
        <v>28</v>
      </c>
      <c r="J15" s="13">
        <v>42866</v>
      </c>
      <c r="K15" s="104"/>
      <c r="L15" s="26"/>
      <c r="M15" t="s">
        <v>198</v>
      </c>
      <c r="N15" s="15"/>
      <c r="O15"/>
      <c r="P15" t="s">
        <v>199</v>
      </c>
      <c r="Q15" s="85" t="s">
        <v>194</v>
      </c>
    </row>
    <row r="16" spans="1:19" ht="13.5" customHeight="1" x14ac:dyDescent="0.15">
      <c r="C16" s="15"/>
      <c r="E16" s="17"/>
      <c r="H16" s="3">
        <v>3</v>
      </c>
      <c r="I16" s="161" t="s">
        <v>10</v>
      </c>
      <c r="J16" s="13">
        <v>31778</v>
      </c>
      <c r="K16" s="104"/>
      <c r="L16" s="3">
        <f>SUM(L3)</f>
        <v>17</v>
      </c>
      <c r="M16" s="13">
        <f>SUM(N3)</f>
        <v>327617</v>
      </c>
      <c r="N16" s="161" t="s">
        <v>21</v>
      </c>
      <c r="O16" s="3">
        <f>SUM(O3)</f>
        <v>17</v>
      </c>
      <c r="P16" s="13">
        <f>SUM(M16)</f>
        <v>327617</v>
      </c>
      <c r="Q16" s="279">
        <v>329497</v>
      </c>
      <c r="R16" s="79"/>
    </row>
    <row r="17" spans="2:20" ht="13.5" customHeight="1" x14ac:dyDescent="0.15">
      <c r="C17" s="15"/>
      <c r="E17" s="17"/>
      <c r="H17" s="3">
        <v>37</v>
      </c>
      <c r="I17" s="161" t="s">
        <v>37</v>
      </c>
      <c r="J17" s="137">
        <v>27901</v>
      </c>
      <c r="K17" s="104"/>
      <c r="L17" s="3">
        <f t="shared" ref="L17:L25" si="3">SUM(L4)</f>
        <v>26</v>
      </c>
      <c r="M17" s="13">
        <f t="shared" ref="M17:M25" si="4">SUM(N4)</f>
        <v>140503</v>
      </c>
      <c r="N17" s="161" t="s">
        <v>30</v>
      </c>
      <c r="O17" s="3">
        <f t="shared" ref="O17:O25" si="5">SUM(O4)</f>
        <v>26</v>
      </c>
      <c r="P17" s="13">
        <f t="shared" ref="P17:P25" si="6">SUM(M17)</f>
        <v>140503</v>
      </c>
      <c r="Q17" s="280">
        <v>140712</v>
      </c>
      <c r="R17" s="79"/>
      <c r="S17" s="42"/>
    </row>
    <row r="18" spans="2:20" ht="13.5" customHeight="1" x14ac:dyDescent="0.15">
      <c r="C18" s="15"/>
      <c r="E18" s="17"/>
      <c r="H18" s="3">
        <v>1</v>
      </c>
      <c r="I18" s="161" t="s">
        <v>4</v>
      </c>
      <c r="J18" s="13">
        <v>24155</v>
      </c>
      <c r="K18" s="104"/>
      <c r="L18" s="3">
        <f t="shared" si="3"/>
        <v>36</v>
      </c>
      <c r="M18" s="13">
        <f t="shared" si="4"/>
        <v>137574</v>
      </c>
      <c r="N18" s="161" t="s">
        <v>5</v>
      </c>
      <c r="O18" s="3">
        <f t="shared" si="5"/>
        <v>36</v>
      </c>
      <c r="P18" s="13">
        <f t="shared" si="6"/>
        <v>137574</v>
      </c>
      <c r="Q18" s="280">
        <v>134823</v>
      </c>
      <c r="R18" s="79"/>
      <c r="S18" s="112"/>
    </row>
    <row r="19" spans="2:20" ht="13.5" customHeight="1" x14ac:dyDescent="0.15">
      <c r="C19" s="15"/>
      <c r="E19" s="17"/>
      <c r="H19" s="3">
        <v>9</v>
      </c>
      <c r="I19" s="3" t="s">
        <v>170</v>
      </c>
      <c r="J19" s="137">
        <v>22685</v>
      </c>
      <c r="L19" s="3">
        <f t="shared" si="3"/>
        <v>31</v>
      </c>
      <c r="M19" s="13">
        <f t="shared" si="4"/>
        <v>84299</v>
      </c>
      <c r="N19" s="161" t="s">
        <v>64</v>
      </c>
      <c r="O19" s="3">
        <f t="shared" si="5"/>
        <v>31</v>
      </c>
      <c r="P19" s="13">
        <f t="shared" si="6"/>
        <v>84299</v>
      </c>
      <c r="Q19" s="280">
        <v>89995</v>
      </c>
      <c r="R19" s="79"/>
      <c r="S19" s="125"/>
    </row>
    <row r="20" spans="2:20" ht="13.5" customHeight="1" x14ac:dyDescent="0.15">
      <c r="B20" s="18"/>
      <c r="C20" s="15"/>
      <c r="E20" s="17"/>
      <c r="H20" s="3">
        <v>22</v>
      </c>
      <c r="I20" s="161" t="s">
        <v>26</v>
      </c>
      <c r="J20" s="13">
        <v>17210</v>
      </c>
      <c r="L20" s="3">
        <f t="shared" si="3"/>
        <v>16</v>
      </c>
      <c r="M20" s="13">
        <f t="shared" si="4"/>
        <v>69883</v>
      </c>
      <c r="N20" s="161" t="s">
        <v>3</v>
      </c>
      <c r="O20" s="3">
        <f t="shared" si="5"/>
        <v>16</v>
      </c>
      <c r="P20" s="13">
        <f t="shared" si="6"/>
        <v>69883</v>
      </c>
      <c r="Q20" s="280">
        <v>69029</v>
      </c>
      <c r="R20" s="79"/>
      <c r="S20" s="125"/>
    </row>
    <row r="21" spans="2:20" ht="13.5" customHeight="1" x14ac:dyDescent="0.15">
      <c r="B21" s="18"/>
      <c r="C21" s="15"/>
      <c r="E21" s="17"/>
      <c r="H21" s="3">
        <v>14</v>
      </c>
      <c r="I21" s="161" t="s">
        <v>19</v>
      </c>
      <c r="J21" s="13">
        <v>13934</v>
      </c>
      <c r="L21" s="3">
        <f t="shared" si="3"/>
        <v>40</v>
      </c>
      <c r="M21" s="13">
        <f t="shared" si="4"/>
        <v>68022</v>
      </c>
      <c r="N21" s="161" t="s">
        <v>2</v>
      </c>
      <c r="O21" s="3">
        <f t="shared" si="5"/>
        <v>40</v>
      </c>
      <c r="P21" s="13">
        <f t="shared" si="6"/>
        <v>68022</v>
      </c>
      <c r="Q21" s="280">
        <v>59996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162</v>
      </c>
      <c r="J22" s="221">
        <v>13057</v>
      </c>
      <c r="K22" s="15"/>
      <c r="L22" s="3">
        <f t="shared" si="3"/>
        <v>33</v>
      </c>
      <c r="M22" s="13">
        <f t="shared" si="4"/>
        <v>66097</v>
      </c>
      <c r="N22" s="163" t="s">
        <v>0</v>
      </c>
      <c r="O22" s="3">
        <f t="shared" si="5"/>
        <v>33</v>
      </c>
      <c r="P22" s="13">
        <f t="shared" si="6"/>
        <v>66097</v>
      </c>
      <c r="Q22" s="280">
        <v>69723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6">
        <v>12002</v>
      </c>
      <c r="K23" s="15"/>
      <c r="L23" s="3">
        <f t="shared" si="3"/>
        <v>34</v>
      </c>
      <c r="M23" s="13">
        <f t="shared" si="4"/>
        <v>60254</v>
      </c>
      <c r="N23" s="161" t="s">
        <v>1</v>
      </c>
      <c r="O23" s="3">
        <f t="shared" si="5"/>
        <v>34</v>
      </c>
      <c r="P23" s="13">
        <f t="shared" si="6"/>
        <v>60254</v>
      </c>
      <c r="Q23" s="280">
        <v>60727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8968</v>
      </c>
      <c r="K24" s="15"/>
      <c r="L24" s="3">
        <f t="shared" si="3"/>
        <v>13</v>
      </c>
      <c r="M24" s="13">
        <f t="shared" si="4"/>
        <v>55730</v>
      </c>
      <c r="N24" s="163" t="s">
        <v>7</v>
      </c>
      <c r="O24" s="3">
        <f t="shared" si="5"/>
        <v>13</v>
      </c>
      <c r="P24" s="13">
        <f t="shared" si="6"/>
        <v>55730</v>
      </c>
      <c r="Q24" s="280">
        <v>53311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7132</v>
      </c>
      <c r="K25" s="15"/>
      <c r="L25" s="14">
        <f t="shared" si="3"/>
        <v>2</v>
      </c>
      <c r="M25" s="114">
        <f t="shared" si="4"/>
        <v>52853</v>
      </c>
      <c r="N25" s="381" t="s">
        <v>6</v>
      </c>
      <c r="O25" s="14">
        <f t="shared" si="5"/>
        <v>2</v>
      </c>
      <c r="P25" s="114">
        <f t="shared" si="6"/>
        <v>52853</v>
      </c>
      <c r="Q25" s="281">
        <v>46715</v>
      </c>
      <c r="R25" s="127" t="s">
        <v>73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">
        <v>6993</v>
      </c>
      <c r="K26" s="15"/>
      <c r="L26" s="115"/>
      <c r="M26" s="162">
        <f>SUM(J43-(M16+M17+M18+M19+M20+M21+M22+M23+M24+M25))</f>
        <v>348077</v>
      </c>
      <c r="N26" s="222" t="s">
        <v>45</v>
      </c>
      <c r="O26" s="116"/>
      <c r="P26" s="162">
        <f>SUM(M26)</f>
        <v>348077</v>
      </c>
      <c r="Q26" s="162"/>
      <c r="R26" s="176">
        <v>1409249</v>
      </c>
      <c r="T26" s="28"/>
    </row>
    <row r="27" spans="2:20" ht="13.5" customHeight="1" x14ac:dyDescent="0.15">
      <c r="H27" s="3">
        <v>29</v>
      </c>
      <c r="I27" s="161" t="s">
        <v>54</v>
      </c>
      <c r="J27" s="13">
        <v>5053</v>
      </c>
      <c r="K27" s="15"/>
      <c r="M27" t="s">
        <v>183</v>
      </c>
      <c r="O27" s="111"/>
      <c r="P27" s="28" t="s">
        <v>184</v>
      </c>
    </row>
    <row r="28" spans="2:20" ht="13.5" customHeight="1" x14ac:dyDescent="0.15">
      <c r="G28" s="17"/>
      <c r="H28" s="3">
        <v>12</v>
      </c>
      <c r="I28" s="161" t="s">
        <v>18</v>
      </c>
      <c r="J28" s="13">
        <v>3727</v>
      </c>
      <c r="K28" s="15"/>
      <c r="M28" s="86">
        <f t="shared" ref="M28:M37" si="7">SUM(Q3)</f>
        <v>365623</v>
      </c>
      <c r="N28" s="161" t="s">
        <v>21</v>
      </c>
      <c r="O28" s="3">
        <f>SUM(L3)</f>
        <v>17</v>
      </c>
      <c r="P28" s="86">
        <f t="shared" ref="P28:P37" si="8">SUM(Q3)</f>
        <v>365623</v>
      </c>
    </row>
    <row r="29" spans="2:20" ht="13.5" customHeight="1" x14ac:dyDescent="0.15">
      <c r="H29" s="3">
        <v>27</v>
      </c>
      <c r="I29" s="161" t="s">
        <v>31</v>
      </c>
      <c r="J29" s="137">
        <v>3463</v>
      </c>
      <c r="K29" s="15"/>
      <c r="M29" s="86">
        <f t="shared" si="7"/>
        <v>141489</v>
      </c>
      <c r="N29" s="161" t="s">
        <v>30</v>
      </c>
      <c r="O29" s="3">
        <f t="shared" ref="O29:O37" si="9">SUM(L4)</f>
        <v>26</v>
      </c>
      <c r="P29" s="86">
        <f t="shared" si="8"/>
        <v>141489</v>
      </c>
    </row>
    <row r="30" spans="2:20" ht="13.5" customHeight="1" x14ac:dyDescent="0.15">
      <c r="H30" s="3">
        <v>10</v>
      </c>
      <c r="I30" s="161" t="s">
        <v>16</v>
      </c>
      <c r="J30" s="13">
        <v>2718</v>
      </c>
      <c r="K30" s="15"/>
      <c r="M30" s="86">
        <f t="shared" si="7"/>
        <v>134759</v>
      </c>
      <c r="N30" s="161" t="s">
        <v>5</v>
      </c>
      <c r="O30" s="3">
        <f t="shared" si="9"/>
        <v>36</v>
      </c>
      <c r="P30" s="86">
        <f t="shared" si="8"/>
        <v>134759</v>
      </c>
    </row>
    <row r="31" spans="2:20" ht="13.5" customHeight="1" x14ac:dyDescent="0.15">
      <c r="H31" s="3">
        <v>23</v>
      </c>
      <c r="I31" s="161" t="s">
        <v>27</v>
      </c>
      <c r="J31" s="137">
        <v>2165</v>
      </c>
      <c r="K31" s="15"/>
      <c r="M31" s="86">
        <f t="shared" si="7"/>
        <v>91519</v>
      </c>
      <c r="N31" s="161" t="s">
        <v>64</v>
      </c>
      <c r="O31" s="3">
        <f t="shared" si="9"/>
        <v>31</v>
      </c>
      <c r="P31" s="86">
        <f t="shared" si="8"/>
        <v>91519</v>
      </c>
    </row>
    <row r="32" spans="2:20" ht="13.5" customHeight="1" x14ac:dyDescent="0.15">
      <c r="H32" s="3">
        <v>20</v>
      </c>
      <c r="I32" s="161" t="s">
        <v>24</v>
      </c>
      <c r="J32" s="13">
        <v>2079</v>
      </c>
      <c r="K32" s="15"/>
      <c r="M32" s="86">
        <f t="shared" si="7"/>
        <v>69370</v>
      </c>
      <c r="N32" s="161" t="s">
        <v>3</v>
      </c>
      <c r="O32" s="3">
        <f t="shared" si="9"/>
        <v>16</v>
      </c>
      <c r="P32" s="86">
        <f t="shared" si="8"/>
        <v>69370</v>
      </c>
      <c r="S32" s="10"/>
    </row>
    <row r="33" spans="8:21" ht="13.5" customHeight="1" x14ac:dyDescent="0.15">
      <c r="H33" s="3">
        <v>39</v>
      </c>
      <c r="I33" s="161" t="s">
        <v>39</v>
      </c>
      <c r="J33" s="13">
        <v>1988</v>
      </c>
      <c r="K33" s="15"/>
      <c r="M33" s="86">
        <f t="shared" si="7"/>
        <v>54261</v>
      </c>
      <c r="N33" s="161" t="s">
        <v>2</v>
      </c>
      <c r="O33" s="3">
        <f t="shared" si="9"/>
        <v>40</v>
      </c>
      <c r="P33" s="86">
        <f t="shared" si="8"/>
        <v>54261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13">
        <v>1208</v>
      </c>
      <c r="K34" s="15"/>
      <c r="M34" s="86">
        <f t="shared" si="7"/>
        <v>67084</v>
      </c>
      <c r="N34" s="163" t="s">
        <v>0</v>
      </c>
      <c r="O34" s="3">
        <f t="shared" si="9"/>
        <v>33</v>
      </c>
      <c r="P34" s="86">
        <f t="shared" si="8"/>
        <v>67084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13">
        <v>1125</v>
      </c>
      <c r="K35" s="15"/>
      <c r="M35" s="86">
        <f t="shared" si="7"/>
        <v>73485</v>
      </c>
      <c r="N35" s="161" t="s">
        <v>1</v>
      </c>
      <c r="O35" s="3">
        <f t="shared" si="9"/>
        <v>34</v>
      </c>
      <c r="P35" s="86">
        <f t="shared" si="8"/>
        <v>73485</v>
      </c>
      <c r="S35" s="28"/>
    </row>
    <row r="36" spans="8:21" ht="13.5" customHeight="1" x14ac:dyDescent="0.15">
      <c r="H36" s="3">
        <v>18</v>
      </c>
      <c r="I36" s="161" t="s">
        <v>22</v>
      </c>
      <c r="J36" s="221">
        <v>691</v>
      </c>
      <c r="K36" s="15"/>
      <c r="M36" s="86">
        <f t="shared" si="7"/>
        <v>61182</v>
      </c>
      <c r="N36" s="163" t="s">
        <v>7</v>
      </c>
      <c r="O36" s="3">
        <f t="shared" si="9"/>
        <v>13</v>
      </c>
      <c r="P36" s="86">
        <f t="shared" si="8"/>
        <v>61182</v>
      </c>
      <c r="S36" s="28"/>
    </row>
    <row r="37" spans="8:21" ht="13.5" customHeight="1" thickBot="1" x14ac:dyDescent="0.2">
      <c r="H37" s="3">
        <v>32</v>
      </c>
      <c r="I37" s="161" t="s">
        <v>35</v>
      </c>
      <c r="J37" s="13">
        <v>573</v>
      </c>
      <c r="K37" s="15"/>
      <c r="M37" s="113">
        <f t="shared" si="7"/>
        <v>52811</v>
      </c>
      <c r="N37" s="381" t="s">
        <v>6</v>
      </c>
      <c r="O37" s="14">
        <f t="shared" si="9"/>
        <v>2</v>
      </c>
      <c r="P37" s="113">
        <f t="shared" si="8"/>
        <v>52811</v>
      </c>
      <c r="S37" s="28"/>
    </row>
    <row r="38" spans="8:21" ht="13.5" customHeight="1" thickTop="1" x14ac:dyDescent="0.15">
      <c r="H38" s="3">
        <v>5</v>
      </c>
      <c r="I38" s="161" t="s">
        <v>12</v>
      </c>
      <c r="J38" s="87">
        <v>553</v>
      </c>
      <c r="K38" s="15"/>
      <c r="M38" s="346">
        <f>SUM(Q13-(Q3+Q4+Q5+Q6+Q7+Q8+Q9+Q10+Q11+Q12))</f>
        <v>372670</v>
      </c>
      <c r="N38" s="415" t="s">
        <v>201</v>
      </c>
      <c r="O38" s="348"/>
      <c r="P38" s="349">
        <f>SUM(M38)</f>
        <v>372670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526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223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197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8">
        <v>0</v>
      </c>
      <c r="K42" s="15"/>
    </row>
    <row r="43" spans="8:21" ht="13.5" customHeight="1" thickTop="1" x14ac:dyDescent="0.15">
      <c r="H43" s="115"/>
      <c r="I43" s="295" t="s">
        <v>8</v>
      </c>
      <c r="J43" s="296">
        <f>SUM(J3:J42)</f>
        <v>1410909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6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197</v>
      </c>
      <c r="D52" s="8" t="s">
        <v>182</v>
      </c>
      <c r="E52" s="24" t="s">
        <v>43</v>
      </c>
      <c r="F52" s="23" t="s">
        <v>42</v>
      </c>
      <c r="G52" s="8" t="s">
        <v>186</v>
      </c>
      <c r="I52" s="42"/>
      <c r="J52" s="160"/>
      <c r="N52" s="30"/>
      <c r="S52" s="390"/>
    </row>
    <row r="53" spans="1:19" ht="13.5" customHeight="1" x14ac:dyDescent="0.15">
      <c r="A53" s="9">
        <v>1</v>
      </c>
      <c r="B53" s="161" t="s">
        <v>21</v>
      </c>
      <c r="C53" s="419">
        <f>SUM(J3)</f>
        <v>327617</v>
      </c>
      <c r="D53" s="87">
        <f t="shared" ref="D53:D63" si="10">SUM(Q3)</f>
        <v>365623</v>
      </c>
      <c r="E53" s="80">
        <f t="shared" ref="E53:E62" si="11">SUM(P16/Q16*100)</f>
        <v>99.429433348406818</v>
      </c>
      <c r="F53" s="20">
        <f t="shared" ref="F53:F63" si="12">SUM(C53/D53*100)</f>
        <v>89.6051397204224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19">
        <f t="shared" ref="C54:C62" si="13">SUM(J4)</f>
        <v>140503</v>
      </c>
      <c r="D54" s="87">
        <f t="shared" si="10"/>
        <v>141489</v>
      </c>
      <c r="E54" s="80">
        <f t="shared" si="11"/>
        <v>99.851469668542833</v>
      </c>
      <c r="F54" s="401">
        <f t="shared" si="12"/>
        <v>99.303126038066551</v>
      </c>
      <c r="G54" s="21"/>
      <c r="M54" s="389"/>
      <c r="N54" s="17"/>
    </row>
    <row r="55" spans="1:19" ht="13.5" customHeight="1" x14ac:dyDescent="0.15">
      <c r="A55" s="9">
        <v>3</v>
      </c>
      <c r="B55" s="161" t="s">
        <v>5</v>
      </c>
      <c r="C55" s="419">
        <f t="shared" si="13"/>
        <v>137574</v>
      </c>
      <c r="D55" s="87">
        <f t="shared" si="10"/>
        <v>134759</v>
      </c>
      <c r="E55" s="80">
        <f t="shared" si="11"/>
        <v>102.04045303842817</v>
      </c>
      <c r="F55" s="20">
        <f t="shared" si="12"/>
        <v>102.08891428401814</v>
      </c>
      <c r="G55" s="21"/>
      <c r="I55" s="441"/>
      <c r="J55" s="442"/>
    </row>
    <row r="56" spans="1:19" ht="13.5" customHeight="1" x14ac:dyDescent="0.15">
      <c r="A56" s="9">
        <v>4</v>
      </c>
      <c r="B56" s="161" t="s">
        <v>64</v>
      </c>
      <c r="C56" s="419">
        <f t="shared" si="13"/>
        <v>84299</v>
      </c>
      <c r="D56" s="87">
        <f t="shared" si="10"/>
        <v>91519</v>
      </c>
      <c r="E56" s="80">
        <f t="shared" si="11"/>
        <v>93.670759486638147</v>
      </c>
      <c r="F56" s="20">
        <f t="shared" si="12"/>
        <v>92.110927785487164</v>
      </c>
      <c r="G56" s="21"/>
      <c r="I56" s="441"/>
      <c r="J56" s="442"/>
    </row>
    <row r="57" spans="1:19" ht="13.5" customHeight="1" x14ac:dyDescent="0.15">
      <c r="A57" s="9">
        <v>5</v>
      </c>
      <c r="B57" s="161" t="s">
        <v>3</v>
      </c>
      <c r="C57" s="419">
        <f t="shared" si="13"/>
        <v>69883</v>
      </c>
      <c r="D57" s="87">
        <f t="shared" si="10"/>
        <v>69370</v>
      </c>
      <c r="E57" s="80">
        <f t="shared" si="11"/>
        <v>101.23716119312174</v>
      </c>
      <c r="F57" s="20">
        <f t="shared" si="12"/>
        <v>100.73951275767624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2</v>
      </c>
      <c r="C58" s="419">
        <f t="shared" si="13"/>
        <v>68022</v>
      </c>
      <c r="D58" s="87">
        <f t="shared" si="10"/>
        <v>54261</v>
      </c>
      <c r="E58" s="80">
        <f t="shared" si="11"/>
        <v>113.37755850390026</v>
      </c>
      <c r="F58" s="20">
        <f t="shared" si="12"/>
        <v>125.3607563443357</v>
      </c>
      <c r="G58" s="21"/>
    </row>
    <row r="59" spans="1:19" ht="13.5" customHeight="1" x14ac:dyDescent="0.15">
      <c r="A59" s="9">
        <v>7</v>
      </c>
      <c r="B59" s="163" t="s">
        <v>0</v>
      </c>
      <c r="C59" s="419">
        <f t="shared" si="13"/>
        <v>66097</v>
      </c>
      <c r="D59" s="87">
        <f t="shared" si="10"/>
        <v>67084</v>
      </c>
      <c r="E59" s="80">
        <f t="shared" si="11"/>
        <v>94.799420564232747</v>
      </c>
      <c r="F59" s="20">
        <f t="shared" si="12"/>
        <v>98.528710273686727</v>
      </c>
      <c r="G59" s="21"/>
    </row>
    <row r="60" spans="1:19" ht="13.5" customHeight="1" x14ac:dyDescent="0.15">
      <c r="A60" s="9">
        <v>8</v>
      </c>
      <c r="B60" s="161" t="s">
        <v>1</v>
      </c>
      <c r="C60" s="419">
        <f t="shared" si="13"/>
        <v>60254</v>
      </c>
      <c r="D60" s="87">
        <f t="shared" si="10"/>
        <v>73485</v>
      </c>
      <c r="E60" s="80">
        <f t="shared" si="11"/>
        <v>99.221104286396496</v>
      </c>
      <c r="F60" s="20">
        <f t="shared" si="12"/>
        <v>81.994964958835141</v>
      </c>
      <c r="G60" s="21"/>
    </row>
    <row r="61" spans="1:19" ht="13.5" customHeight="1" x14ac:dyDescent="0.15">
      <c r="A61" s="9">
        <v>9</v>
      </c>
      <c r="B61" s="163" t="s">
        <v>7</v>
      </c>
      <c r="C61" s="419">
        <f t="shared" si="13"/>
        <v>55730</v>
      </c>
      <c r="D61" s="87">
        <f t="shared" si="10"/>
        <v>61182</v>
      </c>
      <c r="E61" s="80">
        <f t="shared" si="11"/>
        <v>104.53752508863086</v>
      </c>
      <c r="F61" s="20">
        <f t="shared" si="12"/>
        <v>91.08888235101827</v>
      </c>
      <c r="G61" s="21"/>
    </row>
    <row r="62" spans="1:19" ht="13.5" customHeight="1" thickBot="1" x14ac:dyDescent="0.2">
      <c r="A62" s="128">
        <v>10</v>
      </c>
      <c r="B62" s="381" t="s">
        <v>6</v>
      </c>
      <c r="C62" s="419">
        <f t="shared" si="13"/>
        <v>52853</v>
      </c>
      <c r="D62" s="129">
        <f t="shared" si="10"/>
        <v>52811</v>
      </c>
      <c r="E62" s="130">
        <f t="shared" si="11"/>
        <v>113.13924863534197</v>
      </c>
      <c r="F62" s="131">
        <f t="shared" si="12"/>
        <v>100.07952888602753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1410909</v>
      </c>
      <c r="D63" s="134">
        <f t="shared" si="10"/>
        <v>1484253</v>
      </c>
      <c r="E63" s="135">
        <f>SUM(C63/R26*100)</f>
        <v>100.11779323597179</v>
      </c>
      <c r="F63" s="136">
        <f t="shared" si="12"/>
        <v>95.058524389036108</v>
      </c>
      <c r="G63" s="141">
        <v>73.400000000000006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2023-01-26T07:12:55Z</cp:lastPrinted>
  <dcterms:created xsi:type="dcterms:W3CDTF">2004-08-12T01:21:30Z</dcterms:created>
  <dcterms:modified xsi:type="dcterms:W3CDTF">2023-01-31T04:00:56Z</dcterms:modified>
</cp:coreProperties>
</file>