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A752ADB4-70B3-4781-94EB-6EBE4634A88D}" xr6:coauthVersionLast="36" xr6:coauthVersionMax="36" xr10:uidLastSave="{00000000-0000-0000-0000-000000000000}"/>
  <bookViews>
    <workbookView xWindow="0" yWindow="0" windowWidth="28800" windowHeight="1213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/>
</workbook>
</file>

<file path=xl/calcChain.xml><?xml version="1.0" encoding="utf-8"?>
<calcChain xmlns="http://schemas.openxmlformats.org/spreadsheetml/2006/main">
  <c r="O88" i="51" l="1"/>
  <c r="N88" i="51"/>
  <c r="O58" i="51"/>
  <c r="N58" i="51"/>
  <c r="O29" i="51"/>
  <c r="N29" i="51"/>
  <c r="O88" i="56"/>
  <c r="N88" i="56"/>
  <c r="O58" i="56"/>
  <c r="N58" i="56"/>
  <c r="O29" i="56"/>
  <c r="N29" i="56"/>
  <c r="O88" i="49"/>
  <c r="N88" i="49"/>
  <c r="O58" i="49"/>
  <c r="N58" i="49"/>
  <c r="O29" i="49"/>
  <c r="N29" i="49"/>
  <c r="O88" i="48"/>
  <c r="N88" i="48"/>
  <c r="O58" i="48"/>
  <c r="N58" i="48"/>
  <c r="O29" i="48"/>
  <c r="N29" i="48"/>
  <c r="O75" i="47"/>
  <c r="N75" i="47"/>
  <c r="O47" i="47"/>
  <c r="N47" i="47"/>
  <c r="O23" i="47"/>
  <c r="N23" i="47"/>
  <c r="O70" i="46"/>
  <c r="N70" i="46"/>
  <c r="O46" i="46"/>
  <c r="N46" i="46"/>
  <c r="O21" i="46"/>
  <c r="N21" i="46"/>
  <c r="N4" i="7"/>
  <c r="N5" i="7"/>
  <c r="N6" i="7"/>
  <c r="N7" i="7"/>
  <c r="N8" i="7"/>
  <c r="N9" i="7"/>
  <c r="N10" i="7"/>
  <c r="N11" i="7"/>
  <c r="N12" i="7"/>
  <c r="N3" i="7"/>
  <c r="O30" i="54"/>
  <c r="O60" i="54"/>
  <c r="O90" i="54"/>
  <c r="N90" i="54"/>
  <c r="N60" i="54"/>
  <c r="N30" i="54"/>
  <c r="D30" i="15"/>
  <c r="D22" i="15"/>
  <c r="D23" i="15"/>
  <c r="D24" i="15"/>
  <c r="D25" i="15"/>
  <c r="D26" i="15"/>
  <c r="D27" i="15"/>
  <c r="D28" i="15"/>
  <c r="D29" i="15"/>
  <c r="D21" i="15"/>
  <c r="J43" i="57"/>
  <c r="C63" i="57" s="1"/>
  <c r="C54" i="57"/>
  <c r="C55" i="57"/>
  <c r="C56" i="57"/>
  <c r="C57" i="57"/>
  <c r="C58" i="57"/>
  <c r="C59" i="57"/>
  <c r="C60" i="57"/>
  <c r="C61" i="57"/>
  <c r="C62" i="57"/>
  <c r="C53" i="57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N54" i="56"/>
  <c r="O55" i="56" s="1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N85" i="48"/>
  <c r="O85" i="48" s="1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O26" i="48" s="1"/>
  <c r="N25" i="48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N28" i="54"/>
  <c r="O28" i="54" s="1"/>
  <c r="O27" i="54"/>
  <c r="N27" i="54"/>
  <c r="N26" i="54"/>
  <c r="H90" i="13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H44" i="60"/>
  <c r="N30" i="60" s="1"/>
  <c r="E32" i="60" s="1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O29" i="54" l="1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N13" i="7" s="1"/>
  <c r="C22" i="13" l="1"/>
  <c r="C59" i="13" l="1"/>
  <c r="H44" i="8" l="1"/>
  <c r="H44" i="15" l="1"/>
  <c r="D63" i="7" l="1"/>
  <c r="L11" i="41" l="1"/>
  <c r="L12" i="41"/>
  <c r="L13" i="41"/>
  <c r="L14" i="41"/>
  <c r="L15" i="41"/>
  <c r="L16" i="41"/>
  <c r="D23" i="8" l="1"/>
  <c r="D55" i="13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H44" i="13"/>
  <c r="C32" i="13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C27" i="8" l="1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E63" i="8"/>
  <c r="C63" i="8"/>
  <c r="D63" i="8"/>
  <c r="N75" i="13"/>
  <c r="E64" i="13" s="1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C65" i="13"/>
  <c r="D65" i="13"/>
  <c r="N20" i="15"/>
  <c r="E22" i="15" s="1"/>
  <c r="D32" i="8"/>
  <c r="C61" i="15"/>
  <c r="F61" i="15" s="1"/>
  <c r="E61" i="15"/>
  <c r="E23" i="13"/>
  <c r="E24" i="13"/>
  <c r="E25" i="13"/>
  <c r="E26" i="13"/>
  <c r="E27" i="13"/>
  <c r="E28" i="13"/>
  <c r="E29" i="13"/>
  <c r="E31" i="13"/>
  <c r="D32" i="13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K21" i="15"/>
  <c r="N21" i="15"/>
  <c r="E23" i="15" s="1"/>
  <c r="K22" i="15"/>
  <c r="N22" i="15"/>
  <c r="E24" i="15" s="1"/>
  <c r="K23" i="15"/>
  <c r="N23" i="15"/>
  <c r="E25" i="15" s="1"/>
  <c r="K24" i="15"/>
  <c r="N24" i="15"/>
  <c r="E26" i="15" s="1"/>
  <c r="K25" i="15"/>
  <c r="N25" i="15"/>
  <c r="E27" i="15" s="1"/>
  <c r="K26" i="15"/>
  <c r="N26" i="15"/>
  <c r="E28" i="15" s="1"/>
  <c r="K27" i="15"/>
  <c r="N27" i="15"/>
  <c r="E29" i="15" s="1"/>
  <c r="K28" i="15"/>
  <c r="N28" i="15"/>
  <c r="E30" i="15" s="1"/>
  <c r="N29" i="15"/>
  <c r="E31" i="15" s="1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M16" i="7"/>
  <c r="O3" i="7"/>
  <c r="O16" i="7" s="1"/>
  <c r="L4" i="7"/>
  <c r="O29" i="7" s="1"/>
  <c r="M17" i="7"/>
  <c r="P17" i="7" s="1"/>
  <c r="E54" i="7" s="1"/>
  <c r="O4" i="7"/>
  <c r="O17" i="7" s="1"/>
  <c r="L5" i="7"/>
  <c r="O30" i="7" s="1"/>
  <c r="M18" i="7"/>
  <c r="P18" i="7" s="1"/>
  <c r="E55" i="7" s="1"/>
  <c r="O5" i="7"/>
  <c r="O18" i="7" s="1"/>
  <c r="L6" i="7"/>
  <c r="O31" i="7" s="1"/>
  <c r="M19" i="7"/>
  <c r="P19" i="7" s="1"/>
  <c r="E56" i="7" s="1"/>
  <c r="O6" i="7"/>
  <c r="O19" i="7" s="1"/>
  <c r="L7" i="7"/>
  <c r="O32" i="7" s="1"/>
  <c r="M20" i="7"/>
  <c r="P20" i="7" s="1"/>
  <c r="E57" i="7" s="1"/>
  <c r="O7" i="7"/>
  <c r="O20" i="7" s="1"/>
  <c r="L8" i="7"/>
  <c r="L21" i="7" s="1"/>
  <c r="M21" i="7"/>
  <c r="P21" i="7" s="1"/>
  <c r="E58" i="7" s="1"/>
  <c r="O8" i="7"/>
  <c r="O21" i="7" s="1"/>
  <c r="L9" i="7"/>
  <c r="O34" i="7" s="1"/>
  <c r="M22" i="7"/>
  <c r="P22" i="7" s="1"/>
  <c r="E59" i="7" s="1"/>
  <c r="O9" i="7"/>
  <c r="O22" i="7" s="1"/>
  <c r="L10" i="7"/>
  <c r="O35" i="7" s="1"/>
  <c r="M23" i="7"/>
  <c r="P23" i="7" s="1"/>
  <c r="E60" i="7" s="1"/>
  <c r="O10" i="7"/>
  <c r="O23" i="7" s="1"/>
  <c r="L11" i="7"/>
  <c r="O36" i="7" s="1"/>
  <c r="M24" i="7"/>
  <c r="P24" i="7" s="1"/>
  <c r="E61" i="7" s="1"/>
  <c r="O11" i="7"/>
  <c r="O24" i="7" s="1"/>
  <c r="L12" i="7"/>
  <c r="L25" i="7" s="1"/>
  <c r="M25" i="7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30" i="13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<sst xmlns="http://schemas.openxmlformats.org/spreadsheetml/2006/main" count="1679" uniqueCount="213">
  <si>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</si>
  <si>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</si>
  <si>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</si>
  <si>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</si>
  <si>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</si>
  <si>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</si>
  <si>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</si>
  <si>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</si>
  <si>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</si>
  <si>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</si>
  <si>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</si>
  <si>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</si>
  <si>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</si>
  <si>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</si>
  <si>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</si>
  <si>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</si>
  <si>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</si>
  <si>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</si>
  <si>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</si>
  <si>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</si>
  <si>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</si>
  <si>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</si>
  <si>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</si>
  <si>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</si>
  <si>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</si>
  <si>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</si>
  <si>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</si>
  <si>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</si>
  <si>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</si>
  <si>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</si>
  <si>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</si>
  <si>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</si>
  <si>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</si>
  <si>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</si>
  <si>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</si>
  <si>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</si>
  <si>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</si>
  <si>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</si>
  <si>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</si>
  <si>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</si>
  <si>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</si>
  <si>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</si>
  <si>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</si>
  <si>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</si>
  <si>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</si>
  <si>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</si>
  <si>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</si>
  <si>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</si>
  <si>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</si>
  <si>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</si>
  <si>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</si>
  <si>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</si>
  <si>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</si>
  <si>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</si>
  <si>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</si>
  <si>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</si>
  <si>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</si>
  <si>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</si>
  <si>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</si>
  <si>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</si>
  <si>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</si>
  <si>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</si>
  <si>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</si>
  <si>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</si>
  <si>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</si>
  <si>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</si>
  <si>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</si>
  <si>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</si>
  <si>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</si>
  <si>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</si>
  <si>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</si>
  <si>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</si>
  <si>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</si>
  <si>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</si>
  <si>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</si>
  <si>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</si>
  <si>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</si>
  <si>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</si>
  <si>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</si>
  <si>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</si>
  <si>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</si>
  <si>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</si>
  <si>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</si>
  <si>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</si>
  <si>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</si>
  <si>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</si>
  <si>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</si>
  <si>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</si>
  <si>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</si>
  <si>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</si>
  <si>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</si>
  <si>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</si>
  <si>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</si>
  <si>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</si>
  <si>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</si>
  <si>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</si>
  <si>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</si>
  <si>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</si>
  <si>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</si>
  <si>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</si>
  <si>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</si>
  <si>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</si>
  <si>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</si>
  <si>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</si>
  <si>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</si>
  <si>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</si>
  <si>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</si>
  <si>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3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</si>
  <si>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</si>
  <si>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</si>
  <si>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</si>
  <si>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</si>
  <si>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</si>
  <si>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</si>
  <si>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</si>
  <si>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</si>
  <si>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</si>
  <si>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</si>
  <si>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</si>
  <si>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</si>
  <si>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</si>
  <si>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</si>
  <si>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</si>
  <si>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</si>
  <si>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</si>
  <si>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</si>
  <si>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</si>
  <si>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</si>
  <si>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</si>
  <si>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</si>
  <si>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</si>
  <si>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</si>
  <si>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</si>
  <si>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</si>
  <si>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</si>
  <si>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</si>
  <si>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</si>
  <si>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</si>
  <si>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</si>
  <si>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</si>
  <si>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</si>
  <si>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</si>
  <si>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</si>
  <si>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</si>
  <si>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</si>
  <si>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</si>
  <si>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</si>
  <si>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</si>
  <si>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</si>
  <si>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</si>
  <si>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</si>
  <si>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</si>
  <si>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</si>
  <si>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</si>
  <si>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</si>
  <si>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</si>
  <si>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</si>
  <si>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</si>
  <si>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</si>
  <si>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</si>
  <si>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</si>
  <si>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</si>
  <si>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</si>
  <si>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</si>
  <si>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</si>
  <si>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</si>
  <si>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</si>
  <si>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</si>
  <si>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</si>
  <si>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</si>
  <si>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</si>
  <si>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</si>
  <si>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</si>
  <si>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</si>
  <si>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</si>
  <si>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</si>
  <si>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</si>
  <si>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</si>
  <si>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</si>
  <si>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</si>
  <si>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</si>
  <si>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</si>
  <si>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</si>
  <si>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3年（値）</t>
    <rPh sb="1" eb="2">
      <t>ネン</t>
    </rPh>
    <rPh sb="3" eb="4">
      <t>アタイ</t>
    </rPh>
    <phoneticPr fontId="2"/>
  </si>
  <si>
    <t>3年（％）</t>
    <rPh sb="1" eb="2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</si>
  <si>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13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</si>
  <si>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</si>
  <si>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</si>
  <si>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</si>
  <si>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</si>
  <si>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</si>
  <si>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</si>
  <si>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合計</t>
    <rPh sb="0" eb="2">
      <t>ゴウケイ</t>
    </rPh>
    <phoneticPr fontId="2"/>
  </si>
  <si>
    <t>保管残高</t>
    <rPh sb="0" eb="4">
      <t>ホカンザンダカ</t>
    </rPh>
    <phoneticPr fontId="2"/>
  </si>
  <si>
    <t>前月保管残高</t>
    <rPh sb="0" eb="2">
      <t>ゼンゲツ</t>
    </rPh>
    <rPh sb="2" eb="6">
      <t>ホカンザンダカ</t>
    </rPh>
    <phoneticPr fontId="2"/>
  </si>
  <si>
    <t>前月保管残高</t>
    <rPh sb="0" eb="1">
      <t>マエ</t>
    </rPh>
    <rPh sb="1" eb="2">
      <t>８ガツ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</si>
  <si>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</si>
  <si>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</si>
  <si>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</si>
  <si>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</si>
  <si>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</si>
  <si>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その他</t>
    <rPh sb="2" eb="3">
      <t>タ</t>
    </rPh>
    <phoneticPr fontId="2"/>
  </si>
  <si>
    <t>令和3年</t>
    <phoneticPr fontId="2"/>
  </si>
  <si>
    <t>17，417 ㎡</t>
    <phoneticPr fontId="2"/>
  </si>
  <si>
    <t>2，957　㎡</t>
    <phoneticPr fontId="2"/>
  </si>
  <si>
    <t>前月</t>
    <rPh sb="0" eb="2">
      <t>ゼンゲツ</t>
    </rPh>
    <phoneticPr fontId="2"/>
  </si>
  <si>
    <t>駿遠支部</t>
    <rPh sb="0" eb="2">
      <t>スンエン</t>
    </rPh>
    <rPh sb="2" eb="4">
      <t>シブ</t>
    </rPh>
    <phoneticPr fontId="2"/>
  </si>
  <si>
    <t>令和4年12月</t>
    <rPh sb="6" eb="7">
      <t>ガツ</t>
    </rPh>
    <phoneticPr fontId="2"/>
  </si>
  <si>
    <t xml:space="preserve">                       令和4年12月所管面（1～3類）</t>
    <rPh sb="23" eb="24">
      <t>レイ</t>
    </rPh>
    <rPh sb="24" eb="25">
      <t>ワ</t>
    </rPh>
    <rPh sb="26" eb="27">
      <t>ネン</t>
    </rPh>
    <rPh sb="29" eb="30">
      <t>ガツ</t>
    </rPh>
    <rPh sb="30" eb="32">
      <t>ショカン</t>
    </rPh>
    <rPh sb="32" eb="33">
      <t>メン</t>
    </rPh>
    <rPh sb="37" eb="38">
      <t>ルイ</t>
    </rPh>
    <phoneticPr fontId="2"/>
  </si>
  <si>
    <r>
      <t>97，219  m</t>
    </r>
    <r>
      <rPr>
        <sz val="8"/>
        <rFont val="ＭＳ Ｐゴシック"/>
        <family val="3"/>
        <charset val="128"/>
      </rPr>
      <t>3</t>
    </r>
    <phoneticPr fontId="2"/>
  </si>
  <si>
    <t>14，635  ㎡</t>
    <phoneticPr fontId="2"/>
  </si>
  <si>
    <t>　　　　　　　　　　　　　　　　令和4年12月末上位10品目入庫高(県合計）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</si>
  <si>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　　　　令和4年12月末上位10品目保管残高(県合計）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30" eb="34">
      <t>ホカンザンダカ</t>
    </rPh>
    <rPh sb="35" eb="36">
      <t>ケン</t>
    </rPh>
    <rPh sb="36" eb="38">
      <t>ゴウケイ</t>
    </rPh>
    <rPh sb="53" eb="56">
      <t>シズオカケン</t>
    </rPh>
    <rPh sb="56" eb="58">
      <t>ソウコ</t>
    </rPh>
    <rPh sb="58" eb="59">
      <t>キョウ</t>
    </rPh>
    <rPh sb="59" eb="60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</si>
</sst>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67">
    <xf numFmtId="0" fontId="0" fillId="0" borderId="0" xfId="0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38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3" xfId="0" applyBorder="1"/>
    <xf numFmtId="0" fontId="14" fillId="0" borderId="0" xfId="0" applyFont="1"/>
    <xf numFmtId="0" fontId="1" fillId="0" borderId="0" xfId="0" applyFont="1" applyAlignment="1">
      <alignment horizontal="distributed"/>
    </xf>
    <xf numFmtId="177" fontId="0" fillId="0" borderId="1" xfId="0" applyNumberForma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177" fontId="3" fillId="0" borderId="1" xfId="0" applyNumberFormat="1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4" fillId="0" borderId="26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38" fontId="1" fillId="0" borderId="0" xfId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Alignment="1">
      <alignment horizontal="center" vertical="center" textRotation="255"/>
    </xf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Border="1"/>
    <xf numFmtId="0" fontId="0" fillId="0" borderId="1" xfId="0" applyBorder="1" applyAlignment="1">
      <alignment horizontal="distributed"/>
    </xf>
    <xf numFmtId="0" fontId="0" fillId="0" borderId="3" xfId="0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/>
    <xf numFmtId="0" fontId="8" fillId="7" borderId="0" xfId="0" applyFont="1" applyFill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Border="1" applyAlignment="1">
      <alignment horizontal="distributed" wrapText="1"/>
    </xf>
    <xf numFmtId="0" fontId="10" fillId="0" borderId="1" xfId="0" applyFont="1" applyBorder="1" applyAlignment="1">
      <alignment horizontal="distributed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/>
    <xf numFmtId="180" fontId="0" fillId="0" borderId="0" xfId="0" applyNumberFormat="1"/>
    <xf numFmtId="178" fontId="4" fillId="0" borderId="0" xfId="1" applyNumberFormat="1" applyFont="1" applyBorder="1"/>
    <xf numFmtId="177" fontId="5" fillId="0" borderId="1" xfId="0" applyNumberFormat="1" applyFont="1" applyBorder="1"/>
    <xf numFmtId="177" fontId="4" fillId="0" borderId="0" xfId="0" applyNumberFormat="1" applyFont="1" applyAlignment="1">
      <alignment horizontal="center"/>
    </xf>
    <xf numFmtId="0" fontId="10" fillId="0" borderId="4" xfId="0" applyFont="1" applyBorder="1"/>
    <xf numFmtId="56" fontId="0" fillId="0" borderId="0" xfId="0" applyNumberFormat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/>
    <xf numFmtId="0" fontId="0" fillId="0" borderId="9" xfId="0" applyBorder="1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9" fillId="0" borderId="32" xfId="0" applyFont="1" applyBorder="1"/>
    <xf numFmtId="0" fontId="31" fillId="0" borderId="12" xfId="0" applyFont="1" applyBorder="1"/>
    <xf numFmtId="0" fontId="0" fillId="0" borderId="32" xfId="0" applyBorder="1"/>
    <xf numFmtId="0" fontId="9" fillId="0" borderId="12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3" fillId="0" borderId="0" xfId="0" applyFont="1"/>
    <xf numFmtId="0" fontId="33" fillId="0" borderId="12" xfId="0" applyFont="1" applyBorder="1"/>
    <xf numFmtId="0" fontId="33" fillId="7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distributed"/>
    </xf>
    <xf numFmtId="0" fontId="33" fillId="0" borderId="32" xfId="0" applyFont="1" applyBorder="1"/>
    <xf numFmtId="0" fontId="33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0" fontId="33" fillId="13" borderId="0" xfId="0" applyFont="1" applyFill="1" applyAlignment="1">
      <alignment horizontal="center"/>
    </xf>
    <xf numFmtId="0" fontId="33" fillId="1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3" fillId="15" borderId="0" xfId="0" applyFont="1" applyFill="1" applyAlignment="1">
      <alignment horizontal="center"/>
    </xf>
    <xf numFmtId="58" fontId="35" fillId="0" borderId="12" xfId="0" applyNumberFormat="1" applyFont="1" applyBorder="1"/>
    <xf numFmtId="58" fontId="35" fillId="0" borderId="0" xfId="0" applyNumberFormat="1" applyFont="1" applyAlignment="1">
      <alignment horizontal="center"/>
    </xf>
    <xf numFmtId="58" fontId="35" fillId="0" borderId="0" xfId="0" applyNumberFormat="1" applyFont="1"/>
    <xf numFmtId="58" fontId="35" fillId="0" borderId="32" xfId="0" applyNumberFormat="1" applyFont="1" applyBorder="1"/>
    <xf numFmtId="0" fontId="34" fillId="0" borderId="0" xfId="0" applyFont="1" applyAlignment="1">
      <alignment horizontal="left"/>
    </xf>
    <xf numFmtId="0" fontId="35" fillId="0" borderId="12" xfId="0" applyFont="1" applyBorder="1"/>
    <xf numFmtId="0" fontId="35" fillId="0" borderId="0" xfId="0" applyFont="1"/>
    <xf numFmtId="0" fontId="35" fillId="0" borderId="32" xfId="0" applyFont="1" applyBorder="1"/>
    <xf numFmtId="0" fontId="35" fillId="0" borderId="0" xfId="0" applyFont="1" applyAlignment="1">
      <alignment horizontal="center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/>
    <xf numFmtId="0" fontId="33" fillId="1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177" fontId="5" fillId="0" borderId="0" xfId="0" applyNumberFormat="1" applyFont="1" applyAlignment="1">
      <alignment horizontal="center"/>
    </xf>
    <xf numFmtId="38" fontId="0" fillId="0" borderId="0" xfId="1" applyFont="1" applyFill="1"/>
    <xf numFmtId="0" fontId="0" fillId="7" borderId="3" xfId="0" applyFill="1" applyBorder="1"/>
    <xf numFmtId="180" fontId="5" fillId="0" borderId="0" xfId="1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179" fontId="0" fillId="17" borderId="27" xfId="0" applyNumberFormat="1" applyFill="1" applyBorder="1"/>
    <xf numFmtId="0" fontId="0" fillId="17" borderId="27" xfId="0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180" fontId="0" fillId="0" borderId="0" xfId="0" applyNumberFormat="1" applyAlignment="1">
      <alignment horizontal="center"/>
    </xf>
    <xf numFmtId="177" fontId="4" fillId="0" borderId="0" xfId="0" applyNumberFormat="1" applyFont="1"/>
    <xf numFmtId="176" fontId="5" fillId="0" borderId="0" xfId="1" applyNumberFormat="1" applyFont="1" applyBorder="1"/>
    <xf numFmtId="184" fontId="0" fillId="0" borderId="0" xfId="0" applyNumberFormat="1"/>
    <xf numFmtId="176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Border="1"/>
    <xf numFmtId="0" fontId="19" fillId="0" borderId="27" xfId="0" applyFont="1" applyBorder="1"/>
    <xf numFmtId="0" fontId="5" fillId="0" borderId="4" xfId="0" applyFont="1" applyBorder="1"/>
    <xf numFmtId="177" fontId="5" fillId="0" borderId="4" xfId="0" applyNumberFormat="1" applyFont="1" applyBorder="1" applyAlignment="1">
      <alignment horizontal="center"/>
    </xf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38" fontId="1" fillId="0" borderId="34" xfId="1" applyFill="1" applyBorder="1"/>
    <xf numFmtId="38" fontId="1" fillId="0" borderId="20" xfId="1" applyFill="1" applyBorder="1"/>
    <xf numFmtId="0" fontId="10" fillId="0" borderId="37" xfId="0" applyFont="1" applyBorder="1"/>
    <xf numFmtId="0" fontId="5" fillId="0" borderId="4" xfId="0" applyFont="1" applyBorder="1" applyAlignment="1">
      <alignment horizontal="center"/>
    </xf>
    <xf numFmtId="0" fontId="1" fillId="0" borderId="34" xfId="0" applyFont="1" applyBorder="1"/>
    <xf numFmtId="0" fontId="0" fillId="0" borderId="33" xfId="0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0" fillId="0" borderId="0" xfId="0" applyAlignment="1">
      <alignment horizontal="right"/>
    </xf>
    <xf numFmtId="178" fontId="0" fillId="0" borderId="0" xfId="0" applyNumberFormat="1"/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45" fillId="0" borderId="1" xfId="0" applyNumberFormat="1" applyFont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0" fillId="19" borderId="1" xfId="1" applyFont="1" applyFill="1" applyBorder="1"/>
    <xf numFmtId="0" fontId="0" fillId="25" borderId="27" xfId="0" applyFill="1" applyBorder="1" applyAlignment="1">
      <alignment horizontal="center"/>
    </xf>
    <xf numFmtId="179" fontId="0" fillId="0" borderId="1" xfId="1" applyNumberFormat="1" applyFont="1" applyFill="1" applyBorder="1"/>
    <xf numFmtId="179" fontId="1" fillId="0" borderId="10" xfId="1" applyNumberFormat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38" xfId="1" applyFill="1" applyBorder="1"/>
    <xf numFmtId="38" fontId="1" fillId="0" borderId="9" xfId="1" applyBorder="1"/>
    <xf numFmtId="38" fontId="1" fillId="0" borderId="42" xfId="1" applyFill="1" applyBorder="1"/>
    <xf numFmtId="38" fontId="1" fillId="0" borderId="35" xfId="1" applyBorder="1"/>
    <xf numFmtId="38" fontId="0" fillId="0" borderId="8" xfId="1" applyFont="1" applyBorder="1"/>
    <xf numFmtId="38" fontId="1" fillId="0" borderId="20" xfId="1" applyBorder="1"/>
    <xf numFmtId="0" fontId="0" fillId="7" borderId="3" xfId="0" applyFill="1" applyBorder="1" applyAlignment="1">
      <alignment horizontal="center"/>
    </xf>
    <xf numFmtId="38" fontId="0" fillId="0" borderId="11" xfId="1" applyFont="1" applyFill="1" applyBorder="1"/>
    <xf numFmtId="38" fontId="1" fillId="0" borderId="33" xfId="1" applyBorder="1"/>
    <xf numFmtId="38" fontId="0" fillId="0" borderId="34" xfId="1" applyFont="1" applyBorder="1"/>
    <xf numFmtId="0" fontId="8" fillId="23" borderId="0" xfId="0" applyFont="1" applyFill="1"/>
    <xf numFmtId="38" fontId="1" fillId="0" borderId="11" xfId="1" applyFont="1" applyFill="1" applyBorder="1"/>
    <xf numFmtId="179" fontId="0" fillId="0" borderId="37" xfId="1" applyNumberFormat="1" applyFont="1" applyFill="1" applyBorder="1"/>
    <xf numFmtId="38" fontId="0" fillId="0" borderId="33" xfId="1" applyFont="1" applyBorder="1"/>
    <xf numFmtId="38" fontId="1" fillId="0" borderId="10" xfId="1" applyFont="1" applyBorder="1"/>
    <xf numFmtId="38" fontId="0" fillId="0" borderId="20" xfId="1" applyFont="1" applyFill="1" applyBorder="1"/>
    <xf numFmtId="179" fontId="1" fillId="0" borderId="37" xfId="1" applyNumberFormat="1" applyBorder="1"/>
    <xf numFmtId="179" fontId="0" fillId="0" borderId="10" xfId="1" applyNumberFormat="1" applyFont="1" applyBorder="1"/>
    <xf numFmtId="38" fontId="1" fillId="0" borderId="8" xfId="1" applyFont="1" applyBorder="1"/>
    <xf numFmtId="38" fontId="1" fillId="0" borderId="9" xfId="1" applyFont="1" applyFill="1" applyBorder="1"/>
    <xf numFmtId="38" fontId="1" fillId="0" borderId="34" xfId="1" applyBorder="1"/>
    <xf numFmtId="38" fontId="0" fillId="0" borderId="0" xfId="1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CCFF"/>
      <color rgb="FFFC08F0"/>
      <color rgb="FFFF99FF"/>
      <color rgb="FF00CC66"/>
      <color rgb="FFCC99FF"/>
      <color rgb="FFFFFF00"/>
      <color rgb="FFCC0000"/>
      <color rgb="FFC00000"/>
      <color rgb="FFFFFF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0687881710061076"/>
                  <c:y val="2.39260467645459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D-4648-A5B3-5DC3FA6222AA}"/>
                </c:ext>
              </c:extLst>
            </c:dLbl>
            <c:dLbl>
              <c:idx val="1"/>
              <c:layout>
                <c:manualLayout>
                  <c:x val="-8.7431693989071052E-2"/>
                  <c:y val="-4.350190320826615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D-4648-A5B3-5DC3FA6222AA}"/>
                </c:ext>
              </c:extLst>
            </c:dLbl>
            <c:dLbl>
              <c:idx val="2"/>
              <c:layout>
                <c:manualLayout>
                  <c:x val="0.51816136290581782"/>
                  <c:y val="1.305057096247952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D-4648-A5B3-5DC3FA6222AA}"/>
                </c:ext>
              </c:extLst>
            </c:dLbl>
            <c:dLbl>
              <c:idx val="3"/>
              <c:layout>
                <c:manualLayout>
                  <c:x val="-0.17100610736097721"/>
                  <c:y val="-6.5252854812398843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D-4648-A5B3-5DC3FA6222AA}"/>
                </c:ext>
              </c:extLst>
            </c:dLbl>
            <c:dLbl>
              <c:idx val="4"/>
              <c:layout>
                <c:manualLayout>
                  <c:x val="-0.17357762777242045"/>
                  <c:y val="4.35019032082645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D-4648-A5B3-5DC3FA6222AA}"/>
                </c:ext>
              </c:extLst>
            </c:dLbl>
            <c:dLbl>
              <c:idx val="5"/>
              <c:layout>
                <c:manualLayout>
                  <c:x val="0.34522666585673878"/>
                  <c:y val="7.6128330614464385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>
                    <a:alpha val="0"/>
                  </a:schemeClr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EED-4648-A5B3-5DC3FA6222AA}"/>
                </c:ext>
              </c:extLst>
            </c:dLbl>
            <c:dLbl>
              <c:idx val="6"/>
              <c:layout>
                <c:manualLayout>
                  <c:x val="-0.25843780135004824"/>
                  <c:y val="-7.9752567906683147E-1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D-4648-A5B3-5DC3FA6222AA}"/>
                </c:ext>
              </c:extLst>
            </c:dLbl>
            <c:dLbl>
              <c:idx val="7"/>
              <c:layout>
                <c:manualLayout>
                  <c:x val="-0.17357762777242053"/>
                  <c:y val="-2.1750951604133477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D-4648-A5B3-5DC3FA6222AA}"/>
                </c:ext>
              </c:extLst>
            </c:dLbl>
            <c:dLbl>
              <c:idx val="8"/>
              <c:layout>
                <c:manualLayout>
                  <c:x val="-0.34586949533911926"/>
                  <c:y val="-4.350361588162001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D-4648-A5B3-5DC3FA6222AA}"/>
                </c:ext>
              </c:extLst>
            </c:dLbl>
            <c:dLbl>
              <c:idx val="9"/>
              <c:layout>
                <c:manualLayout>
                  <c:x val="-0.2571520411443266"/>
                  <c:y val="8.700380641653071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ED-4648-A5B3-5DC3FA6222AA}"/>
                </c:ext>
              </c:extLst>
            </c:dLbl>
            <c:dLbl>
              <c:idx val="10"/>
              <c:layout>
                <c:manualLayout>
                  <c:x val="-1.2858614466829019E-3"/>
                  <c:y val="-2.175095160413267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ED-4648-A5B3-5DC3FA6222AA}"/>
                </c:ext>
              </c:extLst>
            </c:dLbl>
            <c:spPr>
              <a:solidFill>
                <a:schemeClr val="bg1">
                  <a:alpha val="0"/>
                </a:schemeClr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令和4年12月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173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170</c:v>
                </c:pt>
                <c:pt idx="7">
                  <c:v>171</c:v>
                </c:pt>
                <c:pt idx="8">
                  <c:v>169</c:v>
                </c:pt>
                <c:pt idx="9">
                  <c:v>171</c:v>
                </c:pt>
                <c:pt idx="10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令和4年12月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105</c:v>
                </c:pt>
                <c:pt idx="1">
                  <c:v>95.8</c:v>
                </c:pt>
                <c:pt idx="2">
                  <c:v>99.5</c:v>
                </c:pt>
                <c:pt idx="3">
                  <c:v>100.7</c:v>
                </c:pt>
                <c:pt idx="4">
                  <c:v>106.9</c:v>
                </c:pt>
                <c:pt idx="5">
                  <c:v>108.5</c:v>
                </c:pt>
                <c:pt idx="6">
                  <c:v>114.8</c:v>
                </c:pt>
                <c:pt idx="7">
                  <c:v>122.6</c:v>
                </c:pt>
                <c:pt idx="8">
                  <c:v>120.5</c:v>
                </c:pt>
                <c:pt idx="9">
                  <c:v>125.7</c:v>
                </c:pt>
                <c:pt idx="10">
                  <c:v>141.4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ED-4648-A5B3-5DC3FA6222AA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令和4年12月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215</c:v>
                </c:pt>
                <c:pt idx="1">
                  <c:v>220.5</c:v>
                </c:pt>
                <c:pt idx="2">
                  <c:v>225.3</c:v>
                </c:pt>
                <c:pt idx="3">
                  <c:v>226.3</c:v>
                </c:pt>
                <c:pt idx="4">
                  <c:v>228.9</c:v>
                </c:pt>
                <c:pt idx="5">
                  <c:v>231.8</c:v>
                </c:pt>
                <c:pt idx="6">
                  <c:v>234.9</c:v>
                </c:pt>
                <c:pt idx="7">
                  <c:v>240.8</c:v>
                </c:pt>
                <c:pt idx="8">
                  <c:v>233.6</c:v>
                </c:pt>
                <c:pt idx="9">
                  <c:v>240.2</c:v>
                </c:pt>
                <c:pt idx="10">
                  <c:v>239.9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1.4897380387631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1.108033563238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非鉄金属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19256</c:v>
                </c:pt>
                <c:pt idx="1">
                  <c:v>13488</c:v>
                </c:pt>
                <c:pt idx="2">
                  <c:v>5710</c:v>
                </c:pt>
                <c:pt idx="3">
                  <c:v>5217</c:v>
                </c:pt>
                <c:pt idx="4">
                  <c:v>4513</c:v>
                </c:pt>
                <c:pt idx="5">
                  <c:v>4406</c:v>
                </c:pt>
                <c:pt idx="6">
                  <c:v>3919</c:v>
                </c:pt>
                <c:pt idx="7">
                  <c:v>2912</c:v>
                </c:pt>
                <c:pt idx="8">
                  <c:v>1801</c:v>
                </c:pt>
                <c:pt idx="9">
                  <c:v>1580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948664706728732E-3"/>
                  <c:y val="-2.5854407298015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-5.276755549159488E-3"/>
                  <c:y val="-1.48046080236753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-1.8412450401924301E-3"/>
                  <c:y val="-1.11114536353389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非鉄金属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20476</c:v>
                </c:pt>
                <c:pt idx="1">
                  <c:v>20894</c:v>
                </c:pt>
                <c:pt idx="2">
                  <c:v>5569</c:v>
                </c:pt>
                <c:pt idx="3">
                  <c:v>8825</c:v>
                </c:pt>
                <c:pt idx="4">
                  <c:v>4791</c:v>
                </c:pt>
                <c:pt idx="5">
                  <c:v>4728</c:v>
                </c:pt>
                <c:pt idx="6">
                  <c:v>3604</c:v>
                </c:pt>
                <c:pt idx="7">
                  <c:v>2206</c:v>
                </c:pt>
                <c:pt idx="8">
                  <c:v>2971</c:v>
                </c:pt>
                <c:pt idx="9">
                  <c:v>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3.7878787878787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3.1953153024050178E-17"/>
                  <c:y val="-1.1320985445001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3.7875805297065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雑品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49056</c:v>
                </c:pt>
                <c:pt idx="1">
                  <c:v>14401</c:v>
                </c:pt>
                <c:pt idx="2">
                  <c:v>13431</c:v>
                </c:pt>
                <c:pt idx="3">
                  <c:v>10035</c:v>
                </c:pt>
                <c:pt idx="4">
                  <c:v>7216</c:v>
                </c:pt>
                <c:pt idx="5">
                  <c:v>5931</c:v>
                </c:pt>
                <c:pt idx="6">
                  <c:v>3778</c:v>
                </c:pt>
                <c:pt idx="7">
                  <c:v>3378</c:v>
                </c:pt>
                <c:pt idx="8">
                  <c:v>3109</c:v>
                </c:pt>
                <c:pt idx="9">
                  <c:v>1911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2191240800782255E-2"/>
                  <c:y val="-5.9651634456520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1.0448458648551285E-2"/>
                  <c:y val="3.7878787878787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5.2287581699346402E-3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-6.3678314720399951E-5"/>
                  <c:y val="-8.947745168912045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3.4858387799563632E-3"/>
                  <c:y val="1.515091863517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雑品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50440</c:v>
                </c:pt>
                <c:pt idx="1">
                  <c:v>11095</c:v>
                </c:pt>
                <c:pt idx="2">
                  <c:v>13866</c:v>
                </c:pt>
                <c:pt idx="3">
                  <c:v>8044</c:v>
                </c:pt>
                <c:pt idx="4">
                  <c:v>7985</c:v>
                </c:pt>
                <c:pt idx="5">
                  <c:v>9520</c:v>
                </c:pt>
                <c:pt idx="6">
                  <c:v>2550</c:v>
                </c:pt>
                <c:pt idx="7">
                  <c:v>4309</c:v>
                </c:pt>
                <c:pt idx="8">
                  <c:v>4463</c:v>
                </c:pt>
                <c:pt idx="9">
                  <c:v>1440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1.1627601782335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1.7730496453900384E-3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1.0638297872340491E-2"/>
                  <c:y val="-1.550418116340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麦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その他の化学工業品</c:v>
                </c:pt>
                <c:pt idx="7">
                  <c:v>鉄鋼</c:v>
                </c:pt>
                <c:pt idx="8">
                  <c:v>雑品</c:v>
                </c:pt>
                <c:pt idx="9">
                  <c:v>雑穀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33014</c:v>
                </c:pt>
                <c:pt idx="1">
                  <c:v>19147</c:v>
                </c:pt>
                <c:pt idx="2">
                  <c:v>17313</c:v>
                </c:pt>
                <c:pt idx="3">
                  <c:v>17307</c:v>
                </c:pt>
                <c:pt idx="4">
                  <c:v>16261</c:v>
                </c:pt>
                <c:pt idx="5">
                  <c:v>14410</c:v>
                </c:pt>
                <c:pt idx="6">
                  <c:v>10663</c:v>
                </c:pt>
                <c:pt idx="7">
                  <c:v>10458</c:v>
                </c:pt>
                <c:pt idx="8">
                  <c:v>8199</c:v>
                </c:pt>
                <c:pt idx="9">
                  <c:v>7425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730496453900546E-3"/>
                  <c:y val="1.9379539766831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8.8652482269503553E-3"/>
                  <c:y val="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1.4184397163120567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7.092198581560283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1.7730496453900058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7730496453900709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1.7730496453900709E-3"/>
                  <c:y val="2.3255508759079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7.0921985815602835E-3"/>
                  <c:y val="2.3255813953488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1.773049645389941E-3"/>
                  <c:y val="1.1627296587926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麦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その他の化学工業品</c:v>
                </c:pt>
                <c:pt idx="7">
                  <c:v>鉄鋼</c:v>
                </c:pt>
                <c:pt idx="8">
                  <c:v>雑品</c:v>
                </c:pt>
                <c:pt idx="9">
                  <c:v>雑穀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28995</c:v>
                </c:pt>
                <c:pt idx="1">
                  <c:v>15227</c:v>
                </c:pt>
                <c:pt idx="2">
                  <c:v>16459</c:v>
                </c:pt>
                <c:pt idx="3">
                  <c:v>14640</c:v>
                </c:pt>
                <c:pt idx="4">
                  <c:v>6365</c:v>
                </c:pt>
                <c:pt idx="5">
                  <c:v>45046</c:v>
                </c:pt>
                <c:pt idx="6">
                  <c:v>2616</c:v>
                </c:pt>
                <c:pt idx="7">
                  <c:v>12753</c:v>
                </c:pt>
                <c:pt idx="8">
                  <c:v>12182</c:v>
                </c:pt>
                <c:pt idx="9">
                  <c:v>13544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26939</c:v>
                </c:pt>
                <c:pt idx="1">
                  <c:v>7037</c:v>
                </c:pt>
                <c:pt idx="2">
                  <c:v>6218</c:v>
                </c:pt>
                <c:pt idx="3">
                  <c:v>5041</c:v>
                </c:pt>
                <c:pt idx="4">
                  <c:v>4116</c:v>
                </c:pt>
                <c:pt idx="5">
                  <c:v>1795</c:v>
                </c:pt>
                <c:pt idx="6">
                  <c:v>1473</c:v>
                </c:pt>
                <c:pt idx="7">
                  <c:v>1127</c:v>
                </c:pt>
                <c:pt idx="8">
                  <c:v>989</c:v>
                </c:pt>
                <c:pt idx="9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3331933508311462E-3"/>
                  <c:y val="-5.6142714782607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5.3333333333333011E-3"/>
                  <c:y val="7.13012477718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7.1111111111110455E-3"/>
                  <c:y val="2.4955436720142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-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17942</c:v>
                </c:pt>
                <c:pt idx="1">
                  <c:v>6935</c:v>
                </c:pt>
                <c:pt idx="2">
                  <c:v>6663</c:v>
                </c:pt>
                <c:pt idx="3">
                  <c:v>4730</c:v>
                </c:pt>
                <c:pt idx="4">
                  <c:v>3785</c:v>
                </c:pt>
                <c:pt idx="5">
                  <c:v>1965</c:v>
                </c:pt>
                <c:pt idx="6">
                  <c:v>2311</c:v>
                </c:pt>
                <c:pt idx="7">
                  <c:v>1929</c:v>
                </c:pt>
                <c:pt idx="8">
                  <c:v>664</c:v>
                </c:pt>
                <c:pt idx="9">
                  <c:v>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5.2585749615943755E-3"/>
                  <c:y val="-1.32811364681110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-1.5748169274116326E-2"/>
                  <c:y val="-2.8423565698355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1.0521696598948754E-2"/>
                  <c:y val="-9.16173613891497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8.7903775807552896E-3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石油製品</c:v>
                </c:pt>
                <c:pt idx="7">
                  <c:v>非金属鉱物</c:v>
                </c:pt>
                <c:pt idx="8">
                  <c:v>その他の日用品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30570</c:v>
                </c:pt>
                <c:pt idx="1">
                  <c:v>12895</c:v>
                </c:pt>
                <c:pt idx="2">
                  <c:v>10119</c:v>
                </c:pt>
                <c:pt idx="3">
                  <c:v>10116</c:v>
                </c:pt>
                <c:pt idx="4">
                  <c:v>5745</c:v>
                </c:pt>
                <c:pt idx="5">
                  <c:v>5057</c:v>
                </c:pt>
                <c:pt idx="6">
                  <c:v>1500</c:v>
                </c:pt>
                <c:pt idx="7">
                  <c:v>1414</c:v>
                </c:pt>
                <c:pt idx="8">
                  <c:v>1374</c:v>
                </c:pt>
                <c:pt idx="9">
                  <c:v>1349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3.499562554680665E-3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-1.7267723424335738E-3"/>
                  <c:y val="2.6333615077776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1.123626495840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石油製品</c:v>
                </c:pt>
                <c:pt idx="7">
                  <c:v>非金属鉱物</c:v>
                </c:pt>
                <c:pt idx="8">
                  <c:v>その他の日用品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23363</c:v>
                </c:pt>
                <c:pt idx="1">
                  <c:v>10673</c:v>
                </c:pt>
                <c:pt idx="2">
                  <c:v>10485</c:v>
                </c:pt>
                <c:pt idx="3">
                  <c:v>10276</c:v>
                </c:pt>
                <c:pt idx="4">
                  <c:v>5818</c:v>
                </c:pt>
                <c:pt idx="5">
                  <c:v>2951</c:v>
                </c:pt>
                <c:pt idx="6">
                  <c:v>724</c:v>
                </c:pt>
                <c:pt idx="7">
                  <c:v>3535</c:v>
                </c:pt>
                <c:pt idx="8">
                  <c:v>1497</c:v>
                </c:pt>
                <c:pt idx="9">
                  <c:v>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7374411323503636E-3"/>
                  <c:y val="2.150509412129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-8.7374411323503879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1.4336635339937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紙・パルプ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飲料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283541</c:v>
                </c:pt>
                <c:pt idx="1">
                  <c:v>100052</c:v>
                </c:pt>
                <c:pt idx="2">
                  <c:v>22600</c:v>
                </c:pt>
                <c:pt idx="3">
                  <c:v>20269</c:v>
                </c:pt>
                <c:pt idx="4">
                  <c:v>18650</c:v>
                </c:pt>
                <c:pt idx="5">
                  <c:v>15749</c:v>
                </c:pt>
                <c:pt idx="6">
                  <c:v>13231</c:v>
                </c:pt>
                <c:pt idx="7">
                  <c:v>11232</c:v>
                </c:pt>
                <c:pt idx="8">
                  <c:v>9741</c:v>
                </c:pt>
                <c:pt idx="9">
                  <c:v>9654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47488226470055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8.7374411323503549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6.9899529058802205E-3"/>
                  <c:y val="-1.7921711398978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0851E-3"/>
                  <c:y val="-1.7921429176191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紙・パルプ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飲料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306533</c:v>
                </c:pt>
                <c:pt idx="1">
                  <c:v>82176</c:v>
                </c:pt>
                <c:pt idx="2">
                  <c:v>23085</c:v>
                </c:pt>
                <c:pt idx="3">
                  <c:v>9849</c:v>
                </c:pt>
                <c:pt idx="4">
                  <c:v>19205</c:v>
                </c:pt>
                <c:pt idx="5">
                  <c:v>17233</c:v>
                </c:pt>
                <c:pt idx="6">
                  <c:v>8391</c:v>
                </c:pt>
                <c:pt idx="7">
                  <c:v>22082</c:v>
                </c:pt>
                <c:pt idx="8">
                  <c:v>8818</c:v>
                </c:pt>
                <c:pt idx="9">
                  <c:v>5068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785058243129402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3.5698353968574765E-3"/>
                  <c:y val="-1.1544238788333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1.784917698428738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1.6064259285858709E-2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1.9634094682716187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5.7717785276839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4279341587429906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雑品</c:v>
                </c:pt>
                <c:pt idx="6">
                  <c:v>飲料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327617</c:v>
                </c:pt>
                <c:pt idx="1">
                  <c:v>140503</c:v>
                </c:pt>
                <c:pt idx="2">
                  <c:v>137574</c:v>
                </c:pt>
                <c:pt idx="3">
                  <c:v>84299</c:v>
                </c:pt>
                <c:pt idx="4">
                  <c:v>69883</c:v>
                </c:pt>
                <c:pt idx="5">
                  <c:v>68022</c:v>
                </c:pt>
                <c:pt idx="6">
                  <c:v>66097</c:v>
                </c:pt>
                <c:pt idx="7">
                  <c:v>60254</c:v>
                </c:pt>
                <c:pt idx="8">
                  <c:v>55730</c:v>
                </c:pt>
                <c:pt idx="9">
                  <c:v>52853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-1.6361556558832548E-17"/>
                  <c:y val="-1.1544466032655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8.92444794744302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1.070950619057243E-2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3.5698353968574115E-3"/>
                  <c:y val="5.7715512833622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1.784917698428673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-5.3547530952862809E-3"/>
                  <c:y val="-1.058188833913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-1.7849176984288692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3.569835396857476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-1.78491769842886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-2.5974025974025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雑品</c:v>
                </c:pt>
                <c:pt idx="6">
                  <c:v>飲料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365623</c:v>
                </c:pt>
                <c:pt idx="1">
                  <c:v>141489</c:v>
                </c:pt>
                <c:pt idx="2">
                  <c:v>134759</c:v>
                </c:pt>
                <c:pt idx="3">
                  <c:v>91519</c:v>
                </c:pt>
                <c:pt idx="4">
                  <c:v>69370</c:v>
                </c:pt>
                <c:pt idx="5">
                  <c:v>54261</c:v>
                </c:pt>
                <c:pt idx="6">
                  <c:v>67084</c:v>
                </c:pt>
                <c:pt idx="7">
                  <c:v>73485</c:v>
                </c:pt>
                <c:pt idx="8">
                  <c:v>61182</c:v>
                </c:pt>
                <c:pt idx="9">
                  <c:v>52811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12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1.8121751875032715E-2"/>
                  <c:y val="-4.126863155866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9.984640808787805E-2"/>
                  <c:y val="-0.135320498928459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9.9157712123591452E-2"/>
                  <c:y val="-4.83801680753208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3.2483268651247656E-2"/>
                  <c:y val="-4.88499602687279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9921394441079479"/>
                  <c:y val="-0.149908256880733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7.6788777471192157E-2"/>
                  <c:y val="-7.75843386549159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4.7483380816714153E-2"/>
                  <c:y val="-7.3874641816561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3.88990825688074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3.7987003761281973E-2"/>
                  <c:y val="-1.65720340003371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005451241671713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雑品</c:v>
                </c:pt>
                <c:pt idx="6">
                  <c:v>飲料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327617</c:v>
                </c:pt>
                <c:pt idx="1">
                  <c:v>140503</c:v>
                </c:pt>
                <c:pt idx="2">
                  <c:v>137574</c:v>
                </c:pt>
                <c:pt idx="3">
                  <c:v>84299</c:v>
                </c:pt>
                <c:pt idx="4">
                  <c:v>69883</c:v>
                </c:pt>
                <c:pt idx="5">
                  <c:v>68022</c:v>
                </c:pt>
                <c:pt idx="6">
                  <c:v>66097</c:v>
                </c:pt>
                <c:pt idx="7">
                  <c:v>60254</c:v>
                </c:pt>
                <c:pt idx="8">
                  <c:v>55730</c:v>
                </c:pt>
                <c:pt idx="9">
                  <c:v>52853</c:v>
                </c:pt>
                <c:pt idx="10">
                  <c:v>348077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雑品</c:v>
                </c:pt>
                <c:pt idx="6">
                  <c:v>飲料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雑品</c:v>
                </c:pt>
                <c:pt idx="6">
                  <c:v>飲料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327617</c:v>
                </c:pt>
                <c:pt idx="1">
                  <c:v>140503</c:v>
                </c:pt>
                <c:pt idx="2">
                  <c:v>137574</c:v>
                </c:pt>
                <c:pt idx="3">
                  <c:v>84299</c:v>
                </c:pt>
                <c:pt idx="4">
                  <c:v>69883</c:v>
                </c:pt>
                <c:pt idx="5">
                  <c:v>68022</c:v>
                </c:pt>
                <c:pt idx="6">
                  <c:v>66097</c:v>
                </c:pt>
                <c:pt idx="7">
                  <c:v>60254</c:v>
                </c:pt>
                <c:pt idx="8">
                  <c:v>55730</c:v>
                </c:pt>
                <c:pt idx="9">
                  <c:v>52853</c:v>
                </c:pt>
                <c:pt idx="10">
                  <c:v>348077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12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5.6191220372262631E-2"/>
                  <c:y val="-4.28526261803481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007641602051652"/>
                  <c:y val="-7.25974598002837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1.7059432456439129E-2"/>
                  <c:y val="-2.6106978007059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7852737873414679"/>
                  <c:y val="-0.15437994388632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0.15128822637628311"/>
                  <c:y val="-7.02333242827405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0544970046683096"/>
                  <c:y val="-0.121946239478685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5.1157727421476888E-4"/>
                  <c:y val="-4.8468820707756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3.00625697649862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雑品</c:v>
                </c:pt>
                <c:pt idx="6">
                  <c:v>飲料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365623</c:v>
                </c:pt>
                <c:pt idx="1">
                  <c:v>141489</c:v>
                </c:pt>
                <c:pt idx="2">
                  <c:v>134759</c:v>
                </c:pt>
                <c:pt idx="3">
                  <c:v>91519</c:v>
                </c:pt>
                <c:pt idx="4">
                  <c:v>69370</c:v>
                </c:pt>
                <c:pt idx="5">
                  <c:v>54261</c:v>
                </c:pt>
                <c:pt idx="6">
                  <c:v>67084</c:v>
                </c:pt>
                <c:pt idx="7">
                  <c:v>73485</c:v>
                </c:pt>
                <c:pt idx="8">
                  <c:v>61182</c:v>
                </c:pt>
                <c:pt idx="9">
                  <c:v>52811</c:v>
                </c:pt>
                <c:pt idx="10" formatCode="#,##0_);[Red]\(#,##0\)">
                  <c:v>372670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8.73981483385073E-3"/>
                  <c:y val="1.1204225999295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雑品</c:v>
                </c:pt>
                <c:pt idx="6">
                  <c:v>非鉄金属</c:v>
                </c:pt>
                <c:pt idx="7">
                  <c:v>その他の化学工業品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17723</c:v>
                </c:pt>
                <c:pt idx="1">
                  <c:v>11829</c:v>
                </c:pt>
                <c:pt idx="2">
                  <c:v>8794</c:v>
                </c:pt>
                <c:pt idx="3">
                  <c:v>7077</c:v>
                </c:pt>
                <c:pt idx="4">
                  <c:v>6578</c:v>
                </c:pt>
                <c:pt idx="5">
                  <c:v>5938</c:v>
                </c:pt>
                <c:pt idx="6">
                  <c:v>4977</c:v>
                </c:pt>
                <c:pt idx="7">
                  <c:v>4977</c:v>
                </c:pt>
                <c:pt idx="8">
                  <c:v>2998</c:v>
                </c:pt>
                <c:pt idx="9">
                  <c:v>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1761545472612108E-3"/>
                  <c:y val="-7.3871812440453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-3.7556812167081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2.7411717138490849E-5"/>
                  <c:y val="-3.0827180499539917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-5.4823434276981699E-5"/>
                  <c:y val="7.35606324108832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8.6026191895725197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5.2309779815380812E-3"/>
                  <c:y val="-2.20681897232649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1.7498269635355633E-3"/>
                  <c:y val="1.8497762412011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-7.4796627855440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雑品</c:v>
                </c:pt>
                <c:pt idx="6">
                  <c:v>非鉄金属</c:v>
                </c:pt>
                <c:pt idx="7">
                  <c:v>その他の化学工業品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20671</c:v>
                </c:pt>
                <c:pt idx="1">
                  <c:v>11435</c:v>
                </c:pt>
                <c:pt idx="2">
                  <c:v>10480</c:v>
                </c:pt>
                <c:pt idx="3">
                  <c:v>13147</c:v>
                </c:pt>
                <c:pt idx="4">
                  <c:v>5927</c:v>
                </c:pt>
                <c:pt idx="5">
                  <c:v>6516</c:v>
                </c:pt>
                <c:pt idx="6">
                  <c:v>8348</c:v>
                </c:pt>
                <c:pt idx="7">
                  <c:v>4750</c:v>
                </c:pt>
                <c:pt idx="8">
                  <c:v>2809</c:v>
                </c:pt>
                <c:pt idx="9">
                  <c:v>3048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2,398,514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2,398,514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220340</c:v>
                </c:pt>
                <c:pt idx="1">
                  <c:v>388653</c:v>
                </c:pt>
                <c:pt idx="2">
                  <c:v>514085</c:v>
                </c:pt>
                <c:pt idx="3">
                  <c:v>153912</c:v>
                </c:pt>
                <c:pt idx="4">
                  <c:v>261495</c:v>
                </c:pt>
                <c:pt idx="5">
                  <c:v>860029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8.7145969498910684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6.9716775599128538E-3"/>
                  <c:y val="7.6184084943927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6.9716775599128538E-3"/>
                  <c:y val="2.2726974469100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化学肥料</c:v>
                </c:pt>
                <c:pt idx="4">
                  <c:v>その他の化学工業品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82123</c:v>
                </c:pt>
                <c:pt idx="1">
                  <c:v>21239</c:v>
                </c:pt>
                <c:pt idx="2">
                  <c:v>13308</c:v>
                </c:pt>
                <c:pt idx="3">
                  <c:v>10540</c:v>
                </c:pt>
                <c:pt idx="4">
                  <c:v>10343</c:v>
                </c:pt>
                <c:pt idx="5">
                  <c:v>9387</c:v>
                </c:pt>
                <c:pt idx="6">
                  <c:v>8377</c:v>
                </c:pt>
                <c:pt idx="7">
                  <c:v>6005</c:v>
                </c:pt>
                <c:pt idx="8">
                  <c:v>5104</c:v>
                </c:pt>
                <c:pt idx="9">
                  <c:v>4975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0448321410804042E-2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3.4767810886384299E-3"/>
                  <c:y val="-2.2727272727272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1.5151216893342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5.2197004786166436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化学肥料</c:v>
                </c:pt>
                <c:pt idx="4">
                  <c:v>その他の化学工業品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88497</c:v>
                </c:pt>
                <c:pt idx="1">
                  <c:v>23590</c:v>
                </c:pt>
                <c:pt idx="2">
                  <c:v>11555</c:v>
                </c:pt>
                <c:pt idx="3">
                  <c:v>11417</c:v>
                </c:pt>
                <c:pt idx="4">
                  <c:v>11428</c:v>
                </c:pt>
                <c:pt idx="5">
                  <c:v>11521</c:v>
                </c:pt>
                <c:pt idx="6">
                  <c:v>15973</c:v>
                </c:pt>
                <c:pt idx="7">
                  <c:v>5362</c:v>
                </c:pt>
                <c:pt idx="8">
                  <c:v>7099</c:v>
                </c:pt>
                <c:pt idx="9">
                  <c:v>4075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3.5460992907801418E-3"/>
                  <c:y val="7.7516327900872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7.0921985815602835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4184397163120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77304964539007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7.0921985815602835E-3"/>
                  <c:y val="1.1627906976744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その他の食料工業品</c:v>
                </c:pt>
                <c:pt idx="4">
                  <c:v>その他の機械</c:v>
                </c:pt>
                <c:pt idx="5">
                  <c:v>電気機械</c:v>
                </c:pt>
                <c:pt idx="6">
                  <c:v>鉄鋼</c:v>
                </c:pt>
                <c:pt idx="7">
                  <c:v>雑品</c:v>
                </c:pt>
                <c:pt idx="8">
                  <c:v>飲料</c:v>
                </c:pt>
                <c:pt idx="9">
                  <c:v>紙・パルプ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81171</c:v>
                </c:pt>
                <c:pt idx="1">
                  <c:v>50124</c:v>
                </c:pt>
                <c:pt idx="2">
                  <c:v>31778</c:v>
                </c:pt>
                <c:pt idx="3">
                  <c:v>26738</c:v>
                </c:pt>
                <c:pt idx="4">
                  <c:v>19361</c:v>
                </c:pt>
                <c:pt idx="5">
                  <c:v>17547</c:v>
                </c:pt>
                <c:pt idx="6">
                  <c:v>16983</c:v>
                </c:pt>
                <c:pt idx="7">
                  <c:v>16447</c:v>
                </c:pt>
                <c:pt idx="8">
                  <c:v>14427</c:v>
                </c:pt>
                <c:pt idx="9">
                  <c:v>13851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730496453900546E-3"/>
                  <c:y val="-3.051944088739593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1.7730496453900709E-3"/>
                  <c:y val="1.5503875968992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5.3191489361702126E-3"/>
                  <c:y val="-7.7522431789050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-6.50110693175489E-17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8.8652482269503553E-3"/>
                  <c:y val="-1.9380150155649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-1.773049645390201E-3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7.7525483733137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その他の食料工業品</c:v>
                </c:pt>
                <c:pt idx="4">
                  <c:v>その他の機械</c:v>
                </c:pt>
                <c:pt idx="5">
                  <c:v>電気機械</c:v>
                </c:pt>
                <c:pt idx="6">
                  <c:v>鉄鋼</c:v>
                </c:pt>
                <c:pt idx="7">
                  <c:v>雑品</c:v>
                </c:pt>
                <c:pt idx="8">
                  <c:v>飲料</c:v>
                </c:pt>
                <c:pt idx="9">
                  <c:v>紙・パルプ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88946</c:v>
                </c:pt>
                <c:pt idx="1">
                  <c:v>48912</c:v>
                </c:pt>
                <c:pt idx="2">
                  <c:v>32710</c:v>
                </c:pt>
                <c:pt idx="3">
                  <c:v>32543</c:v>
                </c:pt>
                <c:pt idx="4">
                  <c:v>14978</c:v>
                </c:pt>
                <c:pt idx="5">
                  <c:v>17804</c:v>
                </c:pt>
                <c:pt idx="6">
                  <c:v>19494</c:v>
                </c:pt>
                <c:pt idx="7">
                  <c:v>21500</c:v>
                </c:pt>
                <c:pt idx="8">
                  <c:v>11074</c:v>
                </c:pt>
                <c:pt idx="9">
                  <c:v>12366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雑品</c:v>
                </c:pt>
                <c:pt idx="6">
                  <c:v>化学肥料</c:v>
                </c:pt>
                <c:pt idx="7">
                  <c:v>非鉄金属</c:v>
                </c:pt>
                <c:pt idx="8">
                  <c:v>その他の製造工業品</c:v>
                </c:pt>
                <c:pt idx="9">
                  <c:v>その他の化学工業品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13609</c:v>
                </c:pt>
                <c:pt idx="1">
                  <c:v>7922</c:v>
                </c:pt>
                <c:pt idx="2">
                  <c:v>5969</c:v>
                </c:pt>
                <c:pt idx="3">
                  <c:v>2010</c:v>
                </c:pt>
                <c:pt idx="4">
                  <c:v>1683</c:v>
                </c:pt>
                <c:pt idx="5">
                  <c:v>1537</c:v>
                </c:pt>
                <c:pt idx="6">
                  <c:v>1371</c:v>
                </c:pt>
                <c:pt idx="7">
                  <c:v>1175</c:v>
                </c:pt>
                <c:pt idx="8">
                  <c:v>1057</c:v>
                </c:pt>
                <c:pt idx="9">
                  <c:v>1023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6377952755905E-3"/>
                  <c:y val="-7.1306862043314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2.4955436720142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雑品</c:v>
                </c:pt>
                <c:pt idx="6">
                  <c:v>化学肥料</c:v>
                </c:pt>
                <c:pt idx="7">
                  <c:v>非鉄金属</c:v>
                </c:pt>
                <c:pt idx="8">
                  <c:v>その他の製造工業品</c:v>
                </c:pt>
                <c:pt idx="9">
                  <c:v>その他の化学工業品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16535</c:v>
                </c:pt>
                <c:pt idx="1">
                  <c:v>6705</c:v>
                </c:pt>
                <c:pt idx="2">
                  <c:v>3403</c:v>
                </c:pt>
                <c:pt idx="3">
                  <c:v>1376</c:v>
                </c:pt>
                <c:pt idx="4">
                  <c:v>1610</c:v>
                </c:pt>
                <c:pt idx="5">
                  <c:v>2888</c:v>
                </c:pt>
                <c:pt idx="6">
                  <c:v>1371</c:v>
                </c:pt>
                <c:pt idx="7">
                  <c:v>1129</c:v>
                </c:pt>
                <c:pt idx="8">
                  <c:v>1147</c:v>
                </c:pt>
                <c:pt idx="9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7507043902976704E-2"/>
                  <c:y val="9.31773358838612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1.5990035143912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1.0507918793615397E-2"/>
                  <c:y val="1.573557542595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2.3008934906758703E-5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鉄鋼</c:v>
                </c:pt>
                <c:pt idx="1">
                  <c:v>その他の農作物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米</c:v>
                </c:pt>
                <c:pt idx="9">
                  <c:v>その他の製造工業品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16667</c:v>
                </c:pt>
                <c:pt idx="1">
                  <c:v>15394</c:v>
                </c:pt>
                <c:pt idx="2">
                  <c:v>15307</c:v>
                </c:pt>
                <c:pt idx="3">
                  <c:v>8432</c:v>
                </c:pt>
                <c:pt idx="4">
                  <c:v>7172</c:v>
                </c:pt>
                <c:pt idx="5">
                  <c:v>5508</c:v>
                </c:pt>
                <c:pt idx="6">
                  <c:v>4694</c:v>
                </c:pt>
                <c:pt idx="7">
                  <c:v>3128</c:v>
                </c:pt>
                <c:pt idx="8">
                  <c:v>2766</c:v>
                </c:pt>
                <c:pt idx="9">
                  <c:v>2612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590124069137027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-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401189024600265E-2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7.0221340442680885E-3"/>
                  <c:y val="7.5012233640286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鉄鋼</c:v>
                </c:pt>
                <c:pt idx="1">
                  <c:v>その他の農作物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米</c:v>
                </c:pt>
                <c:pt idx="9">
                  <c:v>その他の製造工業品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17107</c:v>
                </c:pt>
                <c:pt idx="1">
                  <c:v>18739</c:v>
                </c:pt>
                <c:pt idx="2">
                  <c:v>14527</c:v>
                </c:pt>
                <c:pt idx="3">
                  <c:v>8203</c:v>
                </c:pt>
                <c:pt idx="4">
                  <c:v>7612</c:v>
                </c:pt>
                <c:pt idx="5">
                  <c:v>4087</c:v>
                </c:pt>
                <c:pt idx="6">
                  <c:v>4113</c:v>
                </c:pt>
                <c:pt idx="7">
                  <c:v>3088</c:v>
                </c:pt>
                <c:pt idx="8">
                  <c:v>3091</c:v>
                </c:pt>
                <c:pt idx="9">
                  <c:v>9236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3979905811760568E-2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米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300140</c:v>
                </c:pt>
                <c:pt idx="1">
                  <c:v>117197</c:v>
                </c:pt>
                <c:pt idx="2">
                  <c:v>38398</c:v>
                </c:pt>
                <c:pt idx="3">
                  <c:v>25784</c:v>
                </c:pt>
                <c:pt idx="4">
                  <c:v>24876</c:v>
                </c:pt>
                <c:pt idx="5">
                  <c:v>22888</c:v>
                </c:pt>
                <c:pt idx="6">
                  <c:v>18946</c:v>
                </c:pt>
                <c:pt idx="7">
                  <c:v>15789</c:v>
                </c:pt>
                <c:pt idx="8">
                  <c:v>15775</c:v>
                </c:pt>
                <c:pt idx="9">
                  <c:v>8124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9899529058803003E-3"/>
                  <c:y val="-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0484929358820489E-2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米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343696</c:v>
                </c:pt>
                <c:pt idx="1">
                  <c:v>110073</c:v>
                </c:pt>
                <c:pt idx="2">
                  <c:v>17616</c:v>
                </c:pt>
                <c:pt idx="3">
                  <c:v>18557</c:v>
                </c:pt>
                <c:pt idx="4">
                  <c:v>20044</c:v>
                </c:pt>
                <c:pt idx="5">
                  <c:v>21402</c:v>
                </c:pt>
                <c:pt idx="6">
                  <c:v>14921</c:v>
                </c:pt>
                <c:pt idx="7">
                  <c:v>15976</c:v>
                </c:pt>
                <c:pt idx="8">
                  <c:v>12031</c:v>
                </c:pt>
                <c:pt idx="9">
                  <c:v>7442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  <c:pt idx="10">
                  <c:v>92.6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  <c:pt idx="10">
                  <c:v>61.2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  <c:pt idx="10">
                  <c:v>67.099999999999994</c:v>
                </c:pt>
                <c:pt idx="11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  <c:pt idx="10">
                  <c:v>12.4</c:v>
                </c:pt>
                <c:pt idx="11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20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4</a:t>
            </a:r>
            <a:r>
              <a:rPr lang="ja-JP" altLang="en-US" sz="1200" baseline="0"/>
              <a:t>年</a:t>
            </a:r>
            <a:r>
              <a:rPr lang="en-US" altLang="ja-JP" sz="1200" baseline="0"/>
              <a:t>12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153377</c:v>
                </c:pt>
                <c:pt idx="1">
                  <c:v>250322</c:v>
                </c:pt>
                <c:pt idx="2">
                  <c:v>326006</c:v>
                </c:pt>
                <c:pt idx="3">
                  <c:v>128445</c:v>
                </c:pt>
                <c:pt idx="4">
                  <c:v>153469</c:v>
                </c:pt>
                <c:pt idx="5">
                  <c:v>623536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66963</c:v>
                </c:pt>
                <c:pt idx="1">
                  <c:v>138331</c:v>
                </c:pt>
                <c:pt idx="2">
                  <c:v>188079</c:v>
                </c:pt>
                <c:pt idx="3">
                  <c:v>25467</c:v>
                </c:pt>
                <c:pt idx="4">
                  <c:v>108026</c:v>
                </c:pt>
                <c:pt idx="5">
                  <c:v>236493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0.69609240265044936</c:v>
                </c:pt>
                <c:pt idx="1">
                  <c:v>0.64407582084790294</c:v>
                </c:pt>
                <c:pt idx="2">
                  <c:v>0.63414804944707592</c:v>
                </c:pt>
                <c:pt idx="3">
                  <c:v>0.83453531888351784</c:v>
                </c:pt>
                <c:pt idx="4">
                  <c:v>0.58689076272968888</c:v>
                </c:pt>
                <c:pt idx="5">
                  <c:v>0.72501741220354199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68.7</c:v>
                </c:pt>
                <c:pt idx="11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  <c:pt idx="10">
                  <c:v>20.5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  <c:pt idx="10">
                  <c:v>36.700000000000003</c:v>
                </c:pt>
                <c:pt idx="11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  <c:pt idx="10" formatCode="General">
                  <c:v>55.1</c:v>
                </c:pt>
                <c:pt idx="11" formatCode="General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  <c:pt idx="10">
                  <c:v>59</c:v>
                </c:pt>
                <c:pt idx="11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  <c:pt idx="10">
                  <c:v>43.1</c:v>
                </c:pt>
                <c:pt idx="11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  <c:pt idx="10">
                  <c:v>138.4</c:v>
                </c:pt>
                <c:pt idx="11">
                  <c:v>138.80000000000001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  <c:pt idx="10">
                  <c:v>82.1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  <c:pt idx="10">
                  <c:v>99.1</c:v>
                </c:pt>
                <c:pt idx="11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  <c:pt idx="10">
                  <c:v>83.6</c:v>
                </c:pt>
                <c:pt idx="11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  <c:pt idx="10">
                  <c:v>103.7</c:v>
                </c:pt>
                <c:pt idx="11" formatCode="0.0_ 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2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  <c:pt idx="10">
                  <c:v>50.5</c:v>
                </c:pt>
                <c:pt idx="11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6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  <c:pt idx="10">
                  <c:v>62.7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7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  <c:pt idx="10">
                  <c:v>80.2</c:v>
                </c:pt>
                <c:pt idx="11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  <c:pt idx="10">
                  <c:v>140.9</c:v>
                </c:pt>
                <c:pt idx="11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6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  <c:pt idx="10">
                  <c:v>73.3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070964673527311E-2"/>
                  <c:y val="1.4429787185692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070950619057243E-2"/>
                  <c:y val="2.0201792957698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1.78491769842873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1.4279341587429972E-2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-1.058188833913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3.5698353968576075E-3"/>
                  <c:y val="-2.8860256104350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3.5698353968576075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319949</c:v>
                </c:pt>
                <c:pt idx="1">
                  <c:v>110151</c:v>
                </c:pt>
                <c:pt idx="2">
                  <c:v>101785</c:v>
                </c:pt>
                <c:pt idx="3">
                  <c:v>93222</c:v>
                </c:pt>
                <c:pt idx="4">
                  <c:v>68926</c:v>
                </c:pt>
                <c:pt idx="5">
                  <c:v>49399</c:v>
                </c:pt>
                <c:pt idx="6">
                  <c:v>41214</c:v>
                </c:pt>
                <c:pt idx="7">
                  <c:v>37192</c:v>
                </c:pt>
                <c:pt idx="8">
                  <c:v>34853</c:v>
                </c:pt>
                <c:pt idx="9">
                  <c:v>31010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99E-2"/>
                  <c:y val="-5.7724602606492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1.0709365645871766E-2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1.070950619057243E-2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1.784917698428673E-3"/>
                  <c:y val="-8.6584631466521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3.5698353968574765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-1.7849176984288692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-2.308802308802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2.7390756712344631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339081</c:v>
                </c:pt>
                <c:pt idx="1">
                  <c:v>92339</c:v>
                </c:pt>
                <c:pt idx="2">
                  <c:v>104948</c:v>
                </c:pt>
                <c:pt idx="3">
                  <c:v>100556</c:v>
                </c:pt>
                <c:pt idx="4">
                  <c:v>49736</c:v>
                </c:pt>
                <c:pt idx="5">
                  <c:v>45535</c:v>
                </c:pt>
                <c:pt idx="6">
                  <c:v>33686</c:v>
                </c:pt>
                <c:pt idx="7">
                  <c:v>37700</c:v>
                </c:pt>
                <c:pt idx="8">
                  <c:v>25451</c:v>
                </c:pt>
                <c:pt idx="9">
                  <c:v>34594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12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1688718397379808"/>
                  <c:y val="-8.7140191191697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0.11504108994922643"/>
                  <c:y val="-8.027462736882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8784171209368059"/>
                  <c:y val="-7.28449998796022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8.9463475185259961E-2"/>
                  <c:y val="-9.1663415926220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4.7259049883721797E-5"/>
                  <c:y val="-5.20490500614029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91533002819094"/>
                      <c:h val="9.65291723855618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1.980872049113518E-2"/>
                  <c:y val="-1.94803631197476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1.8993352326685661E-3"/>
                  <c:y val="2.09265814250282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4.5584045584045586E-2"/>
                  <c:y val="6.20183486238532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5.3181536068675178E-2"/>
                  <c:y val="7.82291892412531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319949</c:v>
                </c:pt>
                <c:pt idx="1">
                  <c:v>110151</c:v>
                </c:pt>
                <c:pt idx="2">
                  <c:v>101785</c:v>
                </c:pt>
                <c:pt idx="3">
                  <c:v>93222</c:v>
                </c:pt>
                <c:pt idx="4">
                  <c:v>68926</c:v>
                </c:pt>
                <c:pt idx="5">
                  <c:v>49399</c:v>
                </c:pt>
                <c:pt idx="6">
                  <c:v>41214</c:v>
                </c:pt>
                <c:pt idx="7">
                  <c:v>37192</c:v>
                </c:pt>
                <c:pt idx="8">
                  <c:v>34853</c:v>
                </c:pt>
                <c:pt idx="9">
                  <c:v>31010</c:v>
                </c:pt>
                <c:pt idx="10">
                  <c:v>148189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319949</c:v>
                </c:pt>
                <c:pt idx="1">
                  <c:v>110151</c:v>
                </c:pt>
                <c:pt idx="2">
                  <c:v>101785</c:v>
                </c:pt>
                <c:pt idx="3">
                  <c:v>93222</c:v>
                </c:pt>
                <c:pt idx="4">
                  <c:v>68926</c:v>
                </c:pt>
                <c:pt idx="5">
                  <c:v>49399</c:v>
                </c:pt>
                <c:pt idx="6">
                  <c:v>41214</c:v>
                </c:pt>
                <c:pt idx="7">
                  <c:v>37192</c:v>
                </c:pt>
                <c:pt idx="8">
                  <c:v>34853</c:v>
                </c:pt>
                <c:pt idx="9">
                  <c:v>31010</c:v>
                </c:pt>
                <c:pt idx="10">
                  <c:v>148189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12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3761615675903108"/>
                  <c:y val="-0.107220442272302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2881208551221174"/>
                  <c:y val="-0.114872416809967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0.13307527398769814"/>
                  <c:y val="-7.8727727999517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21044365637501419"/>
                  <c:y val="-0.168635713639243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6.6568091202340168E-2"/>
                  <c:y val="-4.09699822005007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0.10718305250011688"/>
                  <c:y val="-4.57122514858056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3.4202881128408566E-2"/>
                  <c:y val="-5.47126436781609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5.1157727421476888E-4"/>
                  <c:y val="2.20292635834314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9.4995892688986394E-2"/>
                  <c:y val="2.9707665852113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36597821823996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339081</c:v>
                </c:pt>
                <c:pt idx="1">
                  <c:v>92339</c:v>
                </c:pt>
                <c:pt idx="2">
                  <c:v>104948</c:v>
                </c:pt>
                <c:pt idx="3">
                  <c:v>100556</c:v>
                </c:pt>
                <c:pt idx="4">
                  <c:v>49736</c:v>
                </c:pt>
                <c:pt idx="5">
                  <c:v>45535</c:v>
                </c:pt>
                <c:pt idx="6">
                  <c:v>33686</c:v>
                </c:pt>
                <c:pt idx="7">
                  <c:v>37700</c:v>
                </c:pt>
                <c:pt idx="8">
                  <c:v>25451</c:v>
                </c:pt>
                <c:pt idx="9">
                  <c:v>34594</c:v>
                </c:pt>
                <c:pt idx="10" formatCode="#,##0_);[Red]\(#,##0\)">
                  <c:v>202080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0.20345</cdr:y>
    </cdr:from>
    <cdr:to>
      <cdr:x>0.99876</cdr:x>
      <cdr:y>0.8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52" y="561979"/>
          <a:ext cx="563753" cy="1647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0.58712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2" y="676282"/>
          <a:ext cx="685733" cy="800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0.25001</cdr:y>
    </cdr:from>
    <cdr:to>
      <cdr:x>0.9948</cdr:x>
      <cdr:y>0.8587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82" y="657243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0.11972</cdr:y>
    </cdr:from>
    <cdr:to>
      <cdr:x>0.9922</cdr:x>
      <cdr:y>0.67606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323864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0.27676</cdr:x>
      <cdr:y>0.77324</cdr:y>
    </cdr:from>
    <cdr:to>
      <cdr:x>0.5622</cdr:x>
      <cdr:y>0.82055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33675" y="4514801"/>
          <a:ext cx="281940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0.30342</cdr:y>
    </cdr:from>
    <cdr:to>
      <cdr:x>0.74637</cdr:x>
      <cdr:y>0.35563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72" y="1771644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0.23929</cdr:y>
    </cdr:from>
    <cdr:to>
      <cdr:x>0.9791</cdr:x>
      <cdr:y>0.86429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106" y="638175"/>
          <a:ext cx="638235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0.27526</cdr:y>
    </cdr:from>
    <cdr:to>
      <cdr:x>0.98829</cdr:x>
      <cdr:y>0.85018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98" y="752463"/>
          <a:ext cx="699041" cy="15716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0.2483</cdr:y>
    </cdr:from>
    <cdr:to>
      <cdr:x>0.98957</cdr:x>
      <cdr:y>0.90476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293" y="695325"/>
          <a:ext cx="619156" cy="1838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0.90471</cdr:x>
      <cdr:y>0.13978</cdr:y>
    </cdr:from>
    <cdr:to>
      <cdr:x>0.9987</cdr:x>
      <cdr:y>0.9319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864" y="371475"/>
          <a:ext cx="685766" cy="2105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9" y="257173"/>
          <a:ext cx="914400" cy="1552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0.86879</cdr:x>
      <cdr:y>0.11746</cdr:y>
    </cdr:from>
    <cdr:to>
      <cdr:x>0.99347</cdr:x>
      <cdr:y>0.78188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8789" y="333393"/>
          <a:ext cx="909684" cy="1885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0.55102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602" y="609647"/>
          <a:ext cx="681327" cy="933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 x14ac:dyDescent="0.2"/>
  <cols>
    <col min="1" max="1" width="9.625" style="31" customWidth="1"/>
    <col min="2" max="2" width="7.25" style="232" customWidth="1"/>
    <col min="3" max="3" width="9.625" style="233" customWidth="1"/>
    <col min="4" max="4" width="9" style="31"/>
    <col min="5" max="5" width="20" style="31" bestFit="1" customWidth="1"/>
    <col min="6" max="6" width="18.625" style="31" customWidth="1"/>
    <col min="7" max="7" width="7.75" style="31" customWidth="1"/>
    <col min="8" max="8" width="2.375" style="31" customWidth="1"/>
    <col min="9" max="9" width="7.75" style="31" customWidth="1"/>
    <col min="10" max="256" width="9" style="31"/>
    <col min="257" max="257" width="9.625" style="31" customWidth="1"/>
    <col min="258" max="258" width="7.25" style="31" customWidth="1"/>
    <col min="259" max="259" width="9.625" style="31" customWidth="1"/>
    <col min="260" max="260" width="9" style="31"/>
    <col min="261" max="261" width="20" style="31" bestFit="1" customWidth="1"/>
    <col min="262" max="262" width="18.625" style="31" customWidth="1"/>
    <col min="263" max="263" width="7.75" style="31" customWidth="1"/>
    <col min="264" max="264" width="2.375" style="31" customWidth="1"/>
    <col min="265" max="265" width="7.75" style="31" customWidth="1"/>
    <col min="266" max="512" width="9" style="31"/>
    <col min="513" max="513" width="9.625" style="31" customWidth="1"/>
    <col min="514" max="514" width="7.25" style="31" customWidth="1"/>
    <col min="515" max="515" width="9.625" style="31" customWidth="1"/>
    <col min="516" max="516" width="9" style="31"/>
    <col min="517" max="517" width="20" style="31" bestFit="1" customWidth="1"/>
    <col min="518" max="518" width="18.625" style="31" customWidth="1"/>
    <col min="519" max="519" width="7.75" style="31" customWidth="1"/>
    <col min="520" max="520" width="2.375" style="31" customWidth="1"/>
    <col min="521" max="521" width="7.75" style="31" customWidth="1"/>
    <col min="522" max="768" width="9" style="31"/>
    <col min="769" max="769" width="9.625" style="31" customWidth="1"/>
    <col min="770" max="770" width="7.25" style="31" customWidth="1"/>
    <col min="771" max="771" width="9.625" style="31" customWidth="1"/>
    <col min="772" max="772" width="9" style="31"/>
    <col min="773" max="773" width="20" style="31" bestFit="1" customWidth="1"/>
    <col min="774" max="774" width="18.625" style="31" customWidth="1"/>
    <col min="775" max="775" width="7.75" style="31" customWidth="1"/>
    <col min="776" max="776" width="2.375" style="31" customWidth="1"/>
    <col min="777" max="777" width="7.75" style="31" customWidth="1"/>
    <col min="778" max="1024" width="9" style="31"/>
    <col min="1025" max="1025" width="9.625" style="31" customWidth="1"/>
    <col min="1026" max="1026" width="7.25" style="31" customWidth="1"/>
    <col min="1027" max="1027" width="9.625" style="31" customWidth="1"/>
    <col min="1028" max="1028" width="9" style="31"/>
    <col min="1029" max="1029" width="20" style="31" bestFit="1" customWidth="1"/>
    <col min="1030" max="1030" width="18.625" style="31" customWidth="1"/>
    <col min="1031" max="1031" width="7.75" style="31" customWidth="1"/>
    <col min="1032" max="1032" width="2.375" style="31" customWidth="1"/>
    <col min="1033" max="1033" width="7.75" style="31" customWidth="1"/>
    <col min="1034" max="1280" width="9" style="31"/>
    <col min="1281" max="1281" width="9.625" style="31" customWidth="1"/>
    <col min="1282" max="1282" width="7.25" style="31" customWidth="1"/>
    <col min="1283" max="1283" width="9.625" style="31" customWidth="1"/>
    <col min="1284" max="1284" width="9" style="31"/>
    <col min="1285" max="1285" width="20" style="31" bestFit="1" customWidth="1"/>
    <col min="1286" max="1286" width="18.625" style="31" customWidth="1"/>
    <col min="1287" max="1287" width="7.75" style="31" customWidth="1"/>
    <col min="1288" max="1288" width="2.375" style="31" customWidth="1"/>
    <col min="1289" max="1289" width="7.75" style="31" customWidth="1"/>
    <col min="1290" max="1536" width="9" style="31"/>
    <col min="1537" max="1537" width="9.625" style="31" customWidth="1"/>
    <col min="1538" max="1538" width="7.25" style="31" customWidth="1"/>
    <col min="1539" max="1539" width="9.625" style="31" customWidth="1"/>
    <col min="1540" max="1540" width="9" style="31"/>
    <col min="1541" max="1541" width="20" style="31" bestFit="1" customWidth="1"/>
    <col min="1542" max="1542" width="18.625" style="31" customWidth="1"/>
    <col min="1543" max="1543" width="7.75" style="31" customWidth="1"/>
    <col min="1544" max="1544" width="2.375" style="31" customWidth="1"/>
    <col min="1545" max="1545" width="7.75" style="31" customWidth="1"/>
    <col min="1546" max="1792" width="9" style="31"/>
    <col min="1793" max="1793" width="9.625" style="31" customWidth="1"/>
    <col min="1794" max="1794" width="7.25" style="31" customWidth="1"/>
    <col min="1795" max="1795" width="9.625" style="31" customWidth="1"/>
    <col min="1796" max="1796" width="9" style="31"/>
    <col min="1797" max="1797" width="20" style="31" bestFit="1" customWidth="1"/>
    <col min="1798" max="1798" width="18.625" style="31" customWidth="1"/>
    <col min="1799" max="1799" width="7.75" style="31" customWidth="1"/>
    <col min="1800" max="1800" width="2.375" style="31" customWidth="1"/>
    <col min="1801" max="1801" width="7.75" style="31" customWidth="1"/>
    <col min="1802" max="2048" width="9" style="31"/>
    <col min="2049" max="2049" width="9.625" style="31" customWidth="1"/>
    <col min="2050" max="2050" width="7.25" style="31" customWidth="1"/>
    <col min="2051" max="2051" width="9.625" style="31" customWidth="1"/>
    <col min="2052" max="2052" width="9" style="31"/>
    <col min="2053" max="2053" width="20" style="31" bestFit="1" customWidth="1"/>
    <col min="2054" max="2054" width="18.625" style="31" customWidth="1"/>
    <col min="2055" max="2055" width="7.75" style="31" customWidth="1"/>
    <col min="2056" max="2056" width="2.375" style="31" customWidth="1"/>
    <col min="2057" max="2057" width="7.75" style="31" customWidth="1"/>
    <col min="2058" max="2304" width="9" style="31"/>
    <col min="2305" max="2305" width="9.625" style="31" customWidth="1"/>
    <col min="2306" max="2306" width="7.25" style="31" customWidth="1"/>
    <col min="2307" max="2307" width="9.625" style="31" customWidth="1"/>
    <col min="2308" max="2308" width="9" style="31"/>
    <col min="2309" max="2309" width="20" style="31" bestFit="1" customWidth="1"/>
    <col min="2310" max="2310" width="18.625" style="31" customWidth="1"/>
    <col min="2311" max="2311" width="7.75" style="31" customWidth="1"/>
    <col min="2312" max="2312" width="2.375" style="31" customWidth="1"/>
    <col min="2313" max="2313" width="7.75" style="31" customWidth="1"/>
    <col min="2314" max="2560" width="9" style="31"/>
    <col min="2561" max="2561" width="9.625" style="31" customWidth="1"/>
    <col min="2562" max="2562" width="7.25" style="31" customWidth="1"/>
    <col min="2563" max="2563" width="9.625" style="31" customWidth="1"/>
    <col min="2564" max="2564" width="9" style="31"/>
    <col min="2565" max="2565" width="20" style="31" bestFit="1" customWidth="1"/>
    <col min="2566" max="2566" width="18.625" style="31" customWidth="1"/>
    <col min="2567" max="2567" width="7.75" style="31" customWidth="1"/>
    <col min="2568" max="2568" width="2.375" style="31" customWidth="1"/>
    <col min="2569" max="2569" width="7.75" style="31" customWidth="1"/>
    <col min="2570" max="2816" width="9" style="31"/>
    <col min="2817" max="2817" width="9.625" style="31" customWidth="1"/>
    <col min="2818" max="2818" width="7.25" style="31" customWidth="1"/>
    <col min="2819" max="2819" width="9.625" style="31" customWidth="1"/>
    <col min="2820" max="2820" width="9" style="31"/>
    <col min="2821" max="2821" width="20" style="31" bestFit="1" customWidth="1"/>
    <col min="2822" max="2822" width="18.625" style="31" customWidth="1"/>
    <col min="2823" max="2823" width="7.75" style="31" customWidth="1"/>
    <col min="2824" max="2824" width="2.375" style="31" customWidth="1"/>
    <col min="2825" max="2825" width="7.75" style="31" customWidth="1"/>
    <col min="2826" max="3072" width="9" style="31"/>
    <col min="3073" max="3073" width="9.625" style="31" customWidth="1"/>
    <col min="3074" max="3074" width="7.25" style="31" customWidth="1"/>
    <col min="3075" max="3075" width="9.625" style="31" customWidth="1"/>
    <col min="3076" max="3076" width="9" style="31"/>
    <col min="3077" max="3077" width="20" style="31" bestFit="1" customWidth="1"/>
    <col min="3078" max="3078" width="18.625" style="31" customWidth="1"/>
    <col min="3079" max="3079" width="7.75" style="31" customWidth="1"/>
    <col min="3080" max="3080" width="2.375" style="31" customWidth="1"/>
    <col min="3081" max="3081" width="7.75" style="31" customWidth="1"/>
    <col min="3082" max="3328" width="9" style="31"/>
    <col min="3329" max="3329" width="9.625" style="31" customWidth="1"/>
    <col min="3330" max="3330" width="7.25" style="31" customWidth="1"/>
    <col min="3331" max="3331" width="9.625" style="31" customWidth="1"/>
    <col min="3332" max="3332" width="9" style="31"/>
    <col min="3333" max="3333" width="20" style="31" bestFit="1" customWidth="1"/>
    <col min="3334" max="3334" width="18.625" style="31" customWidth="1"/>
    <col min="3335" max="3335" width="7.75" style="31" customWidth="1"/>
    <col min="3336" max="3336" width="2.375" style="31" customWidth="1"/>
    <col min="3337" max="3337" width="7.75" style="31" customWidth="1"/>
    <col min="3338" max="3584" width="9" style="31"/>
    <col min="3585" max="3585" width="9.625" style="31" customWidth="1"/>
    <col min="3586" max="3586" width="7.25" style="31" customWidth="1"/>
    <col min="3587" max="3587" width="9.625" style="31" customWidth="1"/>
    <col min="3588" max="3588" width="9" style="31"/>
    <col min="3589" max="3589" width="20" style="31" bestFit="1" customWidth="1"/>
    <col min="3590" max="3590" width="18.625" style="31" customWidth="1"/>
    <col min="3591" max="3591" width="7.75" style="31" customWidth="1"/>
    <col min="3592" max="3592" width="2.375" style="31" customWidth="1"/>
    <col min="3593" max="3593" width="7.75" style="31" customWidth="1"/>
    <col min="3594" max="3840" width="9" style="31"/>
    <col min="3841" max="3841" width="9.625" style="31" customWidth="1"/>
    <col min="3842" max="3842" width="7.25" style="31" customWidth="1"/>
    <col min="3843" max="3843" width="9.625" style="31" customWidth="1"/>
    <col min="3844" max="3844" width="9" style="31"/>
    <col min="3845" max="3845" width="20" style="31" bestFit="1" customWidth="1"/>
    <col min="3846" max="3846" width="18.625" style="31" customWidth="1"/>
    <col min="3847" max="3847" width="7.75" style="31" customWidth="1"/>
    <col min="3848" max="3848" width="2.375" style="31" customWidth="1"/>
    <col min="3849" max="3849" width="7.75" style="31" customWidth="1"/>
    <col min="3850" max="4096" width="9" style="31"/>
    <col min="4097" max="4097" width="9.625" style="31" customWidth="1"/>
    <col min="4098" max="4098" width="7.25" style="31" customWidth="1"/>
    <col min="4099" max="4099" width="9.625" style="31" customWidth="1"/>
    <col min="4100" max="4100" width="9" style="31"/>
    <col min="4101" max="4101" width="20" style="31" bestFit="1" customWidth="1"/>
    <col min="4102" max="4102" width="18.625" style="31" customWidth="1"/>
    <col min="4103" max="4103" width="7.75" style="31" customWidth="1"/>
    <col min="4104" max="4104" width="2.375" style="31" customWidth="1"/>
    <col min="4105" max="4105" width="7.75" style="31" customWidth="1"/>
    <col min="4106" max="4352" width="9" style="31"/>
    <col min="4353" max="4353" width="9.625" style="31" customWidth="1"/>
    <col min="4354" max="4354" width="7.25" style="31" customWidth="1"/>
    <col min="4355" max="4355" width="9.625" style="31" customWidth="1"/>
    <col min="4356" max="4356" width="9" style="31"/>
    <col min="4357" max="4357" width="20" style="31" bestFit="1" customWidth="1"/>
    <col min="4358" max="4358" width="18.625" style="31" customWidth="1"/>
    <col min="4359" max="4359" width="7.75" style="31" customWidth="1"/>
    <col min="4360" max="4360" width="2.375" style="31" customWidth="1"/>
    <col min="4361" max="4361" width="7.75" style="31" customWidth="1"/>
    <col min="4362" max="4608" width="9" style="31"/>
    <col min="4609" max="4609" width="9.625" style="31" customWidth="1"/>
    <col min="4610" max="4610" width="7.25" style="31" customWidth="1"/>
    <col min="4611" max="4611" width="9.625" style="31" customWidth="1"/>
    <col min="4612" max="4612" width="9" style="31"/>
    <col min="4613" max="4613" width="20" style="31" bestFit="1" customWidth="1"/>
    <col min="4614" max="4614" width="18.625" style="31" customWidth="1"/>
    <col min="4615" max="4615" width="7.75" style="31" customWidth="1"/>
    <col min="4616" max="4616" width="2.375" style="31" customWidth="1"/>
    <col min="4617" max="4617" width="7.75" style="31" customWidth="1"/>
    <col min="4618" max="4864" width="9" style="31"/>
    <col min="4865" max="4865" width="9.625" style="31" customWidth="1"/>
    <col min="4866" max="4866" width="7.25" style="31" customWidth="1"/>
    <col min="4867" max="4867" width="9.625" style="31" customWidth="1"/>
    <col min="4868" max="4868" width="9" style="31"/>
    <col min="4869" max="4869" width="20" style="31" bestFit="1" customWidth="1"/>
    <col min="4870" max="4870" width="18.625" style="31" customWidth="1"/>
    <col min="4871" max="4871" width="7.75" style="31" customWidth="1"/>
    <col min="4872" max="4872" width="2.375" style="31" customWidth="1"/>
    <col min="4873" max="4873" width="7.75" style="31" customWidth="1"/>
    <col min="4874" max="5120" width="9" style="31"/>
    <col min="5121" max="5121" width="9.625" style="31" customWidth="1"/>
    <col min="5122" max="5122" width="7.25" style="31" customWidth="1"/>
    <col min="5123" max="5123" width="9.625" style="31" customWidth="1"/>
    <col min="5124" max="5124" width="9" style="31"/>
    <col min="5125" max="5125" width="20" style="31" bestFit="1" customWidth="1"/>
    <col min="5126" max="5126" width="18.625" style="31" customWidth="1"/>
    <col min="5127" max="5127" width="7.75" style="31" customWidth="1"/>
    <col min="5128" max="5128" width="2.375" style="31" customWidth="1"/>
    <col min="5129" max="5129" width="7.75" style="31" customWidth="1"/>
    <col min="5130" max="5376" width="9" style="31"/>
    <col min="5377" max="5377" width="9.625" style="31" customWidth="1"/>
    <col min="5378" max="5378" width="7.25" style="31" customWidth="1"/>
    <col min="5379" max="5379" width="9.625" style="31" customWidth="1"/>
    <col min="5380" max="5380" width="9" style="31"/>
    <col min="5381" max="5381" width="20" style="31" bestFit="1" customWidth="1"/>
    <col min="5382" max="5382" width="18.625" style="31" customWidth="1"/>
    <col min="5383" max="5383" width="7.75" style="31" customWidth="1"/>
    <col min="5384" max="5384" width="2.375" style="31" customWidth="1"/>
    <col min="5385" max="5385" width="7.75" style="31" customWidth="1"/>
    <col min="5386" max="5632" width="9" style="31"/>
    <col min="5633" max="5633" width="9.625" style="31" customWidth="1"/>
    <col min="5634" max="5634" width="7.25" style="31" customWidth="1"/>
    <col min="5635" max="5635" width="9.625" style="31" customWidth="1"/>
    <col min="5636" max="5636" width="9" style="31"/>
    <col min="5637" max="5637" width="20" style="31" bestFit="1" customWidth="1"/>
    <col min="5638" max="5638" width="18.625" style="31" customWidth="1"/>
    <col min="5639" max="5639" width="7.75" style="31" customWidth="1"/>
    <col min="5640" max="5640" width="2.375" style="31" customWidth="1"/>
    <col min="5641" max="5641" width="7.75" style="31" customWidth="1"/>
    <col min="5642" max="5888" width="9" style="31"/>
    <col min="5889" max="5889" width="9.625" style="31" customWidth="1"/>
    <col min="5890" max="5890" width="7.25" style="31" customWidth="1"/>
    <col min="5891" max="5891" width="9.625" style="31" customWidth="1"/>
    <col min="5892" max="5892" width="9" style="31"/>
    <col min="5893" max="5893" width="20" style="31" bestFit="1" customWidth="1"/>
    <col min="5894" max="5894" width="18.625" style="31" customWidth="1"/>
    <col min="5895" max="5895" width="7.75" style="31" customWidth="1"/>
    <col min="5896" max="5896" width="2.375" style="31" customWidth="1"/>
    <col min="5897" max="5897" width="7.75" style="31" customWidth="1"/>
    <col min="5898" max="6144" width="9" style="31"/>
    <col min="6145" max="6145" width="9.625" style="31" customWidth="1"/>
    <col min="6146" max="6146" width="7.25" style="31" customWidth="1"/>
    <col min="6147" max="6147" width="9.625" style="31" customWidth="1"/>
    <col min="6148" max="6148" width="9" style="31"/>
    <col min="6149" max="6149" width="20" style="31" bestFit="1" customWidth="1"/>
    <col min="6150" max="6150" width="18.625" style="31" customWidth="1"/>
    <col min="6151" max="6151" width="7.75" style="31" customWidth="1"/>
    <col min="6152" max="6152" width="2.375" style="31" customWidth="1"/>
    <col min="6153" max="6153" width="7.75" style="31" customWidth="1"/>
    <col min="6154" max="6400" width="9" style="31"/>
    <col min="6401" max="6401" width="9.625" style="31" customWidth="1"/>
    <col min="6402" max="6402" width="7.25" style="31" customWidth="1"/>
    <col min="6403" max="6403" width="9.625" style="31" customWidth="1"/>
    <col min="6404" max="6404" width="9" style="31"/>
    <col min="6405" max="6405" width="20" style="31" bestFit="1" customWidth="1"/>
    <col min="6406" max="6406" width="18.625" style="31" customWidth="1"/>
    <col min="6407" max="6407" width="7.75" style="31" customWidth="1"/>
    <col min="6408" max="6408" width="2.375" style="31" customWidth="1"/>
    <col min="6409" max="6409" width="7.75" style="31" customWidth="1"/>
    <col min="6410" max="6656" width="9" style="31"/>
    <col min="6657" max="6657" width="9.625" style="31" customWidth="1"/>
    <col min="6658" max="6658" width="7.25" style="31" customWidth="1"/>
    <col min="6659" max="6659" width="9.625" style="31" customWidth="1"/>
    <col min="6660" max="6660" width="9" style="31"/>
    <col min="6661" max="6661" width="20" style="31" bestFit="1" customWidth="1"/>
    <col min="6662" max="6662" width="18.625" style="31" customWidth="1"/>
    <col min="6663" max="6663" width="7.75" style="31" customWidth="1"/>
    <col min="6664" max="6664" width="2.375" style="31" customWidth="1"/>
    <col min="6665" max="6665" width="7.75" style="31" customWidth="1"/>
    <col min="6666" max="6912" width="9" style="31"/>
    <col min="6913" max="6913" width="9.625" style="31" customWidth="1"/>
    <col min="6914" max="6914" width="7.25" style="31" customWidth="1"/>
    <col min="6915" max="6915" width="9.625" style="31" customWidth="1"/>
    <col min="6916" max="6916" width="9" style="31"/>
    <col min="6917" max="6917" width="20" style="31" bestFit="1" customWidth="1"/>
    <col min="6918" max="6918" width="18.625" style="31" customWidth="1"/>
    <col min="6919" max="6919" width="7.75" style="31" customWidth="1"/>
    <col min="6920" max="6920" width="2.375" style="31" customWidth="1"/>
    <col min="6921" max="6921" width="7.75" style="31" customWidth="1"/>
    <col min="6922" max="7168" width="9" style="31"/>
    <col min="7169" max="7169" width="9.625" style="31" customWidth="1"/>
    <col min="7170" max="7170" width="7.25" style="31" customWidth="1"/>
    <col min="7171" max="7171" width="9.625" style="31" customWidth="1"/>
    <col min="7172" max="7172" width="9" style="31"/>
    <col min="7173" max="7173" width="20" style="31" bestFit="1" customWidth="1"/>
    <col min="7174" max="7174" width="18.625" style="31" customWidth="1"/>
    <col min="7175" max="7175" width="7.75" style="31" customWidth="1"/>
    <col min="7176" max="7176" width="2.375" style="31" customWidth="1"/>
    <col min="7177" max="7177" width="7.75" style="31" customWidth="1"/>
    <col min="7178" max="7424" width="9" style="31"/>
    <col min="7425" max="7425" width="9.625" style="31" customWidth="1"/>
    <col min="7426" max="7426" width="7.25" style="31" customWidth="1"/>
    <col min="7427" max="7427" width="9.625" style="31" customWidth="1"/>
    <col min="7428" max="7428" width="9" style="31"/>
    <col min="7429" max="7429" width="20" style="31" bestFit="1" customWidth="1"/>
    <col min="7430" max="7430" width="18.625" style="31" customWidth="1"/>
    <col min="7431" max="7431" width="7.75" style="31" customWidth="1"/>
    <col min="7432" max="7432" width="2.375" style="31" customWidth="1"/>
    <col min="7433" max="7433" width="7.75" style="31" customWidth="1"/>
    <col min="7434" max="7680" width="9" style="31"/>
    <col min="7681" max="7681" width="9.625" style="31" customWidth="1"/>
    <col min="7682" max="7682" width="7.25" style="31" customWidth="1"/>
    <col min="7683" max="7683" width="9.625" style="31" customWidth="1"/>
    <col min="7684" max="7684" width="9" style="31"/>
    <col min="7685" max="7685" width="20" style="31" bestFit="1" customWidth="1"/>
    <col min="7686" max="7686" width="18.625" style="31" customWidth="1"/>
    <col min="7687" max="7687" width="7.75" style="31" customWidth="1"/>
    <col min="7688" max="7688" width="2.375" style="31" customWidth="1"/>
    <col min="7689" max="7689" width="7.75" style="31" customWidth="1"/>
    <col min="7690" max="7936" width="9" style="31"/>
    <col min="7937" max="7937" width="9.625" style="31" customWidth="1"/>
    <col min="7938" max="7938" width="7.25" style="31" customWidth="1"/>
    <col min="7939" max="7939" width="9.625" style="31" customWidth="1"/>
    <col min="7940" max="7940" width="9" style="31"/>
    <col min="7941" max="7941" width="20" style="31" bestFit="1" customWidth="1"/>
    <col min="7942" max="7942" width="18.625" style="31" customWidth="1"/>
    <col min="7943" max="7943" width="7.75" style="31" customWidth="1"/>
    <col min="7944" max="7944" width="2.375" style="31" customWidth="1"/>
    <col min="7945" max="7945" width="7.75" style="31" customWidth="1"/>
    <col min="7946" max="8192" width="9" style="31"/>
    <col min="8193" max="8193" width="9.625" style="31" customWidth="1"/>
    <col min="8194" max="8194" width="7.25" style="31" customWidth="1"/>
    <col min="8195" max="8195" width="9.625" style="31" customWidth="1"/>
    <col min="8196" max="8196" width="9" style="31"/>
    <col min="8197" max="8197" width="20" style="31" bestFit="1" customWidth="1"/>
    <col min="8198" max="8198" width="18.625" style="31" customWidth="1"/>
    <col min="8199" max="8199" width="7.75" style="31" customWidth="1"/>
    <col min="8200" max="8200" width="2.375" style="31" customWidth="1"/>
    <col min="8201" max="8201" width="7.75" style="31" customWidth="1"/>
    <col min="8202" max="8448" width="9" style="31"/>
    <col min="8449" max="8449" width="9.625" style="31" customWidth="1"/>
    <col min="8450" max="8450" width="7.25" style="31" customWidth="1"/>
    <col min="8451" max="8451" width="9.625" style="31" customWidth="1"/>
    <col min="8452" max="8452" width="9" style="31"/>
    <col min="8453" max="8453" width="20" style="31" bestFit="1" customWidth="1"/>
    <col min="8454" max="8454" width="18.625" style="31" customWidth="1"/>
    <col min="8455" max="8455" width="7.75" style="31" customWidth="1"/>
    <col min="8456" max="8456" width="2.375" style="31" customWidth="1"/>
    <col min="8457" max="8457" width="7.75" style="31" customWidth="1"/>
    <col min="8458" max="8704" width="9" style="31"/>
    <col min="8705" max="8705" width="9.625" style="31" customWidth="1"/>
    <col min="8706" max="8706" width="7.25" style="31" customWidth="1"/>
    <col min="8707" max="8707" width="9.625" style="31" customWidth="1"/>
    <col min="8708" max="8708" width="9" style="31"/>
    <col min="8709" max="8709" width="20" style="31" bestFit="1" customWidth="1"/>
    <col min="8710" max="8710" width="18.625" style="31" customWidth="1"/>
    <col min="8711" max="8711" width="7.75" style="31" customWidth="1"/>
    <col min="8712" max="8712" width="2.375" style="31" customWidth="1"/>
    <col min="8713" max="8713" width="7.75" style="31" customWidth="1"/>
    <col min="8714" max="8960" width="9" style="31"/>
    <col min="8961" max="8961" width="9.625" style="31" customWidth="1"/>
    <col min="8962" max="8962" width="7.25" style="31" customWidth="1"/>
    <col min="8963" max="8963" width="9.625" style="31" customWidth="1"/>
    <col min="8964" max="8964" width="9" style="31"/>
    <col min="8965" max="8965" width="20" style="31" bestFit="1" customWidth="1"/>
    <col min="8966" max="8966" width="18.625" style="31" customWidth="1"/>
    <col min="8967" max="8967" width="7.75" style="31" customWidth="1"/>
    <col min="8968" max="8968" width="2.375" style="31" customWidth="1"/>
    <col min="8969" max="8969" width="7.75" style="31" customWidth="1"/>
    <col min="8970" max="9216" width="9" style="31"/>
    <col min="9217" max="9217" width="9.625" style="31" customWidth="1"/>
    <col min="9218" max="9218" width="7.25" style="31" customWidth="1"/>
    <col min="9219" max="9219" width="9.625" style="31" customWidth="1"/>
    <col min="9220" max="9220" width="9" style="31"/>
    <col min="9221" max="9221" width="20" style="31" bestFit="1" customWidth="1"/>
    <col min="9222" max="9222" width="18.625" style="31" customWidth="1"/>
    <col min="9223" max="9223" width="7.75" style="31" customWidth="1"/>
    <col min="9224" max="9224" width="2.375" style="31" customWidth="1"/>
    <col min="9225" max="9225" width="7.75" style="31" customWidth="1"/>
    <col min="9226" max="9472" width="9" style="31"/>
    <col min="9473" max="9473" width="9.625" style="31" customWidth="1"/>
    <col min="9474" max="9474" width="7.25" style="31" customWidth="1"/>
    <col min="9475" max="9475" width="9.625" style="31" customWidth="1"/>
    <col min="9476" max="9476" width="9" style="31"/>
    <col min="9477" max="9477" width="20" style="31" bestFit="1" customWidth="1"/>
    <col min="9478" max="9478" width="18.625" style="31" customWidth="1"/>
    <col min="9479" max="9479" width="7.75" style="31" customWidth="1"/>
    <col min="9480" max="9480" width="2.375" style="31" customWidth="1"/>
    <col min="9481" max="9481" width="7.75" style="31" customWidth="1"/>
    <col min="9482" max="9728" width="9" style="31"/>
    <col min="9729" max="9729" width="9.625" style="31" customWidth="1"/>
    <col min="9730" max="9730" width="7.25" style="31" customWidth="1"/>
    <col min="9731" max="9731" width="9.625" style="31" customWidth="1"/>
    <col min="9732" max="9732" width="9" style="31"/>
    <col min="9733" max="9733" width="20" style="31" bestFit="1" customWidth="1"/>
    <col min="9734" max="9734" width="18.625" style="31" customWidth="1"/>
    <col min="9735" max="9735" width="7.75" style="31" customWidth="1"/>
    <col min="9736" max="9736" width="2.375" style="31" customWidth="1"/>
    <col min="9737" max="9737" width="7.75" style="31" customWidth="1"/>
    <col min="9738" max="9984" width="9" style="31"/>
    <col min="9985" max="9985" width="9.625" style="31" customWidth="1"/>
    <col min="9986" max="9986" width="7.25" style="31" customWidth="1"/>
    <col min="9987" max="9987" width="9.625" style="31" customWidth="1"/>
    <col min="9988" max="9988" width="9" style="31"/>
    <col min="9989" max="9989" width="20" style="31" bestFit="1" customWidth="1"/>
    <col min="9990" max="9990" width="18.625" style="31" customWidth="1"/>
    <col min="9991" max="9991" width="7.75" style="31" customWidth="1"/>
    <col min="9992" max="9992" width="2.375" style="31" customWidth="1"/>
    <col min="9993" max="9993" width="7.75" style="31" customWidth="1"/>
    <col min="9994" max="10240" width="9" style="31"/>
    <col min="10241" max="10241" width="9.625" style="31" customWidth="1"/>
    <col min="10242" max="10242" width="7.25" style="31" customWidth="1"/>
    <col min="10243" max="10243" width="9.625" style="31" customWidth="1"/>
    <col min="10244" max="10244" width="9" style="31"/>
    <col min="10245" max="10245" width="20" style="31" bestFit="1" customWidth="1"/>
    <col min="10246" max="10246" width="18.625" style="31" customWidth="1"/>
    <col min="10247" max="10247" width="7.75" style="31" customWidth="1"/>
    <col min="10248" max="10248" width="2.375" style="31" customWidth="1"/>
    <col min="10249" max="10249" width="7.75" style="31" customWidth="1"/>
    <col min="10250" max="10496" width="9" style="31"/>
    <col min="10497" max="10497" width="9.625" style="31" customWidth="1"/>
    <col min="10498" max="10498" width="7.25" style="31" customWidth="1"/>
    <col min="10499" max="10499" width="9.625" style="31" customWidth="1"/>
    <col min="10500" max="10500" width="9" style="31"/>
    <col min="10501" max="10501" width="20" style="31" bestFit="1" customWidth="1"/>
    <col min="10502" max="10502" width="18.625" style="31" customWidth="1"/>
    <col min="10503" max="10503" width="7.75" style="31" customWidth="1"/>
    <col min="10504" max="10504" width="2.375" style="31" customWidth="1"/>
    <col min="10505" max="10505" width="7.75" style="31" customWidth="1"/>
    <col min="10506" max="10752" width="9" style="31"/>
    <col min="10753" max="10753" width="9.625" style="31" customWidth="1"/>
    <col min="10754" max="10754" width="7.25" style="31" customWidth="1"/>
    <col min="10755" max="10755" width="9.625" style="31" customWidth="1"/>
    <col min="10756" max="10756" width="9" style="31"/>
    <col min="10757" max="10757" width="20" style="31" bestFit="1" customWidth="1"/>
    <col min="10758" max="10758" width="18.625" style="31" customWidth="1"/>
    <col min="10759" max="10759" width="7.75" style="31" customWidth="1"/>
    <col min="10760" max="10760" width="2.375" style="31" customWidth="1"/>
    <col min="10761" max="10761" width="7.75" style="31" customWidth="1"/>
    <col min="10762" max="11008" width="9" style="31"/>
    <col min="11009" max="11009" width="9.625" style="31" customWidth="1"/>
    <col min="11010" max="11010" width="7.25" style="31" customWidth="1"/>
    <col min="11011" max="11011" width="9.625" style="31" customWidth="1"/>
    <col min="11012" max="11012" width="9" style="31"/>
    <col min="11013" max="11013" width="20" style="31" bestFit="1" customWidth="1"/>
    <col min="11014" max="11014" width="18.625" style="31" customWidth="1"/>
    <col min="11015" max="11015" width="7.75" style="31" customWidth="1"/>
    <col min="11016" max="11016" width="2.375" style="31" customWidth="1"/>
    <col min="11017" max="11017" width="7.75" style="31" customWidth="1"/>
    <col min="11018" max="11264" width="9" style="31"/>
    <col min="11265" max="11265" width="9.625" style="31" customWidth="1"/>
    <col min="11266" max="11266" width="7.25" style="31" customWidth="1"/>
    <col min="11267" max="11267" width="9.625" style="31" customWidth="1"/>
    <col min="11268" max="11268" width="9" style="31"/>
    <col min="11269" max="11269" width="20" style="31" bestFit="1" customWidth="1"/>
    <col min="11270" max="11270" width="18.625" style="31" customWidth="1"/>
    <col min="11271" max="11271" width="7.75" style="31" customWidth="1"/>
    <col min="11272" max="11272" width="2.375" style="31" customWidth="1"/>
    <col min="11273" max="11273" width="7.75" style="31" customWidth="1"/>
    <col min="11274" max="11520" width="9" style="31"/>
    <col min="11521" max="11521" width="9.625" style="31" customWidth="1"/>
    <col min="11522" max="11522" width="7.25" style="31" customWidth="1"/>
    <col min="11523" max="11523" width="9.625" style="31" customWidth="1"/>
    <col min="11524" max="11524" width="9" style="31"/>
    <col min="11525" max="11525" width="20" style="31" bestFit="1" customWidth="1"/>
    <col min="11526" max="11526" width="18.625" style="31" customWidth="1"/>
    <col min="11527" max="11527" width="7.75" style="31" customWidth="1"/>
    <col min="11528" max="11528" width="2.375" style="31" customWidth="1"/>
    <col min="11529" max="11529" width="7.75" style="31" customWidth="1"/>
    <col min="11530" max="11776" width="9" style="31"/>
    <col min="11777" max="11777" width="9.625" style="31" customWidth="1"/>
    <col min="11778" max="11778" width="7.25" style="31" customWidth="1"/>
    <col min="11779" max="11779" width="9.625" style="31" customWidth="1"/>
    <col min="11780" max="11780" width="9" style="31"/>
    <col min="11781" max="11781" width="20" style="31" bestFit="1" customWidth="1"/>
    <col min="11782" max="11782" width="18.625" style="31" customWidth="1"/>
    <col min="11783" max="11783" width="7.75" style="31" customWidth="1"/>
    <col min="11784" max="11784" width="2.375" style="31" customWidth="1"/>
    <col min="11785" max="11785" width="7.75" style="31" customWidth="1"/>
    <col min="11786" max="12032" width="9" style="31"/>
    <col min="12033" max="12033" width="9.625" style="31" customWidth="1"/>
    <col min="12034" max="12034" width="7.25" style="31" customWidth="1"/>
    <col min="12035" max="12035" width="9.625" style="31" customWidth="1"/>
    <col min="12036" max="12036" width="9" style="31"/>
    <col min="12037" max="12037" width="20" style="31" bestFit="1" customWidth="1"/>
    <col min="12038" max="12038" width="18.625" style="31" customWidth="1"/>
    <col min="12039" max="12039" width="7.75" style="31" customWidth="1"/>
    <col min="12040" max="12040" width="2.375" style="31" customWidth="1"/>
    <col min="12041" max="12041" width="7.75" style="31" customWidth="1"/>
    <col min="12042" max="12288" width="9" style="31"/>
    <col min="12289" max="12289" width="9.625" style="31" customWidth="1"/>
    <col min="12290" max="12290" width="7.25" style="31" customWidth="1"/>
    <col min="12291" max="12291" width="9.625" style="31" customWidth="1"/>
    <col min="12292" max="12292" width="9" style="31"/>
    <col min="12293" max="12293" width="20" style="31" bestFit="1" customWidth="1"/>
    <col min="12294" max="12294" width="18.625" style="31" customWidth="1"/>
    <col min="12295" max="12295" width="7.75" style="31" customWidth="1"/>
    <col min="12296" max="12296" width="2.375" style="31" customWidth="1"/>
    <col min="12297" max="12297" width="7.75" style="31" customWidth="1"/>
    <col min="12298" max="12544" width="9" style="31"/>
    <col min="12545" max="12545" width="9.625" style="31" customWidth="1"/>
    <col min="12546" max="12546" width="7.25" style="31" customWidth="1"/>
    <col min="12547" max="12547" width="9.625" style="31" customWidth="1"/>
    <col min="12548" max="12548" width="9" style="31"/>
    <col min="12549" max="12549" width="20" style="31" bestFit="1" customWidth="1"/>
    <col min="12550" max="12550" width="18.625" style="31" customWidth="1"/>
    <col min="12551" max="12551" width="7.75" style="31" customWidth="1"/>
    <col min="12552" max="12552" width="2.375" style="31" customWidth="1"/>
    <col min="12553" max="12553" width="7.75" style="31" customWidth="1"/>
    <col min="12554" max="12800" width="9" style="31"/>
    <col min="12801" max="12801" width="9.625" style="31" customWidth="1"/>
    <col min="12802" max="12802" width="7.25" style="31" customWidth="1"/>
    <col min="12803" max="12803" width="9.625" style="31" customWidth="1"/>
    <col min="12804" max="12804" width="9" style="31"/>
    <col min="12805" max="12805" width="20" style="31" bestFit="1" customWidth="1"/>
    <col min="12806" max="12806" width="18.625" style="31" customWidth="1"/>
    <col min="12807" max="12807" width="7.75" style="31" customWidth="1"/>
    <col min="12808" max="12808" width="2.375" style="31" customWidth="1"/>
    <col min="12809" max="12809" width="7.75" style="31" customWidth="1"/>
    <col min="12810" max="13056" width="9" style="31"/>
    <col min="13057" max="13057" width="9.625" style="31" customWidth="1"/>
    <col min="13058" max="13058" width="7.25" style="31" customWidth="1"/>
    <col min="13059" max="13059" width="9.625" style="31" customWidth="1"/>
    <col min="13060" max="13060" width="9" style="31"/>
    <col min="13061" max="13061" width="20" style="31" bestFit="1" customWidth="1"/>
    <col min="13062" max="13062" width="18.625" style="31" customWidth="1"/>
    <col min="13063" max="13063" width="7.75" style="31" customWidth="1"/>
    <col min="13064" max="13064" width="2.375" style="31" customWidth="1"/>
    <col min="13065" max="13065" width="7.75" style="31" customWidth="1"/>
    <col min="13066" max="13312" width="9" style="31"/>
    <col min="13313" max="13313" width="9.625" style="31" customWidth="1"/>
    <col min="13314" max="13314" width="7.25" style="31" customWidth="1"/>
    <col min="13315" max="13315" width="9.625" style="31" customWidth="1"/>
    <col min="13316" max="13316" width="9" style="31"/>
    <col min="13317" max="13317" width="20" style="31" bestFit="1" customWidth="1"/>
    <col min="13318" max="13318" width="18.625" style="31" customWidth="1"/>
    <col min="13319" max="13319" width="7.75" style="31" customWidth="1"/>
    <col min="13320" max="13320" width="2.375" style="31" customWidth="1"/>
    <col min="13321" max="13321" width="7.75" style="31" customWidth="1"/>
    <col min="13322" max="13568" width="9" style="31"/>
    <col min="13569" max="13569" width="9.625" style="31" customWidth="1"/>
    <col min="13570" max="13570" width="7.25" style="31" customWidth="1"/>
    <col min="13571" max="13571" width="9.625" style="31" customWidth="1"/>
    <col min="13572" max="13572" width="9" style="31"/>
    <col min="13573" max="13573" width="20" style="31" bestFit="1" customWidth="1"/>
    <col min="13574" max="13574" width="18.625" style="31" customWidth="1"/>
    <col min="13575" max="13575" width="7.75" style="31" customWidth="1"/>
    <col min="13576" max="13576" width="2.375" style="31" customWidth="1"/>
    <col min="13577" max="13577" width="7.75" style="31" customWidth="1"/>
    <col min="13578" max="13824" width="9" style="31"/>
    <col min="13825" max="13825" width="9.625" style="31" customWidth="1"/>
    <col min="13826" max="13826" width="7.25" style="31" customWidth="1"/>
    <col min="13827" max="13827" width="9.625" style="31" customWidth="1"/>
    <col min="13828" max="13828" width="9" style="31"/>
    <col min="13829" max="13829" width="20" style="31" bestFit="1" customWidth="1"/>
    <col min="13830" max="13830" width="18.625" style="31" customWidth="1"/>
    <col min="13831" max="13831" width="7.75" style="31" customWidth="1"/>
    <col min="13832" max="13832" width="2.375" style="31" customWidth="1"/>
    <col min="13833" max="13833" width="7.75" style="31" customWidth="1"/>
    <col min="13834" max="14080" width="9" style="31"/>
    <col min="14081" max="14081" width="9.625" style="31" customWidth="1"/>
    <col min="14082" max="14082" width="7.25" style="31" customWidth="1"/>
    <col min="14083" max="14083" width="9.625" style="31" customWidth="1"/>
    <col min="14084" max="14084" width="9" style="31"/>
    <col min="14085" max="14085" width="20" style="31" bestFit="1" customWidth="1"/>
    <col min="14086" max="14086" width="18.625" style="31" customWidth="1"/>
    <col min="14087" max="14087" width="7.75" style="31" customWidth="1"/>
    <col min="14088" max="14088" width="2.375" style="31" customWidth="1"/>
    <col min="14089" max="14089" width="7.75" style="31" customWidth="1"/>
    <col min="14090" max="14336" width="9" style="31"/>
    <col min="14337" max="14337" width="9.625" style="31" customWidth="1"/>
    <col min="14338" max="14338" width="7.25" style="31" customWidth="1"/>
    <col min="14339" max="14339" width="9.625" style="31" customWidth="1"/>
    <col min="14340" max="14340" width="9" style="31"/>
    <col min="14341" max="14341" width="20" style="31" bestFit="1" customWidth="1"/>
    <col min="14342" max="14342" width="18.625" style="31" customWidth="1"/>
    <col min="14343" max="14343" width="7.75" style="31" customWidth="1"/>
    <col min="14344" max="14344" width="2.375" style="31" customWidth="1"/>
    <col min="14345" max="14345" width="7.75" style="31" customWidth="1"/>
    <col min="14346" max="14592" width="9" style="31"/>
    <col min="14593" max="14593" width="9.625" style="31" customWidth="1"/>
    <col min="14594" max="14594" width="7.25" style="31" customWidth="1"/>
    <col min="14595" max="14595" width="9.625" style="31" customWidth="1"/>
    <col min="14596" max="14596" width="9" style="31"/>
    <col min="14597" max="14597" width="20" style="31" bestFit="1" customWidth="1"/>
    <col min="14598" max="14598" width="18.625" style="31" customWidth="1"/>
    <col min="14599" max="14599" width="7.75" style="31" customWidth="1"/>
    <col min="14600" max="14600" width="2.375" style="31" customWidth="1"/>
    <col min="14601" max="14601" width="7.75" style="31" customWidth="1"/>
    <col min="14602" max="14848" width="9" style="31"/>
    <col min="14849" max="14849" width="9.625" style="31" customWidth="1"/>
    <col min="14850" max="14850" width="7.25" style="31" customWidth="1"/>
    <col min="14851" max="14851" width="9.625" style="31" customWidth="1"/>
    <col min="14852" max="14852" width="9" style="31"/>
    <col min="14853" max="14853" width="20" style="31" bestFit="1" customWidth="1"/>
    <col min="14854" max="14854" width="18.625" style="31" customWidth="1"/>
    <col min="14855" max="14855" width="7.75" style="31" customWidth="1"/>
    <col min="14856" max="14856" width="2.375" style="31" customWidth="1"/>
    <col min="14857" max="14857" width="7.75" style="31" customWidth="1"/>
    <col min="14858" max="15104" width="9" style="31"/>
    <col min="15105" max="15105" width="9.625" style="31" customWidth="1"/>
    <col min="15106" max="15106" width="7.25" style="31" customWidth="1"/>
    <col min="15107" max="15107" width="9.625" style="31" customWidth="1"/>
    <col min="15108" max="15108" width="9" style="31"/>
    <col min="15109" max="15109" width="20" style="31" bestFit="1" customWidth="1"/>
    <col min="15110" max="15110" width="18.625" style="31" customWidth="1"/>
    <col min="15111" max="15111" width="7.75" style="31" customWidth="1"/>
    <col min="15112" max="15112" width="2.375" style="31" customWidth="1"/>
    <col min="15113" max="15113" width="7.75" style="31" customWidth="1"/>
    <col min="15114" max="15360" width="9" style="31"/>
    <col min="15361" max="15361" width="9.625" style="31" customWidth="1"/>
    <col min="15362" max="15362" width="7.25" style="31" customWidth="1"/>
    <col min="15363" max="15363" width="9.625" style="31" customWidth="1"/>
    <col min="15364" max="15364" width="9" style="31"/>
    <col min="15365" max="15365" width="20" style="31" bestFit="1" customWidth="1"/>
    <col min="15366" max="15366" width="18.625" style="31" customWidth="1"/>
    <col min="15367" max="15367" width="7.75" style="31" customWidth="1"/>
    <col min="15368" max="15368" width="2.375" style="31" customWidth="1"/>
    <col min="15369" max="15369" width="7.75" style="31" customWidth="1"/>
    <col min="15370" max="15616" width="9" style="31"/>
    <col min="15617" max="15617" width="9.625" style="31" customWidth="1"/>
    <col min="15618" max="15618" width="7.25" style="31" customWidth="1"/>
    <col min="15619" max="15619" width="9.625" style="31" customWidth="1"/>
    <col min="15620" max="15620" width="9" style="31"/>
    <col min="15621" max="15621" width="20" style="31" bestFit="1" customWidth="1"/>
    <col min="15622" max="15622" width="18.625" style="31" customWidth="1"/>
    <col min="15623" max="15623" width="7.75" style="31" customWidth="1"/>
    <col min="15624" max="15624" width="2.375" style="31" customWidth="1"/>
    <col min="15625" max="15625" width="7.75" style="31" customWidth="1"/>
    <col min="15626" max="15872" width="9" style="31"/>
    <col min="15873" max="15873" width="9.625" style="31" customWidth="1"/>
    <col min="15874" max="15874" width="7.25" style="31" customWidth="1"/>
    <col min="15875" max="15875" width="9.625" style="31" customWidth="1"/>
    <col min="15876" max="15876" width="9" style="31"/>
    <col min="15877" max="15877" width="20" style="31" bestFit="1" customWidth="1"/>
    <col min="15878" max="15878" width="18.625" style="31" customWidth="1"/>
    <col min="15879" max="15879" width="7.75" style="31" customWidth="1"/>
    <col min="15880" max="15880" width="2.375" style="31" customWidth="1"/>
    <col min="15881" max="15881" width="7.75" style="31" customWidth="1"/>
    <col min="15882" max="16128" width="9" style="31"/>
    <col min="16129" max="16129" width="9.625" style="31" customWidth="1"/>
    <col min="16130" max="16130" width="7.25" style="31" customWidth="1"/>
    <col min="16131" max="16131" width="9.625" style="31" customWidth="1"/>
    <col min="16132" max="16132" width="9" style="31"/>
    <col min="16133" max="16133" width="20" style="31" bestFit="1" customWidth="1"/>
    <col min="16134" max="16134" width="18.625" style="31" customWidth="1"/>
    <col min="16135" max="16135" width="7.75" style="31" customWidth="1"/>
    <col min="16136" max="16136" width="2.375" style="31" customWidth="1"/>
    <col min="16137" max="16137" width="7.75" style="31" customWidth="1"/>
    <col min="16138" max="16384" width="9" style="31"/>
  </cols>
  <sheetData>
    <row r="1" spans="1:8" ht="21" customHeight="1" x14ac:dyDescent="0.2">
      <c r="A1" s="227"/>
      <c r="B1" s="228"/>
      <c r="C1" s="229"/>
      <c r="D1" s="230"/>
      <c r="E1" s="230"/>
      <c r="F1" s="230"/>
      <c r="G1" s="230"/>
      <c r="H1" s="231"/>
    </row>
    <row r="2" spans="1:8" ht="24" x14ac:dyDescent="0.25">
      <c r="A2" s="443" t="s">
        <v>134</v>
      </c>
      <c r="B2" s="444"/>
      <c r="C2" s="444"/>
      <c r="D2" s="444"/>
      <c r="E2" s="444"/>
      <c r="F2" s="444"/>
      <c r="G2" s="444"/>
      <c r="H2" s="445"/>
    </row>
    <row r="3" spans="1:8" ht="30" customHeight="1" x14ac:dyDescent="0.2">
      <c r="A3" s="446"/>
      <c r="B3" s="444"/>
      <c r="C3" s="444"/>
      <c r="D3" s="444"/>
      <c r="E3" s="444"/>
      <c r="F3" s="444"/>
      <c r="G3" s="444"/>
      <c r="H3" s="445"/>
    </row>
    <row r="4" spans="1:8" x14ac:dyDescent="0.2">
      <c r="A4" s="100"/>
      <c r="H4" s="234"/>
    </row>
    <row r="5" spans="1:8" x14ac:dyDescent="0.2">
      <c r="A5" s="235"/>
      <c r="B5"/>
      <c r="C5"/>
      <c r="D5"/>
      <c r="E5"/>
      <c r="F5"/>
      <c r="G5"/>
      <c r="H5" s="236"/>
    </row>
    <row r="6" spans="1:8" ht="23.25" customHeight="1" x14ac:dyDescent="0.15">
      <c r="A6" s="237"/>
      <c r="B6" s="238" t="s">
        <v>135</v>
      </c>
      <c r="C6" s="239"/>
      <c r="D6" s="240" t="s">
        <v>136</v>
      </c>
      <c r="E6" s="240"/>
      <c r="F6" s="241"/>
      <c r="G6" s="241"/>
      <c r="H6" s="234"/>
    </row>
    <row r="7" spans="1:8" s="241" customFormat="1" ht="17.100000000000001" customHeight="1" x14ac:dyDescent="0.15">
      <c r="A7" s="242"/>
      <c r="B7" s="243">
        <v>1</v>
      </c>
      <c r="C7" s="244"/>
      <c r="D7" s="241" t="s">
        <v>137</v>
      </c>
      <c r="G7" s="245"/>
      <c r="H7" s="246"/>
    </row>
    <row r="8" spans="1:8" s="241" customFormat="1" ht="17.100000000000001" customHeight="1" x14ac:dyDescent="0.15">
      <c r="A8" s="242"/>
      <c r="B8" s="247"/>
      <c r="C8" s="244"/>
      <c r="H8" s="246"/>
    </row>
    <row r="9" spans="1:8" s="241" customFormat="1" ht="17.100000000000001" customHeight="1" x14ac:dyDescent="0.15">
      <c r="A9" s="242"/>
      <c r="B9" s="248">
        <v>2</v>
      </c>
      <c r="C9" s="244"/>
      <c r="D9" s="241" t="s">
        <v>138</v>
      </c>
      <c r="G9" s="245"/>
      <c r="H9" s="246"/>
    </row>
    <row r="10" spans="1:8" s="241" customFormat="1" ht="17.100000000000001" customHeight="1" x14ac:dyDescent="0.15">
      <c r="A10" s="242"/>
      <c r="B10" s="247"/>
      <c r="C10" s="244"/>
      <c r="H10" s="246"/>
    </row>
    <row r="11" spans="1:8" s="241" customFormat="1" ht="17.100000000000001" customHeight="1" x14ac:dyDescent="0.15">
      <c r="A11" s="242"/>
      <c r="B11" s="249">
        <v>3</v>
      </c>
      <c r="C11" s="244"/>
      <c r="D11" s="241" t="s">
        <v>139</v>
      </c>
      <c r="G11" s="245"/>
      <c r="H11" s="246"/>
    </row>
    <row r="12" spans="1:8" s="241" customFormat="1" ht="17.100000000000001" customHeight="1" x14ac:dyDescent="0.15">
      <c r="A12" s="242"/>
      <c r="B12" s="247"/>
      <c r="C12" s="244"/>
      <c r="H12" s="246"/>
    </row>
    <row r="13" spans="1:8" s="241" customFormat="1" ht="17.100000000000001" customHeight="1" x14ac:dyDescent="0.15">
      <c r="A13" s="242"/>
      <c r="B13" s="345">
        <v>4</v>
      </c>
      <c r="C13" s="244"/>
      <c r="D13" s="241" t="s">
        <v>140</v>
      </c>
      <c r="G13" s="245"/>
      <c r="H13" s="246"/>
    </row>
    <row r="14" spans="1:8" s="241" customFormat="1" ht="17.100000000000001" customHeight="1" x14ac:dyDescent="0.15">
      <c r="A14" s="242"/>
      <c r="B14" s="247" t="s">
        <v>141</v>
      </c>
      <c r="C14" s="244"/>
      <c r="H14" s="246"/>
    </row>
    <row r="15" spans="1:8" s="241" customFormat="1" ht="17.100000000000001" customHeight="1" x14ac:dyDescent="0.15">
      <c r="A15" s="242"/>
      <c r="B15" s="250">
        <v>5</v>
      </c>
      <c r="C15" s="244"/>
      <c r="D15" s="241" t="s">
        <v>142</v>
      </c>
      <c r="G15" s="245"/>
      <c r="H15" s="246"/>
    </row>
    <row r="16" spans="1:8" s="241" customFormat="1" ht="17.100000000000001" customHeight="1" x14ac:dyDescent="0.15">
      <c r="A16" s="242"/>
      <c r="B16" s="247"/>
      <c r="C16" s="244"/>
      <c r="H16" s="246"/>
    </row>
    <row r="17" spans="1:8" s="241" customFormat="1" ht="17.100000000000001" customHeight="1" x14ac:dyDescent="0.15">
      <c r="A17" s="242"/>
      <c r="B17" s="251">
        <v>6</v>
      </c>
      <c r="C17" s="244"/>
      <c r="D17" s="241" t="s">
        <v>143</v>
      </c>
      <c r="H17" s="246"/>
    </row>
    <row r="18" spans="1:8" s="241" customFormat="1" ht="17.100000000000001" customHeight="1" x14ac:dyDescent="0.15">
      <c r="A18" s="242"/>
      <c r="B18" s="247"/>
      <c r="C18" s="244"/>
      <c r="H18" s="246"/>
    </row>
    <row r="19" spans="1:8" s="241" customFormat="1" ht="17.100000000000001" customHeight="1" x14ac:dyDescent="0.15">
      <c r="A19" s="242"/>
      <c r="B19" s="252">
        <v>7</v>
      </c>
      <c r="C19" s="244"/>
      <c r="D19" s="241" t="s">
        <v>144</v>
      </c>
      <c r="H19" s="246"/>
    </row>
    <row r="20" spans="1:8" s="241" customFormat="1" ht="17.100000000000001" customHeight="1" x14ac:dyDescent="0.15">
      <c r="A20" s="242"/>
      <c r="B20" s="247"/>
      <c r="C20" s="244"/>
      <c r="H20" s="246"/>
    </row>
    <row r="21" spans="1:8" s="241" customFormat="1" ht="17.100000000000001" customHeight="1" x14ac:dyDescent="0.15">
      <c r="A21" s="242"/>
      <c r="B21" s="253">
        <v>8</v>
      </c>
      <c r="C21" s="244"/>
      <c r="D21" s="241" t="s">
        <v>145</v>
      </c>
      <c r="H21" s="246"/>
    </row>
    <row r="22" spans="1:8" s="241" customFormat="1" ht="17.100000000000001" customHeight="1" x14ac:dyDescent="0.15">
      <c r="A22" s="242"/>
      <c r="B22" s="247"/>
      <c r="C22" s="244"/>
      <c r="H22" s="246"/>
    </row>
    <row r="23" spans="1:8" s="241" customFormat="1" ht="17.100000000000001" customHeight="1" x14ac:dyDescent="0.15">
      <c r="A23" s="242"/>
      <c r="B23" s="254">
        <v>9</v>
      </c>
      <c r="C23" s="244"/>
      <c r="D23" s="241" t="s">
        <v>146</v>
      </c>
      <c r="H23" s="246"/>
    </row>
    <row r="24" spans="1:8" s="241" customFormat="1" ht="17.100000000000001" customHeight="1" x14ac:dyDescent="0.15">
      <c r="A24" s="242"/>
      <c r="B24" s="247"/>
      <c r="C24" s="244"/>
      <c r="H24" s="246"/>
    </row>
    <row r="25" spans="1:8" s="241" customFormat="1" ht="17.100000000000001" customHeight="1" x14ac:dyDescent="0.15">
      <c r="A25" s="242"/>
      <c r="B25" s="255">
        <v>10</v>
      </c>
      <c r="C25" s="244"/>
      <c r="D25" s="241" t="s">
        <v>147</v>
      </c>
      <c r="H25" s="246"/>
    </row>
    <row r="26" spans="1:8" s="241" customFormat="1" ht="17.100000000000001" customHeight="1" x14ac:dyDescent="0.15">
      <c r="A26" s="242"/>
      <c r="B26" s="247"/>
      <c r="C26" s="244"/>
      <c r="H26" s="246"/>
    </row>
    <row r="27" spans="1:8" s="241" customFormat="1" ht="17.100000000000001" customHeight="1" x14ac:dyDescent="0.15">
      <c r="A27" s="242"/>
      <c r="B27" s="256">
        <v>11</v>
      </c>
      <c r="C27" s="244"/>
      <c r="D27" s="241" t="s">
        <v>148</v>
      </c>
      <c r="H27" s="246"/>
    </row>
    <row r="28" spans="1:8" s="241" customFormat="1" ht="17.100000000000001" customHeight="1" x14ac:dyDescent="0.15">
      <c r="A28" s="242"/>
      <c r="B28" s="247"/>
      <c r="C28" s="244"/>
      <c r="H28" s="246"/>
    </row>
    <row r="29" spans="1:8" s="241" customFormat="1" ht="17.100000000000001" customHeight="1" x14ac:dyDescent="0.15">
      <c r="A29" s="242"/>
      <c r="B29" s="272">
        <v>12</v>
      </c>
      <c r="C29" s="244"/>
      <c r="D29" s="241" t="s">
        <v>149</v>
      </c>
      <c r="H29" s="246"/>
    </row>
    <row r="30" spans="1:8" s="241" customFormat="1" ht="17.100000000000001" customHeight="1" x14ac:dyDescent="0.15">
      <c r="A30" s="257"/>
      <c r="B30" s="258"/>
      <c r="C30" s="259"/>
      <c r="D30" s="259"/>
      <c r="E30" s="259"/>
      <c r="F30" s="259"/>
      <c r="G30" s="259"/>
      <c r="H30" s="260"/>
    </row>
    <row r="31" spans="1:8" s="241" customFormat="1" ht="17.100000000000001" customHeight="1" x14ac:dyDescent="0.15">
      <c r="A31" s="242"/>
      <c r="B31" s="272">
        <v>13</v>
      </c>
      <c r="C31" s="261"/>
      <c r="D31" s="241" t="s">
        <v>150</v>
      </c>
      <c r="H31" s="246"/>
    </row>
    <row r="32" spans="1:8" s="241" customFormat="1" ht="17.100000000000001" customHeight="1" x14ac:dyDescent="0.15">
      <c r="A32" s="242"/>
      <c r="B32" s="247"/>
      <c r="C32" s="244"/>
      <c r="H32" s="246"/>
    </row>
    <row r="33" spans="1:8" s="241" customFormat="1" ht="17.100000000000001" customHeight="1" x14ac:dyDescent="0.15">
      <c r="A33" s="242"/>
      <c r="B33" s="272">
        <v>14</v>
      </c>
      <c r="C33" s="244"/>
      <c r="D33" s="241" t="s">
        <v>151</v>
      </c>
      <c r="H33" s="246"/>
    </row>
    <row r="34" spans="1:8" s="241" customFormat="1" ht="17.100000000000001" customHeight="1" x14ac:dyDescent="0.15">
      <c r="A34" s="262"/>
      <c r="B34" s="247"/>
      <c r="C34" s="244"/>
      <c r="D34" s="263"/>
      <c r="E34" s="263"/>
      <c r="F34" s="263"/>
      <c r="G34" s="263"/>
      <c r="H34" s="264"/>
    </row>
    <row r="35" spans="1:8" s="241" customFormat="1" ht="17.100000000000001" customHeight="1" x14ac:dyDescent="0.15">
      <c r="A35" s="242"/>
      <c r="B35" s="272">
        <v>15</v>
      </c>
      <c r="C35" s="244"/>
      <c r="D35" s="241" t="s">
        <v>92</v>
      </c>
      <c r="E35" s="241" t="s">
        <v>152</v>
      </c>
      <c r="H35" s="246"/>
    </row>
    <row r="36" spans="1:8" s="241" customFormat="1" ht="17.100000000000001" customHeight="1" x14ac:dyDescent="0.15">
      <c r="A36" s="262"/>
      <c r="B36" s="265"/>
      <c r="C36" s="263"/>
      <c r="D36" s="263"/>
      <c r="E36" s="263"/>
      <c r="F36" s="263"/>
      <c r="G36" s="263"/>
      <c r="H36" s="264"/>
    </row>
    <row r="37" spans="1:8" s="241" customFormat="1" ht="17.100000000000001" customHeight="1" x14ac:dyDescent="0.15">
      <c r="A37" s="242"/>
      <c r="B37" s="272">
        <v>16</v>
      </c>
      <c r="C37" s="261"/>
      <c r="D37" s="241" t="s">
        <v>153</v>
      </c>
      <c r="H37" s="246"/>
    </row>
    <row r="38" spans="1:8" s="241" customFormat="1" ht="17.100000000000001" customHeight="1" x14ac:dyDescent="0.15">
      <c r="A38" s="242"/>
      <c r="B38" s="247"/>
      <c r="C38" s="244"/>
      <c r="H38" s="246"/>
    </row>
    <row r="39" spans="1:8" s="241" customFormat="1" ht="17.100000000000001" customHeight="1" x14ac:dyDescent="0.15">
      <c r="A39" s="242"/>
      <c r="B39" s="272">
        <v>17</v>
      </c>
      <c r="C39" s="261"/>
      <c r="D39" s="241" t="s">
        <v>154</v>
      </c>
      <c r="H39" s="246"/>
    </row>
    <row r="40" spans="1:8" s="241" customFormat="1" ht="17.100000000000001" customHeight="1" x14ac:dyDescent="0.15">
      <c r="A40" s="242"/>
      <c r="B40" s="273"/>
      <c r="C40" s="261"/>
      <c r="H40" s="246"/>
    </row>
    <row r="41" spans="1:8" s="241" customFormat="1" ht="17.100000000000001" customHeight="1" x14ac:dyDescent="0.15">
      <c r="A41" s="242"/>
      <c r="B41" s="247"/>
      <c r="C41" s="244"/>
      <c r="H41" s="246"/>
    </row>
    <row r="42" spans="1:8" s="241" customFormat="1" ht="29.25" customHeight="1" x14ac:dyDescent="0.2">
      <c r="A42" s="447" t="s">
        <v>155</v>
      </c>
      <c r="B42" s="448"/>
      <c r="C42" s="448"/>
      <c r="D42" s="448"/>
      <c r="E42" s="448"/>
      <c r="F42" s="448"/>
      <c r="G42" s="448"/>
      <c r="H42" s="449"/>
    </row>
    <row r="43" spans="1:8" s="241" customFormat="1" ht="14.25" x14ac:dyDescent="0.15">
      <c r="A43" s="266"/>
      <c r="B43" s="267"/>
      <c r="C43" s="268"/>
      <c r="D43" s="269"/>
      <c r="E43" s="269"/>
      <c r="F43" s="269"/>
      <c r="G43" s="269"/>
      <c r="H43" s="270"/>
    </row>
    <row r="44" spans="1:8" s="271" customFormat="1" x14ac:dyDescent="0.2">
      <c r="B44" s="232"/>
      <c r="C44" s="233"/>
    </row>
    <row r="45" spans="1:8" s="271" customFormat="1" x14ac:dyDescent="0.2">
      <c r="B45" s="232"/>
      <c r="C45" s="233"/>
    </row>
    <row r="46" spans="1:8" s="271" customFormat="1" x14ac:dyDescent="0.2">
      <c r="B46" s="232"/>
      <c r="C46" s="233"/>
    </row>
    <row r="47" spans="1:8" s="271" customFormat="1" x14ac:dyDescent="0.2">
      <c r="B47" s="232"/>
      <c r="C47" s="233"/>
    </row>
    <row r="48" spans="1:8" s="271" customFormat="1" x14ac:dyDescent="0.2">
      <c r="B48" s="232"/>
      <c r="C48" s="233"/>
    </row>
    <row r="49" spans="2:3" s="271" customFormat="1" x14ac:dyDescent="0.2">
      <c r="B49" s="232"/>
      <c r="C49" s="233"/>
    </row>
    <row r="50" spans="2:3" s="271" customFormat="1" x14ac:dyDescent="0.2">
      <c r="B50" s="232"/>
      <c r="C50" s="233"/>
    </row>
    <row r="51" spans="2:3" s="271" customFormat="1" x14ac:dyDescent="0.2">
      <c r="B51" s="232"/>
      <c r="C51" s="233"/>
    </row>
    <row r="52" spans="2:3" s="271" customFormat="1" x14ac:dyDescent="0.2">
      <c r="B52" s="232"/>
      <c r="C52" s="233"/>
    </row>
    <row r="53" spans="2:3" s="271" customFormat="1" x14ac:dyDescent="0.2">
      <c r="B53" s="232"/>
      <c r="C53" s="233"/>
    </row>
    <row r="54" spans="2:3" s="271" customFormat="1" x14ac:dyDescent="0.2">
      <c r="B54" s="232"/>
      <c r="C54" s="233"/>
    </row>
    <row r="55" spans="2:3" s="271" customFormat="1" x14ac:dyDescent="0.2">
      <c r="B55" s="232"/>
      <c r="C55" s="233"/>
    </row>
    <row r="56" spans="2:3" s="271" customFormat="1" x14ac:dyDescent="0.2">
      <c r="B56" s="232"/>
      <c r="C56" s="233"/>
    </row>
    <row r="57" spans="2:3" s="271" customFormat="1" x14ac:dyDescent="0.2">
      <c r="B57" s="232"/>
      <c r="C57" s="233"/>
    </row>
    <row r="58" spans="2:3" s="271" customFormat="1" x14ac:dyDescent="0.2">
      <c r="B58" s="232"/>
      <c r="C58" s="233"/>
    </row>
    <row r="59" spans="2:3" s="271" customFormat="1" x14ac:dyDescent="0.2">
      <c r="B59" s="232"/>
      <c r="C59" s="233"/>
    </row>
    <row r="60" spans="2:3" s="271" customFormat="1" x14ac:dyDescent="0.2">
      <c r="B60" s="232"/>
      <c r="C60" s="233"/>
    </row>
    <row r="61" spans="2:3" s="271" customFormat="1" x14ac:dyDescent="0.2">
      <c r="B61" s="232"/>
      <c r="C61" s="233"/>
    </row>
    <row r="62" spans="2:3" s="271" customFormat="1" x14ac:dyDescent="0.2">
      <c r="B62" s="232"/>
      <c r="C62" s="233"/>
    </row>
    <row r="63" spans="2:3" s="271" customFormat="1" x14ac:dyDescent="0.2">
      <c r="B63" s="232"/>
      <c r="C63" s="233"/>
    </row>
    <row r="64" spans="2:3" s="271" customFormat="1" x14ac:dyDescent="0.2">
      <c r="B64" s="232"/>
      <c r="C64" s="233"/>
    </row>
    <row r="65" spans="2:3" s="271" customFormat="1" x14ac:dyDescent="0.2">
      <c r="B65" s="232"/>
      <c r="C65" s="233"/>
    </row>
    <row r="66" spans="2:3" s="271" customFormat="1" x14ac:dyDescent="0.2">
      <c r="B66" s="232"/>
      <c r="C66" s="233"/>
    </row>
    <row r="67" spans="2:3" s="271" customFormat="1" x14ac:dyDescent="0.2">
      <c r="B67" s="232"/>
      <c r="C67" s="233"/>
    </row>
    <row r="68" spans="2:3" s="271" customFormat="1" x14ac:dyDescent="0.2">
      <c r="B68" s="232"/>
      <c r="C68" s="233"/>
    </row>
    <row r="69" spans="2:3" s="271" customFormat="1" x14ac:dyDescent="0.2">
      <c r="B69" s="232"/>
      <c r="C69" s="233"/>
    </row>
    <row r="70" spans="2:3" s="271" customFormat="1" x14ac:dyDescent="0.2">
      <c r="B70" s="232"/>
      <c r="C70" s="233"/>
    </row>
    <row r="71" spans="2:3" s="271" customFormat="1" x14ac:dyDescent="0.2">
      <c r="B71" s="232"/>
      <c r="C71" s="233"/>
    </row>
    <row r="72" spans="2:3" s="271" customFormat="1" x14ac:dyDescent="0.2">
      <c r="B72" s="232"/>
      <c r="C72" s="233"/>
    </row>
    <row r="73" spans="2:3" s="271" customFormat="1" x14ac:dyDescent="0.2">
      <c r="B73" s="232"/>
      <c r="C73" s="233"/>
    </row>
    <row r="74" spans="2:3" s="271" customFormat="1" x14ac:dyDescent="0.2">
      <c r="B74" s="232"/>
      <c r="C74" s="233"/>
    </row>
    <row r="75" spans="2:3" s="271" customFormat="1" x14ac:dyDescent="0.2">
      <c r="B75" s="232"/>
      <c r="C75" s="233"/>
    </row>
    <row r="76" spans="2:3" s="271" customFormat="1" x14ac:dyDescent="0.2">
      <c r="B76" s="232"/>
      <c r="C76" s="233"/>
    </row>
    <row r="77" spans="2:3" s="271" customFormat="1" x14ac:dyDescent="0.2">
      <c r="B77" s="232"/>
      <c r="C77" s="233"/>
    </row>
    <row r="78" spans="2:3" s="271" customFormat="1" x14ac:dyDescent="0.2">
      <c r="B78" s="232"/>
      <c r="C78" s="233"/>
    </row>
    <row r="79" spans="2:3" s="271" customFormat="1" x14ac:dyDescent="0.2">
      <c r="B79" s="232"/>
      <c r="C79" s="233"/>
    </row>
    <row r="80" spans="2:3" s="271" customFormat="1" x14ac:dyDescent="0.2">
      <c r="B80" s="232"/>
      <c r="C80" s="233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D133"/>
  <sheetViews>
    <sheetView zoomScaleNormal="100" workbookViewId="0">
      <selection activeCell="N36" sqref="N36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187</v>
      </c>
      <c r="R1" s="105"/>
    </row>
    <row r="2" spans="8:30" x14ac:dyDescent="0.15">
      <c r="H2" s="184" t="s">
        <v>197</v>
      </c>
      <c r="I2" s="3"/>
      <c r="J2" s="186" t="s">
        <v>103</v>
      </c>
      <c r="K2" s="3"/>
      <c r="L2" s="297" t="s">
        <v>182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100</v>
      </c>
      <c r="I3" s="3"/>
      <c r="J3" s="145" t="s">
        <v>47</v>
      </c>
      <c r="K3" s="3"/>
      <c r="L3" s="297" t="s">
        <v>100</v>
      </c>
      <c r="S3" s="26"/>
      <c r="T3" s="26"/>
      <c r="U3" s="26"/>
    </row>
    <row r="4" spans="8:30" x14ac:dyDescent="0.15">
      <c r="H4" s="43">
        <v>17723</v>
      </c>
      <c r="I4" s="3">
        <v>26</v>
      </c>
      <c r="J4" s="161" t="s">
        <v>30</v>
      </c>
      <c r="K4" s="117">
        <f>SUM(I4)</f>
        <v>26</v>
      </c>
      <c r="L4" s="313">
        <v>20671</v>
      </c>
      <c r="M4" s="398"/>
      <c r="N4" s="90"/>
      <c r="O4" s="90"/>
      <c r="S4" s="26"/>
      <c r="T4" s="26"/>
      <c r="U4" s="26"/>
    </row>
    <row r="5" spans="8:30" x14ac:dyDescent="0.15">
      <c r="H5" s="44">
        <v>11829</v>
      </c>
      <c r="I5" s="3">
        <v>37</v>
      </c>
      <c r="J5" s="161" t="s">
        <v>37</v>
      </c>
      <c r="K5" s="117">
        <f t="shared" ref="K5:K13" si="0">SUM(I5)</f>
        <v>37</v>
      </c>
      <c r="L5" s="314">
        <v>11435</v>
      </c>
      <c r="M5" s="45"/>
      <c r="N5" s="90"/>
      <c r="O5" s="90"/>
      <c r="S5" s="26"/>
      <c r="T5" s="26"/>
      <c r="U5" s="26"/>
    </row>
    <row r="6" spans="8:30" x14ac:dyDescent="0.15">
      <c r="H6" s="44">
        <v>8794</v>
      </c>
      <c r="I6" s="3">
        <v>34</v>
      </c>
      <c r="J6" s="161" t="s">
        <v>1</v>
      </c>
      <c r="K6" s="117">
        <f t="shared" si="0"/>
        <v>34</v>
      </c>
      <c r="L6" s="314">
        <v>10480</v>
      </c>
      <c r="M6" s="45"/>
      <c r="N6" s="185"/>
      <c r="O6" s="90"/>
      <c r="S6" s="26"/>
      <c r="T6" s="26"/>
      <c r="U6" s="26"/>
    </row>
    <row r="7" spans="8:30" x14ac:dyDescent="0.15">
      <c r="H7" s="44">
        <v>7077</v>
      </c>
      <c r="I7" s="3">
        <v>33</v>
      </c>
      <c r="J7" s="161" t="s">
        <v>0</v>
      </c>
      <c r="K7" s="117">
        <f t="shared" si="0"/>
        <v>33</v>
      </c>
      <c r="L7" s="314">
        <v>13147</v>
      </c>
      <c r="M7" s="45"/>
      <c r="N7" s="90"/>
      <c r="O7" s="90"/>
      <c r="S7" s="26"/>
      <c r="T7" s="26"/>
      <c r="U7" s="26"/>
    </row>
    <row r="8" spans="8:30" x14ac:dyDescent="0.15">
      <c r="H8" s="88">
        <v>6578</v>
      </c>
      <c r="I8" s="3">
        <v>36</v>
      </c>
      <c r="J8" s="161" t="s">
        <v>5</v>
      </c>
      <c r="K8" s="117">
        <f t="shared" si="0"/>
        <v>36</v>
      </c>
      <c r="L8" s="314">
        <v>5927</v>
      </c>
      <c r="M8" s="45"/>
      <c r="N8" s="90"/>
      <c r="O8" s="90"/>
      <c r="S8" s="26"/>
      <c r="T8" s="26"/>
      <c r="U8" s="26"/>
    </row>
    <row r="9" spans="8:30" x14ac:dyDescent="0.15">
      <c r="H9" s="44">
        <v>5938</v>
      </c>
      <c r="I9" s="33">
        <v>40</v>
      </c>
      <c r="J9" s="161" t="s">
        <v>2</v>
      </c>
      <c r="K9" s="117">
        <f t="shared" si="0"/>
        <v>40</v>
      </c>
      <c r="L9" s="314">
        <v>6516</v>
      </c>
      <c r="M9" s="45"/>
      <c r="N9" s="90"/>
      <c r="O9" s="90"/>
      <c r="S9" s="26"/>
      <c r="T9" s="26"/>
      <c r="U9" s="26"/>
    </row>
    <row r="10" spans="8:30" x14ac:dyDescent="0.15">
      <c r="H10" s="88">
        <v>4977</v>
      </c>
      <c r="I10" s="14">
        <v>14</v>
      </c>
      <c r="J10" s="163" t="s">
        <v>19</v>
      </c>
      <c r="K10" s="117">
        <f t="shared" si="0"/>
        <v>14</v>
      </c>
      <c r="L10" s="314">
        <v>8348</v>
      </c>
      <c r="S10" s="26"/>
      <c r="T10" s="26"/>
      <c r="U10" s="26"/>
    </row>
    <row r="11" spans="8:30" x14ac:dyDescent="0.15">
      <c r="H11" s="89">
        <v>4977</v>
      </c>
      <c r="I11" s="3">
        <v>25</v>
      </c>
      <c r="J11" s="161" t="s">
        <v>29</v>
      </c>
      <c r="K11" s="117">
        <f t="shared" si="0"/>
        <v>25</v>
      </c>
      <c r="L11" s="314">
        <v>4750</v>
      </c>
      <c r="M11" s="45"/>
      <c r="N11" s="90"/>
      <c r="O11" s="90"/>
      <c r="S11" s="26"/>
      <c r="T11" s="26"/>
      <c r="U11" s="26"/>
    </row>
    <row r="12" spans="8:30" x14ac:dyDescent="0.15">
      <c r="H12" s="138">
        <v>2998</v>
      </c>
      <c r="I12" s="14">
        <v>16</v>
      </c>
      <c r="J12" s="163" t="s">
        <v>3</v>
      </c>
      <c r="K12" s="117">
        <f t="shared" si="0"/>
        <v>16</v>
      </c>
      <c r="L12" s="314">
        <v>2809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28">
        <v>2914</v>
      </c>
      <c r="I13" s="384">
        <v>24</v>
      </c>
      <c r="J13" s="385" t="s">
        <v>28</v>
      </c>
      <c r="K13" s="117">
        <f t="shared" si="0"/>
        <v>24</v>
      </c>
      <c r="L13" s="314">
        <v>3048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337">
        <v>2692</v>
      </c>
      <c r="I14" s="122">
        <v>15</v>
      </c>
      <c r="J14" s="175" t="s">
        <v>20</v>
      </c>
      <c r="K14" s="108" t="s">
        <v>8</v>
      </c>
      <c r="L14" s="315">
        <v>100286</v>
      </c>
      <c r="S14" s="26"/>
      <c r="T14" s="26"/>
      <c r="U14" s="26"/>
    </row>
    <row r="15" spans="8:30" x14ac:dyDescent="0.15">
      <c r="H15" s="195">
        <v>2582</v>
      </c>
      <c r="I15" s="3">
        <v>38</v>
      </c>
      <c r="J15" s="161" t="s">
        <v>38</v>
      </c>
      <c r="K15" s="50"/>
      <c r="L15" t="s">
        <v>60</v>
      </c>
      <c r="M15" s="408" t="s">
        <v>195</v>
      </c>
      <c r="N15" s="42" t="s">
        <v>75</v>
      </c>
      <c r="S15" s="26"/>
      <c r="T15" s="26"/>
      <c r="U15" s="26"/>
    </row>
    <row r="16" spans="8:30" x14ac:dyDescent="0.15">
      <c r="H16" s="88">
        <v>2538</v>
      </c>
      <c r="I16" s="3">
        <v>17</v>
      </c>
      <c r="J16" s="161" t="s">
        <v>21</v>
      </c>
      <c r="K16" s="117">
        <f>SUM(I4)</f>
        <v>26</v>
      </c>
      <c r="L16" s="161" t="s">
        <v>30</v>
      </c>
      <c r="M16" s="316">
        <v>19901</v>
      </c>
      <c r="N16" s="89">
        <f>SUM(H4)</f>
        <v>17723</v>
      </c>
      <c r="O16" s="45"/>
      <c r="P16" s="17"/>
      <c r="S16" s="26"/>
      <c r="T16" s="26"/>
      <c r="U16" s="26"/>
    </row>
    <row r="17" spans="1:21" x14ac:dyDescent="0.15">
      <c r="H17" s="88">
        <v>2383</v>
      </c>
      <c r="I17" s="3">
        <v>27</v>
      </c>
      <c r="J17" s="161" t="s">
        <v>31</v>
      </c>
      <c r="K17" s="117">
        <f t="shared" ref="K17:K25" si="1">SUM(I5)</f>
        <v>37</v>
      </c>
      <c r="L17" s="161" t="s">
        <v>37</v>
      </c>
      <c r="M17" s="317">
        <v>10695</v>
      </c>
      <c r="N17" s="89">
        <f t="shared" ref="N17:N25" si="2">SUM(H5)</f>
        <v>11829</v>
      </c>
      <c r="O17" s="45"/>
      <c r="P17" s="17"/>
      <c r="S17" s="26"/>
      <c r="T17" s="26"/>
      <c r="U17" s="26"/>
    </row>
    <row r="18" spans="1:21" x14ac:dyDescent="0.15">
      <c r="H18" s="123">
        <v>1692</v>
      </c>
      <c r="I18" s="3">
        <v>1</v>
      </c>
      <c r="J18" s="161" t="s">
        <v>4</v>
      </c>
      <c r="K18" s="117">
        <f t="shared" si="1"/>
        <v>34</v>
      </c>
      <c r="L18" s="161" t="s">
        <v>1</v>
      </c>
      <c r="M18" s="317">
        <v>7877</v>
      </c>
      <c r="N18" s="89">
        <f t="shared" si="2"/>
        <v>8794</v>
      </c>
      <c r="O18" s="45"/>
      <c r="P18" s="17"/>
      <c r="S18" s="26"/>
      <c r="T18" s="26"/>
      <c r="U18" s="26"/>
    </row>
    <row r="19" spans="1:21" x14ac:dyDescent="0.15">
      <c r="H19" s="98">
        <v>697</v>
      </c>
      <c r="I19" s="3">
        <v>31</v>
      </c>
      <c r="J19" s="161" t="s">
        <v>64</v>
      </c>
      <c r="K19" s="117">
        <f t="shared" si="1"/>
        <v>33</v>
      </c>
      <c r="L19" s="161" t="s">
        <v>0</v>
      </c>
      <c r="M19" s="317">
        <v>8273</v>
      </c>
      <c r="N19" s="89">
        <f t="shared" si="2"/>
        <v>7077</v>
      </c>
      <c r="O19" s="45"/>
      <c r="P19" s="17"/>
      <c r="S19" s="26"/>
      <c r="T19" s="26"/>
      <c r="U19" s="26"/>
    </row>
    <row r="20" spans="1:21" ht="14.25" thickBot="1" x14ac:dyDescent="0.2">
      <c r="H20" s="195">
        <v>495</v>
      </c>
      <c r="I20" s="3">
        <v>19</v>
      </c>
      <c r="J20" s="161" t="s">
        <v>23</v>
      </c>
      <c r="K20" s="117">
        <f t="shared" si="1"/>
        <v>36</v>
      </c>
      <c r="L20" s="161" t="s">
        <v>5</v>
      </c>
      <c r="M20" s="317">
        <v>7537</v>
      </c>
      <c r="N20" s="89">
        <f t="shared" si="2"/>
        <v>6578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47</v>
      </c>
      <c r="C21" s="59" t="s">
        <v>197</v>
      </c>
      <c r="D21" s="59" t="s">
        <v>182</v>
      </c>
      <c r="E21" s="59" t="s">
        <v>41</v>
      </c>
      <c r="F21" s="59" t="s">
        <v>50</v>
      </c>
      <c r="G21" s="8" t="s">
        <v>186</v>
      </c>
      <c r="H21" s="44">
        <v>490</v>
      </c>
      <c r="I21" s="3">
        <v>2</v>
      </c>
      <c r="J21" s="161" t="s">
        <v>6</v>
      </c>
      <c r="K21" s="117">
        <f t="shared" si="1"/>
        <v>40</v>
      </c>
      <c r="L21" s="161" t="s">
        <v>2</v>
      </c>
      <c r="M21" s="317">
        <v>6051</v>
      </c>
      <c r="N21" s="89">
        <f t="shared" si="2"/>
        <v>5938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17723</v>
      </c>
      <c r="D22" s="89">
        <f>SUM(L4)</f>
        <v>20671</v>
      </c>
      <c r="E22" s="52">
        <f t="shared" ref="E22:E32" si="4">SUM(N16/M16*100)</f>
        <v>89.055826340384897</v>
      </c>
      <c r="F22" s="55">
        <f>SUM(C22/D22*100)</f>
        <v>85.73847419089546</v>
      </c>
      <c r="G22" s="3"/>
      <c r="H22" s="91">
        <v>427</v>
      </c>
      <c r="I22" s="3">
        <v>12</v>
      </c>
      <c r="J22" s="161" t="s">
        <v>18</v>
      </c>
      <c r="K22" s="117">
        <f t="shared" si="1"/>
        <v>14</v>
      </c>
      <c r="L22" s="163" t="s">
        <v>19</v>
      </c>
      <c r="M22" s="317">
        <v>5592</v>
      </c>
      <c r="N22" s="89">
        <f t="shared" si="2"/>
        <v>4977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37</v>
      </c>
      <c r="C23" s="43">
        <f t="shared" si="3"/>
        <v>11829</v>
      </c>
      <c r="D23" s="89">
        <f>SUM(L5)</f>
        <v>11435</v>
      </c>
      <c r="E23" s="52">
        <f t="shared" si="4"/>
        <v>110.6030855539972</v>
      </c>
      <c r="F23" s="55">
        <f t="shared" ref="F23:F32" si="5">SUM(C23/D23*100)</f>
        <v>103.44556187144731</v>
      </c>
      <c r="G23" s="3"/>
      <c r="H23" s="378">
        <v>333</v>
      </c>
      <c r="I23" s="3">
        <v>21</v>
      </c>
      <c r="J23" s="161" t="s">
        <v>25</v>
      </c>
      <c r="K23" s="117">
        <f t="shared" si="1"/>
        <v>25</v>
      </c>
      <c r="L23" s="161" t="s">
        <v>29</v>
      </c>
      <c r="M23" s="317">
        <v>5613</v>
      </c>
      <c r="N23" s="89">
        <f t="shared" si="2"/>
        <v>4977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1</v>
      </c>
      <c r="C24" s="43">
        <f t="shared" si="3"/>
        <v>8794</v>
      </c>
      <c r="D24" s="89">
        <f t="shared" ref="D24:D31" si="6">SUM(L6)</f>
        <v>10480</v>
      </c>
      <c r="E24" s="52">
        <f t="shared" si="4"/>
        <v>111.64148787609496</v>
      </c>
      <c r="F24" s="55">
        <f t="shared" si="5"/>
        <v>83.912213740458014</v>
      </c>
      <c r="G24" s="3"/>
      <c r="H24" s="91">
        <v>318</v>
      </c>
      <c r="I24" s="3">
        <v>23</v>
      </c>
      <c r="J24" s="161" t="s">
        <v>27</v>
      </c>
      <c r="K24" s="117">
        <f t="shared" si="1"/>
        <v>16</v>
      </c>
      <c r="L24" s="163" t="s">
        <v>3</v>
      </c>
      <c r="M24" s="317">
        <v>2993</v>
      </c>
      <c r="N24" s="89">
        <f t="shared" si="2"/>
        <v>2998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0</v>
      </c>
      <c r="C25" s="43">
        <f t="shared" si="3"/>
        <v>7077</v>
      </c>
      <c r="D25" s="89">
        <f t="shared" si="6"/>
        <v>13147</v>
      </c>
      <c r="E25" s="52">
        <f t="shared" si="4"/>
        <v>85.543333736250446</v>
      </c>
      <c r="F25" s="55">
        <f t="shared" si="5"/>
        <v>53.829771050429756</v>
      </c>
      <c r="G25" s="3"/>
      <c r="H25" s="126">
        <v>284</v>
      </c>
      <c r="I25" s="3">
        <v>22</v>
      </c>
      <c r="J25" s="161" t="s">
        <v>26</v>
      </c>
      <c r="K25" s="181">
        <f t="shared" si="1"/>
        <v>24</v>
      </c>
      <c r="L25" s="385" t="s">
        <v>28</v>
      </c>
      <c r="M25" s="318">
        <v>3053</v>
      </c>
      <c r="N25" s="167">
        <f t="shared" si="2"/>
        <v>2914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5</v>
      </c>
      <c r="C26" s="89">
        <f t="shared" si="3"/>
        <v>6578</v>
      </c>
      <c r="D26" s="89">
        <f t="shared" si="6"/>
        <v>5927</v>
      </c>
      <c r="E26" s="52">
        <f t="shared" si="4"/>
        <v>87.276104550882323</v>
      </c>
      <c r="F26" s="55">
        <f t="shared" si="5"/>
        <v>110.98363421629828</v>
      </c>
      <c r="G26" s="12"/>
      <c r="H26" s="91">
        <v>101</v>
      </c>
      <c r="I26" s="3">
        <v>4</v>
      </c>
      <c r="J26" s="161" t="s">
        <v>11</v>
      </c>
      <c r="K26" s="3"/>
      <c r="L26" s="367" t="s">
        <v>8</v>
      </c>
      <c r="M26" s="319">
        <v>92591</v>
      </c>
      <c r="N26" s="193">
        <f>SUM(H44)</f>
        <v>88967</v>
      </c>
      <c r="S26" s="26"/>
      <c r="T26" s="26"/>
      <c r="U26" s="26"/>
    </row>
    <row r="27" spans="1:21" x14ac:dyDescent="0.15">
      <c r="A27" s="61">
        <v>6</v>
      </c>
      <c r="B27" s="161" t="s">
        <v>2</v>
      </c>
      <c r="C27" s="43">
        <f t="shared" si="3"/>
        <v>5938</v>
      </c>
      <c r="D27" s="89">
        <f t="shared" si="6"/>
        <v>6516</v>
      </c>
      <c r="E27" s="52">
        <f t="shared" si="4"/>
        <v>98.13254007602049</v>
      </c>
      <c r="F27" s="55">
        <f t="shared" si="5"/>
        <v>91.12952731737262</v>
      </c>
      <c r="G27" s="3"/>
      <c r="H27" s="438">
        <v>85</v>
      </c>
      <c r="I27" s="3">
        <v>32</v>
      </c>
      <c r="J27" s="161" t="s">
        <v>35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19</v>
      </c>
      <c r="C28" s="43">
        <f t="shared" si="3"/>
        <v>4977</v>
      </c>
      <c r="D28" s="89">
        <f t="shared" si="6"/>
        <v>8348</v>
      </c>
      <c r="E28" s="52">
        <f t="shared" si="4"/>
        <v>89.002145922746777</v>
      </c>
      <c r="F28" s="55">
        <f t="shared" si="5"/>
        <v>59.619070436032587</v>
      </c>
      <c r="G28" s="3"/>
      <c r="H28" s="126">
        <v>42</v>
      </c>
      <c r="I28" s="3">
        <v>9</v>
      </c>
      <c r="J28" s="3" t="s">
        <v>170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29</v>
      </c>
      <c r="C29" s="43">
        <f t="shared" si="3"/>
        <v>4977</v>
      </c>
      <c r="D29" s="89">
        <f t="shared" si="6"/>
        <v>4750</v>
      </c>
      <c r="E29" s="52">
        <f t="shared" si="4"/>
        <v>88.669160876536608</v>
      </c>
      <c r="F29" s="55">
        <f t="shared" si="5"/>
        <v>104.77894736842106</v>
      </c>
      <c r="G29" s="11"/>
      <c r="H29" s="91">
        <v>3</v>
      </c>
      <c r="I29" s="3">
        <v>6</v>
      </c>
      <c r="J29" s="161" t="s">
        <v>13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3</v>
      </c>
      <c r="C30" s="43">
        <f t="shared" si="3"/>
        <v>2998</v>
      </c>
      <c r="D30" s="89">
        <f t="shared" si="6"/>
        <v>2809</v>
      </c>
      <c r="E30" s="52">
        <f t="shared" si="4"/>
        <v>100.1670564650852</v>
      </c>
      <c r="F30" s="55">
        <f t="shared" si="5"/>
        <v>106.72837308650764</v>
      </c>
      <c r="G30" s="12"/>
      <c r="H30" s="91">
        <v>0</v>
      </c>
      <c r="I30" s="3">
        <v>3</v>
      </c>
      <c r="J30" s="161" t="s">
        <v>10</v>
      </c>
      <c r="L30" s="42"/>
      <c r="M30" s="26"/>
      <c r="S30" s="26"/>
      <c r="T30" s="26"/>
      <c r="U30" s="26"/>
    </row>
    <row r="31" spans="1:21" ht="14.25" thickBot="1" x14ac:dyDescent="0.2">
      <c r="A31" s="64">
        <v>10</v>
      </c>
      <c r="B31" s="385" t="s">
        <v>28</v>
      </c>
      <c r="C31" s="43">
        <f t="shared" si="3"/>
        <v>2914</v>
      </c>
      <c r="D31" s="89">
        <f t="shared" si="6"/>
        <v>3048</v>
      </c>
      <c r="E31" s="52">
        <f t="shared" si="4"/>
        <v>95.4471012119227</v>
      </c>
      <c r="F31" s="55">
        <f t="shared" si="5"/>
        <v>95.60367454068242</v>
      </c>
      <c r="G31" s="92"/>
      <c r="H31" s="126">
        <v>0</v>
      </c>
      <c r="I31" s="3">
        <v>5</v>
      </c>
      <c r="J31" s="161" t="s">
        <v>12</v>
      </c>
      <c r="L31" s="42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88967</v>
      </c>
      <c r="D32" s="67">
        <f>SUM(L14)</f>
        <v>100286</v>
      </c>
      <c r="E32" s="70">
        <f t="shared" si="4"/>
        <v>96.08601267941809</v>
      </c>
      <c r="F32" s="68">
        <f t="shared" si="5"/>
        <v>88.713280019145245</v>
      </c>
      <c r="G32" s="392">
        <v>76.3</v>
      </c>
      <c r="H32" s="439">
        <v>0</v>
      </c>
      <c r="I32" s="3">
        <v>7</v>
      </c>
      <c r="J32" s="161" t="s">
        <v>14</v>
      </c>
      <c r="L32" s="42"/>
      <c r="M32" s="26"/>
      <c r="S32" s="26"/>
      <c r="T32" s="26"/>
      <c r="U32" s="26"/>
    </row>
    <row r="33" spans="2:30" x14ac:dyDescent="0.15">
      <c r="H33" s="89">
        <v>0</v>
      </c>
      <c r="I33" s="3">
        <v>8</v>
      </c>
      <c r="J33" s="161" t="s">
        <v>15</v>
      </c>
      <c r="L33" s="42"/>
      <c r="M33" s="26"/>
      <c r="S33" s="26"/>
      <c r="T33" s="26"/>
      <c r="U33" s="26"/>
    </row>
    <row r="34" spans="2:30" x14ac:dyDescent="0.15">
      <c r="H34" s="43">
        <v>0</v>
      </c>
      <c r="I34" s="3">
        <v>10</v>
      </c>
      <c r="J34" s="161" t="s">
        <v>16</v>
      </c>
      <c r="S34" s="26"/>
      <c r="T34" s="26"/>
      <c r="U34" s="26"/>
    </row>
    <row r="35" spans="2:30" x14ac:dyDescent="0.15">
      <c r="H35" s="351">
        <v>0</v>
      </c>
      <c r="I35" s="3">
        <v>11</v>
      </c>
      <c r="J35" s="161" t="s">
        <v>17</v>
      </c>
      <c r="L35" s="47"/>
      <c r="M35" s="391"/>
      <c r="S35" s="26"/>
      <c r="T35" s="26"/>
      <c r="U35" s="26"/>
    </row>
    <row r="36" spans="2:30" x14ac:dyDescent="0.15">
      <c r="B36" s="48"/>
      <c r="C36" s="26"/>
      <c r="E36" s="17"/>
      <c r="H36" s="89">
        <v>0</v>
      </c>
      <c r="I36" s="3">
        <v>13</v>
      </c>
      <c r="J36" s="161" t="s">
        <v>7</v>
      </c>
      <c r="S36" s="26"/>
      <c r="T36" s="26"/>
      <c r="U36" s="26"/>
    </row>
    <row r="37" spans="2:30" x14ac:dyDescent="0.15">
      <c r="B37" s="18"/>
      <c r="C37" s="26"/>
      <c r="F37" s="26"/>
      <c r="G37" s="48"/>
      <c r="H37" s="88">
        <v>0</v>
      </c>
      <c r="I37" s="3">
        <v>18</v>
      </c>
      <c r="J37" s="161" t="s">
        <v>22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195">
        <v>0</v>
      </c>
      <c r="I38" s="3">
        <v>20</v>
      </c>
      <c r="J38" s="161" t="s">
        <v>24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122">
        <v>0</v>
      </c>
      <c r="I39" s="3">
        <v>28</v>
      </c>
      <c r="J39" s="161" t="s">
        <v>32</v>
      </c>
      <c r="L39" s="48"/>
      <c r="M39" s="26"/>
      <c r="S39" s="26"/>
      <c r="T39" s="26"/>
      <c r="U39" s="26"/>
    </row>
    <row r="40" spans="2:30" x14ac:dyDescent="0.15">
      <c r="C40" s="26"/>
      <c r="H40" s="44">
        <v>0</v>
      </c>
      <c r="I40" s="3">
        <v>29</v>
      </c>
      <c r="J40" s="161" t="s">
        <v>54</v>
      </c>
      <c r="L40" s="48"/>
      <c r="M40" s="26"/>
      <c r="S40" s="26"/>
      <c r="T40" s="26"/>
      <c r="U40" s="26"/>
    </row>
    <row r="41" spans="2:30" x14ac:dyDescent="0.15">
      <c r="H41" s="88">
        <v>0</v>
      </c>
      <c r="I41" s="3">
        <v>30</v>
      </c>
      <c r="J41" s="161" t="s">
        <v>33</v>
      </c>
      <c r="L41" s="48"/>
      <c r="M41" s="26"/>
      <c r="S41" s="26"/>
      <c r="T41" s="26"/>
      <c r="U41" s="26"/>
    </row>
    <row r="42" spans="2:30" x14ac:dyDescent="0.15">
      <c r="H42" s="195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195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88967</v>
      </c>
      <c r="I44" s="3"/>
      <c r="J44" s="166" t="s">
        <v>98</v>
      </c>
      <c r="L44" s="48"/>
      <c r="M44" s="26"/>
    </row>
    <row r="45" spans="2:30" x14ac:dyDescent="0.15">
      <c r="R45" s="105"/>
    </row>
    <row r="46" spans="2:30" ht="13.5" customHeight="1" x14ac:dyDescent="0.15">
      <c r="H46" s="394" t="s">
        <v>190</v>
      </c>
      <c r="L46" s="409" t="s">
        <v>193</v>
      </c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197</v>
      </c>
      <c r="I47" s="3"/>
      <c r="J47" s="179" t="s">
        <v>71</v>
      </c>
      <c r="K47" s="3"/>
      <c r="L47" s="302" t="s">
        <v>182</v>
      </c>
      <c r="S47" s="26"/>
      <c r="T47" s="26"/>
      <c r="U47" s="26"/>
      <c r="V47" s="26"/>
    </row>
    <row r="48" spans="2:30" x14ac:dyDescent="0.15">
      <c r="H48" s="178" t="s">
        <v>100</v>
      </c>
      <c r="I48" s="122"/>
      <c r="J48" s="178" t="s">
        <v>47</v>
      </c>
      <c r="K48" s="122"/>
      <c r="L48" s="306" t="s">
        <v>100</v>
      </c>
      <c r="S48" s="26"/>
      <c r="T48" s="26"/>
      <c r="U48" s="26"/>
      <c r="V48" s="26"/>
    </row>
    <row r="49" spans="1:22" x14ac:dyDescent="0.15">
      <c r="H49" s="89">
        <v>82123</v>
      </c>
      <c r="I49" s="3">
        <v>26</v>
      </c>
      <c r="J49" s="161" t="s">
        <v>30</v>
      </c>
      <c r="K49" s="3">
        <f>SUM(I49)</f>
        <v>26</v>
      </c>
      <c r="L49" s="307">
        <v>88497</v>
      </c>
      <c r="S49" s="26"/>
      <c r="T49" s="26"/>
      <c r="U49" s="26"/>
      <c r="V49" s="26"/>
    </row>
    <row r="50" spans="1:22" x14ac:dyDescent="0.15">
      <c r="H50" s="89">
        <v>21239</v>
      </c>
      <c r="I50" s="3">
        <v>13</v>
      </c>
      <c r="J50" s="161" t="s">
        <v>7</v>
      </c>
      <c r="K50" s="3">
        <f t="shared" ref="K50:K58" si="7">SUM(I50)</f>
        <v>13</v>
      </c>
      <c r="L50" s="307">
        <v>23590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44">
        <v>13308</v>
      </c>
      <c r="I51" s="3">
        <v>33</v>
      </c>
      <c r="J51" s="161" t="s">
        <v>0</v>
      </c>
      <c r="K51" s="3">
        <f t="shared" si="7"/>
        <v>33</v>
      </c>
      <c r="L51" s="307">
        <v>11555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44">
        <v>10540</v>
      </c>
      <c r="I52" s="3">
        <v>22</v>
      </c>
      <c r="J52" s="161" t="s">
        <v>26</v>
      </c>
      <c r="K52" s="3">
        <f t="shared" si="7"/>
        <v>22</v>
      </c>
      <c r="L52" s="307">
        <v>11417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197</v>
      </c>
      <c r="D53" s="59" t="s">
        <v>182</v>
      </c>
      <c r="E53" s="59" t="s">
        <v>41</v>
      </c>
      <c r="F53" s="59" t="s">
        <v>50</v>
      </c>
      <c r="G53" s="8" t="s">
        <v>186</v>
      </c>
      <c r="H53" s="44">
        <v>10343</v>
      </c>
      <c r="I53" s="3">
        <v>25</v>
      </c>
      <c r="J53" s="161" t="s">
        <v>29</v>
      </c>
      <c r="K53" s="3">
        <f t="shared" si="7"/>
        <v>25</v>
      </c>
      <c r="L53" s="307">
        <v>11428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82123</v>
      </c>
      <c r="D54" s="98">
        <f>SUM(L49)</f>
        <v>88497</v>
      </c>
      <c r="E54" s="52">
        <f t="shared" ref="E54:E64" si="9">SUM(N63/M63*100)</f>
        <v>98.004654215645331</v>
      </c>
      <c r="F54" s="52">
        <f>SUM(C54/D54*100)</f>
        <v>92.797495960315032</v>
      </c>
      <c r="G54" s="3"/>
      <c r="H54" s="44">
        <v>9387</v>
      </c>
      <c r="I54" s="3">
        <v>16</v>
      </c>
      <c r="J54" s="161" t="s">
        <v>3</v>
      </c>
      <c r="K54" s="3">
        <f t="shared" si="7"/>
        <v>16</v>
      </c>
      <c r="L54" s="307">
        <v>11521</v>
      </c>
      <c r="M54" s="26"/>
      <c r="N54" s="363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7</v>
      </c>
      <c r="C55" s="43">
        <f t="shared" si="8"/>
        <v>21239</v>
      </c>
      <c r="D55" s="98">
        <f t="shared" ref="D55:D64" si="10">SUM(L50)</f>
        <v>23590</v>
      </c>
      <c r="E55" s="52">
        <f t="shared" si="9"/>
        <v>98.956343474817132</v>
      </c>
      <c r="F55" s="52">
        <f t="shared" ref="F55:F64" si="11">SUM(C55/D55*100)</f>
        <v>90.033912674862222</v>
      </c>
      <c r="G55" s="3"/>
      <c r="H55" s="337">
        <v>8377</v>
      </c>
      <c r="I55" s="3">
        <v>34</v>
      </c>
      <c r="J55" s="161" t="s">
        <v>1</v>
      </c>
      <c r="K55" s="3">
        <f t="shared" si="7"/>
        <v>34</v>
      </c>
      <c r="L55" s="307">
        <v>15973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0</v>
      </c>
      <c r="C56" s="43">
        <f t="shared" si="8"/>
        <v>13308</v>
      </c>
      <c r="D56" s="98">
        <f t="shared" si="10"/>
        <v>11555</v>
      </c>
      <c r="E56" s="52">
        <f t="shared" si="9"/>
        <v>102.71688792837294</v>
      </c>
      <c r="F56" s="52">
        <f t="shared" si="11"/>
        <v>115.17092167892686</v>
      </c>
      <c r="G56" s="3"/>
      <c r="H56" s="44">
        <v>6005</v>
      </c>
      <c r="I56" s="3">
        <v>24</v>
      </c>
      <c r="J56" s="161" t="s">
        <v>28</v>
      </c>
      <c r="K56" s="3">
        <f t="shared" si="7"/>
        <v>24</v>
      </c>
      <c r="L56" s="307">
        <v>5362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26</v>
      </c>
      <c r="C57" s="43">
        <f t="shared" si="8"/>
        <v>10540</v>
      </c>
      <c r="D57" s="98">
        <f t="shared" si="10"/>
        <v>11417</v>
      </c>
      <c r="E57" s="52">
        <f t="shared" si="9"/>
        <v>115.86237221061889</v>
      </c>
      <c r="F57" s="52">
        <f t="shared" si="11"/>
        <v>92.318472453359021</v>
      </c>
      <c r="G57" s="3"/>
      <c r="H57" s="91">
        <v>5104</v>
      </c>
      <c r="I57" s="3">
        <v>36</v>
      </c>
      <c r="J57" s="161" t="s">
        <v>5</v>
      </c>
      <c r="K57" s="3">
        <f t="shared" si="7"/>
        <v>36</v>
      </c>
      <c r="L57" s="307">
        <v>7099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29</v>
      </c>
      <c r="C58" s="43">
        <f t="shared" si="8"/>
        <v>10343</v>
      </c>
      <c r="D58" s="98">
        <f t="shared" si="10"/>
        <v>11428</v>
      </c>
      <c r="E58" s="52">
        <f t="shared" si="9"/>
        <v>97.870931112793329</v>
      </c>
      <c r="F58" s="52">
        <f t="shared" si="11"/>
        <v>90.50577528876444</v>
      </c>
      <c r="G58" s="12"/>
      <c r="H58" s="334">
        <v>4975</v>
      </c>
      <c r="I58" s="14">
        <v>40</v>
      </c>
      <c r="J58" s="163" t="s">
        <v>2</v>
      </c>
      <c r="K58" s="14">
        <f t="shared" si="7"/>
        <v>40</v>
      </c>
      <c r="L58" s="308">
        <v>4075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3</v>
      </c>
      <c r="C59" s="43">
        <f t="shared" si="8"/>
        <v>9387</v>
      </c>
      <c r="D59" s="98">
        <f t="shared" si="10"/>
        <v>11521</v>
      </c>
      <c r="E59" s="52">
        <f t="shared" si="9"/>
        <v>99.144486692015207</v>
      </c>
      <c r="F59" s="52">
        <f t="shared" si="11"/>
        <v>81.477302317507167</v>
      </c>
      <c r="G59" s="3"/>
      <c r="H59" s="440">
        <v>3092</v>
      </c>
      <c r="I59" s="339">
        <v>38</v>
      </c>
      <c r="J59" s="224" t="s">
        <v>38</v>
      </c>
      <c r="K59" s="8" t="s">
        <v>67</v>
      </c>
      <c r="L59" s="309">
        <v>197462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1</v>
      </c>
      <c r="C60" s="43">
        <f t="shared" si="8"/>
        <v>8377</v>
      </c>
      <c r="D60" s="98">
        <f t="shared" si="10"/>
        <v>15973</v>
      </c>
      <c r="E60" s="52">
        <f t="shared" si="9"/>
        <v>96.243106617647058</v>
      </c>
      <c r="F60" s="52">
        <f t="shared" si="11"/>
        <v>52.444750516496583</v>
      </c>
      <c r="G60" s="3"/>
      <c r="H60" s="424">
        <v>2375</v>
      </c>
      <c r="I60" s="140">
        <v>17</v>
      </c>
      <c r="J60" s="161" t="s">
        <v>21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28</v>
      </c>
      <c r="C61" s="43">
        <f t="shared" si="8"/>
        <v>6005</v>
      </c>
      <c r="D61" s="98">
        <f t="shared" si="10"/>
        <v>5362</v>
      </c>
      <c r="E61" s="52">
        <f t="shared" si="9"/>
        <v>110.46725533480502</v>
      </c>
      <c r="F61" s="52">
        <f t="shared" si="11"/>
        <v>111.99179410667661</v>
      </c>
      <c r="G61" s="11"/>
      <c r="H61" s="424">
        <v>1441</v>
      </c>
      <c r="I61" s="140">
        <v>23</v>
      </c>
      <c r="J61" s="161" t="s">
        <v>27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5</v>
      </c>
      <c r="C62" s="43">
        <f t="shared" si="8"/>
        <v>5104</v>
      </c>
      <c r="D62" s="98">
        <f t="shared" si="10"/>
        <v>7099</v>
      </c>
      <c r="E62" s="52">
        <f t="shared" si="9"/>
        <v>101.91693290734824</v>
      </c>
      <c r="F62" s="52">
        <f t="shared" si="11"/>
        <v>71.897450345119026</v>
      </c>
      <c r="G62" s="12"/>
      <c r="H62" s="126">
        <v>1301</v>
      </c>
      <c r="I62" s="174">
        <v>21</v>
      </c>
      <c r="J62" s="3" t="s">
        <v>162</v>
      </c>
      <c r="K62" s="50"/>
      <c r="L62" t="s">
        <v>61</v>
      </c>
      <c r="M62" s="408" t="s">
        <v>195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2</v>
      </c>
      <c r="C63" s="334">
        <f t="shared" si="8"/>
        <v>4975</v>
      </c>
      <c r="D63" s="138">
        <f t="shared" si="10"/>
        <v>4075</v>
      </c>
      <c r="E63" s="57">
        <f t="shared" si="9"/>
        <v>167.45203635139683</v>
      </c>
      <c r="F63" s="57">
        <f t="shared" si="11"/>
        <v>122.08588957055215</v>
      </c>
      <c r="G63" s="92"/>
      <c r="H63" s="126">
        <v>960</v>
      </c>
      <c r="I63" s="3">
        <v>12</v>
      </c>
      <c r="J63" s="161" t="s">
        <v>18</v>
      </c>
      <c r="K63" s="3">
        <f>SUM(K49)</f>
        <v>26</v>
      </c>
      <c r="L63" s="161" t="s">
        <v>30</v>
      </c>
      <c r="M63" s="170">
        <v>83795</v>
      </c>
      <c r="N63" s="89">
        <f>SUM(H49)</f>
        <v>82123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 t="s">
        <v>56</v>
      </c>
      <c r="C64" s="101">
        <f>SUM(H89)</f>
        <v>182252</v>
      </c>
      <c r="D64" s="139">
        <f t="shared" si="10"/>
        <v>197462</v>
      </c>
      <c r="E64" s="70">
        <f t="shared" si="9"/>
        <v>100.94211607800565</v>
      </c>
      <c r="F64" s="70">
        <f t="shared" si="11"/>
        <v>92.297252129523656</v>
      </c>
      <c r="G64" s="392">
        <v>64.3</v>
      </c>
      <c r="H64" s="91">
        <v>572</v>
      </c>
      <c r="I64" s="3">
        <v>9</v>
      </c>
      <c r="J64" s="3" t="s">
        <v>170</v>
      </c>
      <c r="K64" s="3">
        <f t="shared" ref="K64:K72" si="12">SUM(K50)</f>
        <v>13</v>
      </c>
      <c r="L64" s="161" t="s">
        <v>7</v>
      </c>
      <c r="M64" s="170">
        <v>21463</v>
      </c>
      <c r="N64" s="89">
        <f t="shared" ref="N64:N72" si="13">SUM(H50)</f>
        <v>21239</v>
      </c>
      <c r="O64" s="45"/>
      <c r="S64" s="26"/>
      <c r="T64" s="26"/>
      <c r="U64" s="26"/>
      <c r="V64" s="26"/>
    </row>
    <row r="65" spans="2:22" x14ac:dyDescent="0.15">
      <c r="H65" s="89">
        <v>418</v>
      </c>
      <c r="I65" s="3">
        <v>1</v>
      </c>
      <c r="J65" s="161" t="s">
        <v>4</v>
      </c>
      <c r="K65" s="3">
        <f t="shared" si="12"/>
        <v>33</v>
      </c>
      <c r="L65" s="161" t="s">
        <v>0</v>
      </c>
      <c r="M65" s="170">
        <v>12956</v>
      </c>
      <c r="N65" s="89">
        <f t="shared" si="13"/>
        <v>13308</v>
      </c>
      <c r="O65" s="45"/>
      <c r="S65" s="26"/>
      <c r="T65" s="26"/>
      <c r="U65" s="26"/>
      <c r="V65" s="26"/>
    </row>
    <row r="66" spans="2:22" x14ac:dyDescent="0.15">
      <c r="H66" s="89">
        <v>330</v>
      </c>
      <c r="I66" s="3">
        <v>4</v>
      </c>
      <c r="J66" s="161" t="s">
        <v>11</v>
      </c>
      <c r="K66" s="3">
        <f t="shared" si="12"/>
        <v>22</v>
      </c>
      <c r="L66" s="161" t="s">
        <v>26</v>
      </c>
      <c r="M66" s="170">
        <v>9097</v>
      </c>
      <c r="N66" s="89">
        <f t="shared" si="13"/>
        <v>10540</v>
      </c>
      <c r="O66" s="45"/>
      <c r="S66" s="26"/>
      <c r="T66" s="26"/>
      <c r="U66" s="26"/>
      <c r="V66" s="26"/>
    </row>
    <row r="67" spans="2:22" x14ac:dyDescent="0.15">
      <c r="H67" s="89">
        <v>215</v>
      </c>
      <c r="I67" s="3">
        <v>11</v>
      </c>
      <c r="J67" s="161" t="s">
        <v>17</v>
      </c>
      <c r="K67" s="3">
        <f t="shared" si="12"/>
        <v>25</v>
      </c>
      <c r="L67" s="161" t="s">
        <v>29</v>
      </c>
      <c r="M67" s="170">
        <v>10568</v>
      </c>
      <c r="N67" s="89">
        <f t="shared" si="13"/>
        <v>10343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293">
        <v>54</v>
      </c>
      <c r="I68" s="3">
        <v>35</v>
      </c>
      <c r="J68" s="161" t="s">
        <v>36</v>
      </c>
      <c r="K68" s="3">
        <f t="shared" si="12"/>
        <v>16</v>
      </c>
      <c r="L68" s="161" t="s">
        <v>3</v>
      </c>
      <c r="M68" s="170">
        <v>9468</v>
      </c>
      <c r="N68" s="89">
        <f t="shared" si="13"/>
        <v>9387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88">
        <v>49</v>
      </c>
      <c r="I69" s="3">
        <v>15</v>
      </c>
      <c r="J69" s="161" t="s">
        <v>20</v>
      </c>
      <c r="K69" s="3">
        <f t="shared" si="12"/>
        <v>34</v>
      </c>
      <c r="L69" s="161" t="s">
        <v>1</v>
      </c>
      <c r="M69" s="170">
        <v>8704</v>
      </c>
      <c r="N69" s="89">
        <f t="shared" si="13"/>
        <v>8377</v>
      </c>
      <c r="O69" s="45"/>
      <c r="S69" s="26"/>
      <c r="T69" s="26"/>
      <c r="U69" s="26"/>
      <c r="V69" s="26"/>
    </row>
    <row r="70" spans="2:22" x14ac:dyDescent="0.15">
      <c r="B70" s="50"/>
      <c r="H70" s="88">
        <v>27</v>
      </c>
      <c r="I70" s="3">
        <v>27</v>
      </c>
      <c r="J70" s="161" t="s">
        <v>31</v>
      </c>
      <c r="K70" s="3">
        <f t="shared" si="12"/>
        <v>24</v>
      </c>
      <c r="L70" s="161" t="s">
        <v>28</v>
      </c>
      <c r="M70" s="170">
        <v>5436</v>
      </c>
      <c r="N70" s="89">
        <f t="shared" si="13"/>
        <v>6005</v>
      </c>
      <c r="O70" s="45"/>
      <c r="S70" s="26"/>
      <c r="T70" s="26"/>
      <c r="U70" s="26"/>
      <c r="V70" s="26"/>
    </row>
    <row r="71" spans="2:22" x14ac:dyDescent="0.15">
      <c r="B71" s="50"/>
      <c r="H71" s="44">
        <v>17</v>
      </c>
      <c r="I71" s="3">
        <v>29</v>
      </c>
      <c r="J71" s="161" t="s">
        <v>54</v>
      </c>
      <c r="K71" s="3">
        <f t="shared" si="12"/>
        <v>36</v>
      </c>
      <c r="L71" s="161" t="s">
        <v>5</v>
      </c>
      <c r="M71" s="170">
        <v>5008</v>
      </c>
      <c r="N71" s="89">
        <f t="shared" si="13"/>
        <v>5104</v>
      </c>
      <c r="O71" s="45"/>
      <c r="S71" s="26"/>
      <c r="T71" s="26"/>
      <c r="U71" s="26"/>
      <c r="V71" s="26"/>
    </row>
    <row r="72" spans="2:22" ht="14.25" thickBot="1" x14ac:dyDescent="0.2">
      <c r="B72" s="50"/>
      <c r="H72" s="44">
        <v>0</v>
      </c>
      <c r="I72" s="3">
        <v>2</v>
      </c>
      <c r="J72" s="161" t="s">
        <v>6</v>
      </c>
      <c r="K72" s="3">
        <f t="shared" si="12"/>
        <v>40</v>
      </c>
      <c r="L72" s="163" t="s">
        <v>2</v>
      </c>
      <c r="M72" s="171">
        <v>2971</v>
      </c>
      <c r="N72" s="89">
        <f t="shared" si="13"/>
        <v>4975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44">
        <v>0</v>
      </c>
      <c r="I73" s="3">
        <v>3</v>
      </c>
      <c r="J73" s="161" t="s">
        <v>10</v>
      </c>
      <c r="K73" s="43"/>
      <c r="L73" s="115" t="s">
        <v>93</v>
      </c>
      <c r="M73" s="169">
        <v>180551</v>
      </c>
      <c r="N73" s="168">
        <f>SUM(H89)</f>
        <v>182252</v>
      </c>
      <c r="O73" s="45"/>
      <c r="S73" s="26"/>
      <c r="T73" s="26"/>
      <c r="U73" s="26"/>
      <c r="V73" s="26"/>
    </row>
    <row r="74" spans="2:22" x14ac:dyDescent="0.15">
      <c r="B74" s="50"/>
      <c r="H74" s="44">
        <v>0</v>
      </c>
      <c r="I74" s="3">
        <v>5</v>
      </c>
      <c r="J74" s="161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44">
        <v>0</v>
      </c>
      <c r="I75" s="3">
        <v>6</v>
      </c>
      <c r="J75" s="161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44">
        <v>0</v>
      </c>
      <c r="I76" s="3">
        <v>7</v>
      </c>
      <c r="J76" s="161" t="s">
        <v>14</v>
      </c>
      <c r="L76" s="42"/>
      <c r="M76" s="26"/>
      <c r="S76" s="26"/>
      <c r="T76" s="26"/>
      <c r="U76" s="26"/>
      <c r="V76" s="26"/>
    </row>
    <row r="77" spans="2:22" x14ac:dyDescent="0.15">
      <c r="B77" s="50"/>
      <c r="H77" s="88">
        <v>0</v>
      </c>
      <c r="I77" s="3">
        <v>8</v>
      </c>
      <c r="J77" s="161" t="s">
        <v>15</v>
      </c>
      <c r="L77" s="42"/>
      <c r="M77" s="26"/>
      <c r="N77" s="26"/>
      <c r="O77" s="26"/>
      <c r="S77" s="26"/>
      <c r="T77" s="26"/>
      <c r="U77" s="26"/>
      <c r="V77" s="26"/>
    </row>
    <row r="78" spans="2:22" x14ac:dyDescent="0.15">
      <c r="H78" s="88">
        <v>0</v>
      </c>
      <c r="I78" s="3">
        <v>10</v>
      </c>
      <c r="J78" s="161" t="s">
        <v>16</v>
      </c>
      <c r="L78" s="42"/>
      <c r="M78" s="26"/>
      <c r="N78" s="26"/>
      <c r="O78" s="26"/>
      <c r="S78" s="26"/>
      <c r="T78" s="26"/>
      <c r="U78" s="26"/>
      <c r="V78" s="26"/>
    </row>
    <row r="79" spans="2:22" x14ac:dyDescent="0.15">
      <c r="H79" s="43">
        <v>0</v>
      </c>
      <c r="I79" s="3">
        <v>14</v>
      </c>
      <c r="J79" s="161" t="s">
        <v>19</v>
      </c>
      <c r="L79" s="42"/>
      <c r="M79" s="26"/>
      <c r="N79" s="26"/>
      <c r="O79" s="26"/>
      <c r="S79" s="26"/>
      <c r="T79" s="26"/>
      <c r="U79" s="26"/>
      <c r="V79" s="26"/>
    </row>
    <row r="80" spans="2:22" x14ac:dyDescent="0.15">
      <c r="H80" s="88">
        <v>0</v>
      </c>
      <c r="I80" s="3">
        <v>18</v>
      </c>
      <c r="J80" s="161" t="s">
        <v>22</v>
      </c>
      <c r="N80" s="26"/>
      <c r="O80" s="26"/>
      <c r="S80" s="26"/>
      <c r="T80" s="26"/>
      <c r="U80" s="26"/>
      <c r="V80" s="26"/>
    </row>
    <row r="81" spans="8:22" x14ac:dyDescent="0.15">
      <c r="H81" s="351">
        <v>0</v>
      </c>
      <c r="I81" s="3">
        <v>19</v>
      </c>
      <c r="J81" s="161" t="s">
        <v>23</v>
      </c>
      <c r="L81" s="29"/>
      <c r="M81" s="26"/>
      <c r="N81" s="26"/>
      <c r="O81" s="26"/>
      <c r="S81" s="26"/>
      <c r="T81" s="26"/>
      <c r="U81" s="26"/>
      <c r="V81" s="26"/>
    </row>
    <row r="82" spans="8:22" x14ac:dyDescent="0.15">
      <c r="H82" s="89">
        <v>0</v>
      </c>
      <c r="I82" s="3">
        <v>20</v>
      </c>
      <c r="J82" s="161" t="s">
        <v>24</v>
      </c>
      <c r="L82" s="47"/>
      <c r="M82" s="391"/>
      <c r="N82" s="26"/>
      <c r="O82" s="26"/>
      <c r="S82" s="26"/>
      <c r="T82" s="26"/>
      <c r="U82" s="26"/>
      <c r="V82" s="26"/>
    </row>
    <row r="83" spans="8:22" x14ac:dyDescent="0.15">
      <c r="H83" s="293">
        <v>0</v>
      </c>
      <c r="I83" s="3">
        <v>28</v>
      </c>
      <c r="J83" s="161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44">
        <v>0</v>
      </c>
      <c r="I84" s="3">
        <v>30</v>
      </c>
      <c r="J84" s="161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88">
        <v>0</v>
      </c>
      <c r="I85" s="3">
        <v>31</v>
      </c>
      <c r="J85" s="161" t="s">
        <v>64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44">
        <v>0</v>
      </c>
      <c r="I86" s="3">
        <v>32</v>
      </c>
      <c r="J86" s="161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337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88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182252</v>
      </c>
      <c r="I89" s="3"/>
      <c r="J89" s="3" t="s">
        <v>8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D90"/>
  <sheetViews>
    <sheetView zoomScaleNormal="100" workbookViewId="0">
      <selection activeCell="I19" sqref="I19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386" t="s">
        <v>188</v>
      </c>
      <c r="J1" s="102"/>
      <c r="Q1" s="26"/>
      <c r="R1" s="109"/>
    </row>
    <row r="2" spans="5:30" x14ac:dyDescent="0.15">
      <c r="H2" s="426" t="s">
        <v>197</v>
      </c>
      <c r="I2" s="3"/>
      <c r="J2" s="187" t="s">
        <v>104</v>
      </c>
      <c r="K2" s="3"/>
      <c r="L2" s="180" t="s">
        <v>182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100</v>
      </c>
      <c r="I3" s="3"/>
      <c r="J3" s="145" t="s">
        <v>47</v>
      </c>
      <c r="K3" s="3"/>
      <c r="L3" s="42" t="s">
        <v>100</v>
      </c>
      <c r="M3" s="82"/>
      <c r="R3" s="48"/>
      <c r="S3" s="26"/>
      <c r="T3" s="26"/>
      <c r="U3" s="26"/>
      <c r="V3" s="26"/>
    </row>
    <row r="4" spans="5:30" x14ac:dyDescent="0.15">
      <c r="H4" s="89">
        <v>81171</v>
      </c>
      <c r="I4" s="3">
        <v>31</v>
      </c>
      <c r="J4" s="33" t="s">
        <v>64</v>
      </c>
      <c r="K4" s="204">
        <f>SUM(I4)</f>
        <v>31</v>
      </c>
      <c r="L4" s="276">
        <v>88946</v>
      </c>
      <c r="M4" s="398"/>
      <c r="R4" s="48"/>
      <c r="S4" s="26"/>
      <c r="T4" s="26"/>
      <c r="U4" s="26"/>
      <c r="V4" s="26"/>
    </row>
    <row r="5" spans="5:30" x14ac:dyDescent="0.15">
      <c r="H5" s="88">
        <v>50124</v>
      </c>
      <c r="I5" s="3">
        <v>2</v>
      </c>
      <c r="J5" s="33" t="s">
        <v>6</v>
      </c>
      <c r="K5" s="204">
        <f t="shared" ref="K5:K13" si="0">SUM(I5)</f>
        <v>2</v>
      </c>
      <c r="L5" s="276">
        <v>48912</v>
      </c>
      <c r="M5" s="45"/>
      <c r="R5" s="48"/>
      <c r="S5" s="26"/>
      <c r="T5" s="26"/>
      <c r="U5" s="26"/>
      <c r="V5" s="26"/>
    </row>
    <row r="6" spans="5:30" x14ac:dyDescent="0.15">
      <c r="H6" s="88">
        <v>31778</v>
      </c>
      <c r="I6" s="3">
        <v>3</v>
      </c>
      <c r="J6" s="33" t="s">
        <v>10</v>
      </c>
      <c r="K6" s="204">
        <f t="shared" si="0"/>
        <v>3</v>
      </c>
      <c r="L6" s="276">
        <v>32710</v>
      </c>
      <c r="M6" s="45"/>
      <c r="R6" s="48"/>
      <c r="S6" s="26"/>
      <c r="T6" s="26"/>
      <c r="U6" s="26"/>
      <c r="V6" s="26"/>
    </row>
    <row r="7" spans="5:30" x14ac:dyDescent="0.15">
      <c r="H7" s="88">
        <v>26738</v>
      </c>
      <c r="I7" s="3">
        <v>34</v>
      </c>
      <c r="J7" s="33" t="s">
        <v>1</v>
      </c>
      <c r="K7" s="204">
        <f t="shared" si="0"/>
        <v>34</v>
      </c>
      <c r="L7" s="276">
        <v>32543</v>
      </c>
      <c r="M7" s="45"/>
      <c r="R7" s="48"/>
      <c r="S7" s="26"/>
      <c r="T7" s="26"/>
      <c r="U7" s="26"/>
      <c r="V7" s="26"/>
    </row>
    <row r="8" spans="5:30" x14ac:dyDescent="0.15">
      <c r="H8" s="88">
        <v>19361</v>
      </c>
      <c r="I8" s="3">
        <v>17</v>
      </c>
      <c r="J8" s="33" t="s">
        <v>21</v>
      </c>
      <c r="K8" s="204">
        <f t="shared" si="0"/>
        <v>17</v>
      </c>
      <c r="L8" s="276">
        <v>14978</v>
      </c>
      <c r="M8" s="45"/>
      <c r="R8" s="48"/>
      <c r="S8" s="26"/>
      <c r="T8" s="26"/>
      <c r="U8" s="26"/>
      <c r="V8" s="26"/>
    </row>
    <row r="9" spans="5:30" x14ac:dyDescent="0.15">
      <c r="H9" s="88">
        <v>17547</v>
      </c>
      <c r="I9" s="3">
        <v>16</v>
      </c>
      <c r="J9" s="33" t="s">
        <v>3</v>
      </c>
      <c r="K9" s="204">
        <f t="shared" si="0"/>
        <v>16</v>
      </c>
      <c r="L9" s="276">
        <v>17804</v>
      </c>
      <c r="M9" s="45"/>
      <c r="R9" s="48"/>
      <c r="S9" s="26"/>
      <c r="T9" s="26"/>
      <c r="U9" s="26"/>
      <c r="V9" s="26"/>
    </row>
    <row r="10" spans="5:30" x14ac:dyDescent="0.15">
      <c r="H10" s="88">
        <v>16983</v>
      </c>
      <c r="I10" s="3">
        <v>13</v>
      </c>
      <c r="J10" s="33" t="s">
        <v>7</v>
      </c>
      <c r="K10" s="204">
        <f t="shared" si="0"/>
        <v>13</v>
      </c>
      <c r="L10" s="276">
        <v>19494</v>
      </c>
      <c r="M10" s="45"/>
      <c r="R10" s="48"/>
      <c r="S10" s="26"/>
      <c r="T10" s="26"/>
      <c r="U10" s="26"/>
      <c r="V10" s="26"/>
    </row>
    <row r="11" spans="5:30" x14ac:dyDescent="0.15">
      <c r="H11" s="88">
        <v>16447</v>
      </c>
      <c r="I11" s="3">
        <v>40</v>
      </c>
      <c r="J11" s="33" t="s">
        <v>2</v>
      </c>
      <c r="K11" s="204">
        <f t="shared" si="0"/>
        <v>40</v>
      </c>
      <c r="L11" s="276">
        <v>21500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20">
        <v>14427</v>
      </c>
      <c r="I12" s="3">
        <v>33</v>
      </c>
      <c r="J12" s="33" t="s">
        <v>0</v>
      </c>
      <c r="K12" s="204">
        <f t="shared" si="0"/>
        <v>33</v>
      </c>
      <c r="L12" s="277">
        <v>11074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22">
        <v>13851</v>
      </c>
      <c r="I13" s="14">
        <v>26</v>
      </c>
      <c r="J13" s="77" t="s">
        <v>30</v>
      </c>
      <c r="K13" s="204">
        <f t="shared" si="0"/>
        <v>26</v>
      </c>
      <c r="L13" s="277">
        <v>12366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440">
        <v>12958</v>
      </c>
      <c r="I14" s="223">
        <v>38</v>
      </c>
      <c r="J14" s="383" t="s">
        <v>38</v>
      </c>
      <c r="K14" s="108" t="s">
        <v>8</v>
      </c>
      <c r="L14" s="278">
        <v>391772</v>
      </c>
      <c r="N14" s="32"/>
      <c r="R14" s="48"/>
      <c r="S14" s="26"/>
      <c r="T14" s="26"/>
      <c r="U14" s="26"/>
      <c r="V14" s="26"/>
    </row>
    <row r="15" spans="5:30" x14ac:dyDescent="0.15">
      <c r="H15" s="88">
        <v>10847</v>
      </c>
      <c r="I15" s="3">
        <v>11</v>
      </c>
      <c r="J15" s="33" t="s">
        <v>17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10139</v>
      </c>
      <c r="I16" s="3">
        <v>1</v>
      </c>
      <c r="J16" s="33" t="s">
        <v>4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88">
        <v>7382</v>
      </c>
      <c r="I17" s="3">
        <v>25</v>
      </c>
      <c r="J17" s="33" t="s">
        <v>29</v>
      </c>
      <c r="L17" s="32"/>
      <c r="M17" s="402"/>
      <c r="R17" s="48"/>
      <c r="S17" s="26"/>
      <c r="T17" s="26"/>
      <c r="U17" s="26"/>
      <c r="V17" s="26"/>
    </row>
    <row r="18" spans="1:22" x14ac:dyDescent="0.15">
      <c r="H18" s="351">
        <v>7095</v>
      </c>
      <c r="I18" s="3">
        <v>36</v>
      </c>
      <c r="J18" s="33" t="s">
        <v>5</v>
      </c>
      <c r="L18" s="188" t="s">
        <v>104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411">
        <v>7057</v>
      </c>
      <c r="I19" s="3">
        <v>21</v>
      </c>
      <c r="J19" s="3" t="s">
        <v>162</v>
      </c>
      <c r="K19" s="117">
        <f>SUM(I4)</f>
        <v>31</v>
      </c>
      <c r="L19" s="33" t="s">
        <v>64</v>
      </c>
      <c r="M19" s="371">
        <v>86593</v>
      </c>
      <c r="N19" s="89">
        <f>SUM(H4)</f>
        <v>81171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47</v>
      </c>
      <c r="C20" s="59" t="s">
        <v>197</v>
      </c>
      <c r="D20" s="59" t="s">
        <v>182</v>
      </c>
      <c r="E20" s="59" t="s">
        <v>41</v>
      </c>
      <c r="F20" s="59" t="s">
        <v>50</v>
      </c>
      <c r="G20" s="8" t="s">
        <v>186</v>
      </c>
      <c r="H20" s="293">
        <v>3585</v>
      </c>
      <c r="I20" s="3">
        <v>9</v>
      </c>
      <c r="J20" s="3" t="s">
        <v>170</v>
      </c>
      <c r="K20" s="117">
        <f t="shared" ref="K20:K28" si="1">SUM(I5)</f>
        <v>2</v>
      </c>
      <c r="L20" s="33" t="s">
        <v>6</v>
      </c>
      <c r="M20" s="372">
        <v>43815</v>
      </c>
      <c r="N20" s="89">
        <f t="shared" ref="N20:N28" si="2">SUM(H5)</f>
        <v>50124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64</v>
      </c>
      <c r="C21" s="203">
        <f>SUM(H4)</f>
        <v>81171</v>
      </c>
      <c r="D21" s="5">
        <f>SUM(L4)</f>
        <v>88946</v>
      </c>
      <c r="E21" s="52">
        <f t="shared" ref="E21:E30" si="3">SUM(N19/M19*100)</f>
        <v>93.738523899160441</v>
      </c>
      <c r="F21" s="52">
        <f t="shared" ref="F21:F31" si="4">SUM(C21/D21*100)</f>
        <v>91.258741258741267</v>
      </c>
      <c r="G21" s="62"/>
      <c r="H21" s="88">
        <v>3335</v>
      </c>
      <c r="I21" s="3">
        <v>24</v>
      </c>
      <c r="J21" s="33" t="s">
        <v>28</v>
      </c>
      <c r="K21" s="117">
        <f t="shared" si="1"/>
        <v>3</v>
      </c>
      <c r="L21" s="33" t="s">
        <v>10</v>
      </c>
      <c r="M21" s="372">
        <v>41328</v>
      </c>
      <c r="N21" s="89">
        <f t="shared" si="2"/>
        <v>31778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6</v>
      </c>
      <c r="C22" s="203">
        <f t="shared" ref="C22:C30" si="5">SUM(H5)</f>
        <v>50124</v>
      </c>
      <c r="D22" s="5">
        <f t="shared" ref="D22:D30" si="6">SUM(L5)</f>
        <v>48912</v>
      </c>
      <c r="E22" s="52">
        <f t="shared" si="3"/>
        <v>114.39917836357412</v>
      </c>
      <c r="F22" s="52">
        <f t="shared" si="4"/>
        <v>102.47791952894995</v>
      </c>
      <c r="G22" s="62"/>
      <c r="H22" s="44">
        <v>3248</v>
      </c>
      <c r="I22" s="3">
        <v>14</v>
      </c>
      <c r="J22" s="33" t="s">
        <v>19</v>
      </c>
      <c r="K22" s="117">
        <f t="shared" si="1"/>
        <v>34</v>
      </c>
      <c r="L22" s="33" t="s">
        <v>1</v>
      </c>
      <c r="M22" s="372">
        <v>25999</v>
      </c>
      <c r="N22" s="89">
        <f t="shared" si="2"/>
        <v>26738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10</v>
      </c>
      <c r="C23" s="203">
        <f t="shared" si="5"/>
        <v>31778</v>
      </c>
      <c r="D23" s="98">
        <f t="shared" si="6"/>
        <v>32710</v>
      </c>
      <c r="E23" s="52">
        <f t="shared" si="3"/>
        <v>76.892179636082076</v>
      </c>
      <c r="F23" s="52">
        <f t="shared" si="4"/>
        <v>97.150718434729441</v>
      </c>
      <c r="G23" s="62"/>
      <c r="H23" s="88">
        <v>2718</v>
      </c>
      <c r="I23" s="3">
        <v>10</v>
      </c>
      <c r="J23" s="33" t="s">
        <v>16</v>
      </c>
      <c r="K23" s="117">
        <f t="shared" si="1"/>
        <v>17</v>
      </c>
      <c r="L23" s="33" t="s">
        <v>21</v>
      </c>
      <c r="M23" s="372">
        <v>19692</v>
      </c>
      <c r="N23" s="89">
        <f t="shared" si="2"/>
        <v>19361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1</v>
      </c>
      <c r="C24" s="203">
        <f t="shared" si="5"/>
        <v>26738</v>
      </c>
      <c r="D24" s="5">
        <f t="shared" si="6"/>
        <v>32543</v>
      </c>
      <c r="E24" s="52">
        <f t="shared" si="3"/>
        <v>102.84241701603909</v>
      </c>
      <c r="F24" s="52">
        <f t="shared" si="4"/>
        <v>82.162062501920545</v>
      </c>
      <c r="G24" s="62"/>
      <c r="H24" s="88">
        <v>748</v>
      </c>
      <c r="I24" s="3">
        <v>12</v>
      </c>
      <c r="J24" s="33" t="s">
        <v>18</v>
      </c>
      <c r="K24" s="117">
        <f t="shared" si="1"/>
        <v>16</v>
      </c>
      <c r="L24" s="33" t="s">
        <v>3</v>
      </c>
      <c r="M24" s="372">
        <v>15137</v>
      </c>
      <c r="N24" s="89">
        <f t="shared" si="2"/>
        <v>17547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21</v>
      </c>
      <c r="C25" s="203">
        <f t="shared" si="5"/>
        <v>19361</v>
      </c>
      <c r="D25" s="5">
        <f t="shared" si="6"/>
        <v>14978</v>
      </c>
      <c r="E25" s="52">
        <f t="shared" si="3"/>
        <v>98.319114361161894</v>
      </c>
      <c r="F25" s="52">
        <f t="shared" si="4"/>
        <v>129.2629189477901</v>
      </c>
      <c r="G25" s="72"/>
      <c r="H25" s="88">
        <v>701</v>
      </c>
      <c r="I25" s="3">
        <v>27</v>
      </c>
      <c r="J25" s="33" t="s">
        <v>31</v>
      </c>
      <c r="K25" s="117">
        <f t="shared" si="1"/>
        <v>13</v>
      </c>
      <c r="L25" s="33" t="s">
        <v>7</v>
      </c>
      <c r="M25" s="372">
        <v>16295</v>
      </c>
      <c r="N25" s="89">
        <f t="shared" si="2"/>
        <v>16983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3</v>
      </c>
      <c r="C26" s="203">
        <f t="shared" si="5"/>
        <v>17547</v>
      </c>
      <c r="D26" s="5">
        <f t="shared" si="6"/>
        <v>17804</v>
      </c>
      <c r="E26" s="52">
        <f t="shared" si="3"/>
        <v>115.92125255995242</v>
      </c>
      <c r="F26" s="52">
        <f t="shared" si="4"/>
        <v>98.556504156369357</v>
      </c>
      <c r="G26" s="62"/>
      <c r="H26" s="88">
        <v>598</v>
      </c>
      <c r="I26" s="3">
        <v>15</v>
      </c>
      <c r="J26" s="33" t="s">
        <v>20</v>
      </c>
      <c r="K26" s="117">
        <f t="shared" si="1"/>
        <v>40</v>
      </c>
      <c r="L26" s="33" t="s">
        <v>2</v>
      </c>
      <c r="M26" s="372">
        <v>18017</v>
      </c>
      <c r="N26" s="89">
        <f t="shared" si="2"/>
        <v>16447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7</v>
      </c>
      <c r="C27" s="203">
        <f t="shared" si="5"/>
        <v>16983</v>
      </c>
      <c r="D27" s="5">
        <f t="shared" si="6"/>
        <v>19494</v>
      </c>
      <c r="E27" s="52">
        <f t="shared" si="3"/>
        <v>104.22215403498005</v>
      </c>
      <c r="F27" s="52">
        <f t="shared" si="4"/>
        <v>87.119113573407205</v>
      </c>
      <c r="G27" s="62"/>
      <c r="H27" s="88">
        <v>565</v>
      </c>
      <c r="I27" s="3">
        <v>4</v>
      </c>
      <c r="J27" s="33" t="s">
        <v>11</v>
      </c>
      <c r="K27" s="117">
        <f t="shared" si="1"/>
        <v>33</v>
      </c>
      <c r="L27" s="33" t="s">
        <v>0</v>
      </c>
      <c r="M27" s="373">
        <v>11837</v>
      </c>
      <c r="N27" s="89">
        <f t="shared" si="2"/>
        <v>14427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2</v>
      </c>
      <c r="C28" s="203">
        <f t="shared" si="5"/>
        <v>16447</v>
      </c>
      <c r="D28" s="5">
        <f t="shared" si="6"/>
        <v>21500</v>
      </c>
      <c r="E28" s="52">
        <f t="shared" si="3"/>
        <v>91.286007659432755</v>
      </c>
      <c r="F28" s="52">
        <f t="shared" si="4"/>
        <v>76.49767441860466</v>
      </c>
      <c r="G28" s="73"/>
      <c r="H28" s="88">
        <v>488</v>
      </c>
      <c r="I28" s="3">
        <v>39</v>
      </c>
      <c r="J28" s="33" t="s">
        <v>39</v>
      </c>
      <c r="K28" s="181">
        <f t="shared" si="1"/>
        <v>26</v>
      </c>
      <c r="L28" s="77" t="s">
        <v>30</v>
      </c>
      <c r="M28" s="374">
        <v>13012</v>
      </c>
      <c r="N28" s="167">
        <f t="shared" si="2"/>
        <v>13851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0</v>
      </c>
      <c r="C29" s="203">
        <f t="shared" si="5"/>
        <v>14427</v>
      </c>
      <c r="D29" s="5">
        <f t="shared" si="6"/>
        <v>11074</v>
      </c>
      <c r="E29" s="52">
        <f t="shared" si="3"/>
        <v>121.88054405677113</v>
      </c>
      <c r="F29" s="52">
        <f t="shared" si="4"/>
        <v>130.27812895069533</v>
      </c>
      <c r="G29" s="72"/>
      <c r="H29" s="88">
        <v>483</v>
      </c>
      <c r="I29" s="3">
        <v>32</v>
      </c>
      <c r="J29" s="33" t="s">
        <v>35</v>
      </c>
      <c r="K29" s="115"/>
      <c r="L29" s="115" t="s">
        <v>55</v>
      </c>
      <c r="M29" s="375">
        <v>367237</v>
      </c>
      <c r="N29" s="172">
        <f>SUM(H44)</f>
        <v>361378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30</v>
      </c>
      <c r="C30" s="203">
        <f t="shared" si="5"/>
        <v>13851</v>
      </c>
      <c r="D30" s="5">
        <f t="shared" si="6"/>
        <v>12366</v>
      </c>
      <c r="E30" s="57">
        <f t="shared" si="3"/>
        <v>106.4478942514602</v>
      </c>
      <c r="F30" s="63">
        <f t="shared" si="4"/>
        <v>112.00873362445414</v>
      </c>
      <c r="G30" s="75"/>
      <c r="H30" s="293">
        <v>272</v>
      </c>
      <c r="I30" s="3">
        <v>20</v>
      </c>
      <c r="J30" s="33" t="s">
        <v>24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361378</v>
      </c>
      <c r="D31" s="67">
        <f>SUM(L14)</f>
        <v>391772</v>
      </c>
      <c r="E31" s="70">
        <f>SUM(N29/M29*100)</f>
        <v>98.404572524010376</v>
      </c>
      <c r="F31" s="63">
        <f t="shared" si="4"/>
        <v>92.24191621657495</v>
      </c>
      <c r="G31" s="83">
        <v>50.9</v>
      </c>
      <c r="H31" s="88">
        <v>223</v>
      </c>
      <c r="I31" s="3">
        <v>7</v>
      </c>
      <c r="J31" s="33" t="s">
        <v>14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199</v>
      </c>
      <c r="I32" s="3">
        <v>5</v>
      </c>
      <c r="J32" s="33" t="s">
        <v>12</v>
      </c>
      <c r="L32" s="4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88">
        <v>149</v>
      </c>
      <c r="I33" s="3">
        <v>29</v>
      </c>
      <c r="J33" s="33" t="s">
        <v>54</v>
      </c>
      <c r="L33" s="42"/>
      <c r="M33" s="26"/>
      <c r="N33" s="26"/>
      <c r="R33" s="48"/>
      <c r="S33" s="26"/>
      <c r="T33" s="26"/>
      <c r="U33" s="26"/>
      <c r="V33" s="26"/>
    </row>
    <row r="34" spans="3:30" x14ac:dyDescent="0.15">
      <c r="H34" s="337">
        <v>98</v>
      </c>
      <c r="I34" s="3">
        <v>37</v>
      </c>
      <c r="J34" s="33" t="s">
        <v>37</v>
      </c>
      <c r="L34" s="4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13</v>
      </c>
      <c r="I35" s="3">
        <v>19</v>
      </c>
      <c r="J35" s="33" t="s">
        <v>23</v>
      </c>
      <c r="L35" s="4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31</v>
      </c>
      <c r="I36" s="3">
        <v>23</v>
      </c>
      <c r="J36" s="33" t="s">
        <v>27</v>
      </c>
      <c r="N36" s="26"/>
      <c r="R36" s="48"/>
      <c r="S36" s="26"/>
      <c r="T36" s="26"/>
      <c r="U36" s="26"/>
      <c r="V36" s="26"/>
    </row>
    <row r="37" spans="3:30" x14ac:dyDescent="0.15">
      <c r="H37" s="88">
        <v>17</v>
      </c>
      <c r="I37" s="3">
        <v>18</v>
      </c>
      <c r="J37" s="33" t="s">
        <v>22</v>
      </c>
      <c r="L37" s="47"/>
      <c r="M37" s="391"/>
      <c r="N37" s="26"/>
      <c r="R37" s="48"/>
      <c r="S37" s="26"/>
      <c r="T37" s="26"/>
      <c r="U37" s="26"/>
      <c r="V37" s="26"/>
    </row>
    <row r="38" spans="3:30" x14ac:dyDescent="0.15">
      <c r="H38" s="88">
        <v>1</v>
      </c>
      <c r="I38" s="3">
        <v>30</v>
      </c>
      <c r="J38" s="33" t="s">
        <v>33</v>
      </c>
      <c r="N38" s="26"/>
      <c r="R38" s="48"/>
      <c r="S38" s="26"/>
      <c r="T38" s="26"/>
      <c r="U38" s="26"/>
      <c r="V38" s="26"/>
    </row>
    <row r="39" spans="3:30" x14ac:dyDescent="0.15">
      <c r="H39" s="88">
        <v>1</v>
      </c>
      <c r="I39" s="3">
        <v>35</v>
      </c>
      <c r="J39" s="33" t="s">
        <v>36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6</v>
      </c>
      <c r="J40" s="33" t="s">
        <v>13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8</v>
      </c>
      <c r="J41" s="33" t="s">
        <v>15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22</v>
      </c>
      <c r="J42" s="33" t="s">
        <v>26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28</v>
      </c>
      <c r="J43" s="33" t="s">
        <v>32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361378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H47" s="388" t="s">
        <v>191</v>
      </c>
      <c r="L47" s="402" t="s">
        <v>188</v>
      </c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197</v>
      </c>
      <c r="I48" s="3"/>
      <c r="J48" s="190" t="s">
        <v>92</v>
      </c>
      <c r="K48" s="3"/>
      <c r="L48" s="330" t="s">
        <v>182</v>
      </c>
      <c r="M48" s="48"/>
      <c r="N48" s="26"/>
      <c r="R48" s="48"/>
      <c r="S48" s="26"/>
      <c r="T48" s="26"/>
      <c r="U48" s="26"/>
      <c r="V48" s="26"/>
    </row>
    <row r="49" spans="1:22" ht="13.5" customHeight="1" x14ac:dyDescent="0.15">
      <c r="H49" s="95" t="s">
        <v>100</v>
      </c>
      <c r="I49" s="3"/>
      <c r="J49" s="145" t="s">
        <v>9</v>
      </c>
      <c r="K49" s="3"/>
      <c r="L49" s="330" t="s">
        <v>100</v>
      </c>
      <c r="M49" s="403"/>
      <c r="R49" s="48"/>
      <c r="S49" s="26"/>
      <c r="T49" s="26"/>
      <c r="U49" s="26"/>
      <c r="V49" s="26"/>
    </row>
    <row r="50" spans="1:22" ht="13.5" customHeight="1" x14ac:dyDescent="0.15">
      <c r="H50" s="43">
        <v>13609</v>
      </c>
      <c r="I50" s="3">
        <v>16</v>
      </c>
      <c r="J50" s="33" t="s">
        <v>3</v>
      </c>
      <c r="K50" s="328">
        <f>SUM(I50)</f>
        <v>16</v>
      </c>
      <c r="L50" s="331">
        <v>16535</v>
      </c>
      <c r="M50" s="403"/>
      <c r="R50" s="48"/>
      <c r="S50" s="26"/>
      <c r="T50" s="26"/>
      <c r="U50" s="26"/>
      <c r="V50" s="26"/>
    </row>
    <row r="51" spans="1:22" ht="13.5" customHeight="1" x14ac:dyDescent="0.15">
      <c r="H51" s="44">
        <v>7922</v>
      </c>
      <c r="I51" s="3">
        <v>33</v>
      </c>
      <c r="J51" s="33" t="s">
        <v>0</v>
      </c>
      <c r="K51" s="328">
        <f t="shared" ref="K51:K59" si="7">SUM(I51)</f>
        <v>33</v>
      </c>
      <c r="L51" s="332">
        <v>6705</v>
      </c>
      <c r="M51" s="403"/>
      <c r="R51" s="48"/>
      <c r="S51" s="26"/>
      <c r="T51" s="26"/>
      <c r="U51" s="26"/>
      <c r="V51" s="26"/>
    </row>
    <row r="52" spans="1:22" ht="14.25" thickBot="1" x14ac:dyDescent="0.2">
      <c r="H52" s="44">
        <v>5969</v>
      </c>
      <c r="I52" s="3">
        <v>26</v>
      </c>
      <c r="J52" s="33" t="s">
        <v>30</v>
      </c>
      <c r="K52" s="328">
        <f t="shared" si="7"/>
        <v>26</v>
      </c>
      <c r="L52" s="332">
        <v>3403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197</v>
      </c>
      <c r="D53" s="59" t="s">
        <v>182</v>
      </c>
      <c r="E53" s="59" t="s">
        <v>41</v>
      </c>
      <c r="F53" s="59" t="s">
        <v>50</v>
      </c>
      <c r="G53" s="8" t="s">
        <v>186</v>
      </c>
      <c r="H53" s="44">
        <v>2010</v>
      </c>
      <c r="I53" s="3">
        <v>34</v>
      </c>
      <c r="J53" s="33" t="s">
        <v>1</v>
      </c>
      <c r="K53" s="328">
        <f t="shared" si="7"/>
        <v>34</v>
      </c>
      <c r="L53" s="332">
        <v>1376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13609</v>
      </c>
      <c r="D54" s="98">
        <f>SUM(L50)</f>
        <v>16535</v>
      </c>
      <c r="E54" s="52">
        <f t="shared" ref="E54:E63" si="8">SUM(N67/M67*100)</f>
        <v>97.234924264075445</v>
      </c>
      <c r="F54" s="52">
        <f t="shared" ref="F54:F61" si="9">SUM(C54/D54*100)</f>
        <v>82.30420320532204</v>
      </c>
      <c r="G54" s="62"/>
      <c r="H54" s="44">
        <v>1683</v>
      </c>
      <c r="I54" s="3">
        <v>31</v>
      </c>
      <c r="J54" s="33" t="s">
        <v>64</v>
      </c>
      <c r="K54" s="328">
        <f t="shared" si="7"/>
        <v>31</v>
      </c>
      <c r="L54" s="332">
        <v>1610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7922</v>
      </c>
      <c r="D55" s="98">
        <f t="shared" ref="D55:D63" si="11">SUM(L51)</f>
        <v>6705</v>
      </c>
      <c r="E55" s="52">
        <f t="shared" si="8"/>
        <v>77.964767247318179</v>
      </c>
      <c r="F55" s="52">
        <f t="shared" si="9"/>
        <v>118.15063385533185</v>
      </c>
      <c r="G55" s="62"/>
      <c r="H55" s="44">
        <v>1537</v>
      </c>
      <c r="I55" s="3">
        <v>40</v>
      </c>
      <c r="J55" s="33" t="s">
        <v>2</v>
      </c>
      <c r="K55" s="328">
        <f t="shared" si="7"/>
        <v>40</v>
      </c>
      <c r="L55" s="332">
        <v>2888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30</v>
      </c>
      <c r="C56" s="43">
        <f t="shared" si="10"/>
        <v>5969</v>
      </c>
      <c r="D56" s="98">
        <f t="shared" si="11"/>
        <v>3403</v>
      </c>
      <c r="E56" s="52">
        <f t="shared" si="8"/>
        <v>108.36964415395789</v>
      </c>
      <c r="F56" s="52">
        <f t="shared" si="9"/>
        <v>175.40405524537172</v>
      </c>
      <c r="G56" s="62"/>
      <c r="H56" s="44">
        <v>1371</v>
      </c>
      <c r="I56" s="3">
        <v>22</v>
      </c>
      <c r="J56" s="33" t="s">
        <v>26</v>
      </c>
      <c r="K56" s="328">
        <f t="shared" si="7"/>
        <v>22</v>
      </c>
      <c r="L56" s="332">
        <v>1371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1</v>
      </c>
      <c r="C57" s="43">
        <f t="shared" si="10"/>
        <v>2010</v>
      </c>
      <c r="D57" s="98">
        <f t="shared" si="11"/>
        <v>1376</v>
      </c>
      <c r="E57" s="52">
        <f t="shared" si="8"/>
        <v>91.446769790718847</v>
      </c>
      <c r="F57" s="52">
        <f t="shared" si="9"/>
        <v>146.07558139534885</v>
      </c>
      <c r="G57" s="62"/>
      <c r="H57" s="44">
        <v>1175</v>
      </c>
      <c r="I57" s="3">
        <v>14</v>
      </c>
      <c r="J57" s="33" t="s">
        <v>19</v>
      </c>
      <c r="K57" s="328">
        <f t="shared" si="7"/>
        <v>14</v>
      </c>
      <c r="L57" s="332">
        <v>1129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64</v>
      </c>
      <c r="C58" s="43">
        <f t="shared" si="10"/>
        <v>1683</v>
      </c>
      <c r="D58" s="98">
        <f t="shared" si="11"/>
        <v>1610</v>
      </c>
      <c r="E58" s="52">
        <f t="shared" si="8"/>
        <v>82.097560975609753</v>
      </c>
      <c r="F58" s="52">
        <f t="shared" si="9"/>
        <v>104.53416149068322</v>
      </c>
      <c r="G58" s="72"/>
      <c r="H58" s="44">
        <v>1057</v>
      </c>
      <c r="I58" s="3">
        <v>38</v>
      </c>
      <c r="J58" s="33" t="s">
        <v>38</v>
      </c>
      <c r="K58" s="328">
        <f t="shared" si="7"/>
        <v>38</v>
      </c>
      <c r="L58" s="332">
        <v>1147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2</v>
      </c>
      <c r="C59" s="43">
        <f t="shared" si="10"/>
        <v>1537</v>
      </c>
      <c r="D59" s="98">
        <f t="shared" si="11"/>
        <v>2888</v>
      </c>
      <c r="E59" s="52">
        <f t="shared" si="8"/>
        <v>112.7659574468085</v>
      </c>
      <c r="F59" s="52">
        <f t="shared" si="9"/>
        <v>53.220221606648202</v>
      </c>
      <c r="G59" s="62"/>
      <c r="H59" s="425">
        <v>1023</v>
      </c>
      <c r="I59" s="14">
        <v>25</v>
      </c>
      <c r="J59" s="77" t="s">
        <v>29</v>
      </c>
      <c r="K59" s="329">
        <f t="shared" si="7"/>
        <v>25</v>
      </c>
      <c r="L59" s="333">
        <v>442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26</v>
      </c>
      <c r="C60" s="89">
        <f t="shared" si="10"/>
        <v>1371</v>
      </c>
      <c r="D60" s="98">
        <f t="shared" si="11"/>
        <v>1371</v>
      </c>
      <c r="E60" s="52">
        <f t="shared" si="8"/>
        <v>100</v>
      </c>
      <c r="F60" s="52">
        <f t="shared" si="9"/>
        <v>100</v>
      </c>
      <c r="G60" s="62"/>
      <c r="H60" s="423">
        <v>1016</v>
      </c>
      <c r="I60" s="223">
        <v>1</v>
      </c>
      <c r="J60" s="383" t="s">
        <v>4</v>
      </c>
      <c r="K60" s="368" t="s">
        <v>8</v>
      </c>
      <c r="L60" s="377">
        <v>39625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19</v>
      </c>
      <c r="C61" s="43">
        <f t="shared" si="10"/>
        <v>1175</v>
      </c>
      <c r="D61" s="98">
        <f t="shared" si="11"/>
        <v>1129</v>
      </c>
      <c r="E61" s="52">
        <f t="shared" si="8"/>
        <v>108.99814471243043</v>
      </c>
      <c r="F61" s="52">
        <f t="shared" si="9"/>
        <v>104.07440212577501</v>
      </c>
      <c r="G61" s="73"/>
      <c r="H61" s="44">
        <v>552</v>
      </c>
      <c r="I61" s="3">
        <v>24</v>
      </c>
      <c r="J61" s="33" t="s">
        <v>28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38</v>
      </c>
      <c r="C62" s="43">
        <f t="shared" si="10"/>
        <v>1057</v>
      </c>
      <c r="D62" s="98">
        <f t="shared" si="11"/>
        <v>1147</v>
      </c>
      <c r="E62" s="52">
        <f t="shared" si="8"/>
        <v>94.459338695263625</v>
      </c>
      <c r="F62" s="52">
        <f>SUM(C62/D62*100)</f>
        <v>92.153443766346982</v>
      </c>
      <c r="G62" s="72"/>
      <c r="H62" s="293">
        <v>421</v>
      </c>
      <c r="I62" s="3">
        <v>11</v>
      </c>
      <c r="J62" s="33" t="s">
        <v>17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29</v>
      </c>
      <c r="C63" s="43">
        <f t="shared" si="10"/>
        <v>1023</v>
      </c>
      <c r="D63" s="98">
        <f t="shared" si="11"/>
        <v>442</v>
      </c>
      <c r="E63" s="57">
        <f t="shared" si="8"/>
        <v>102.09580838323353</v>
      </c>
      <c r="F63" s="52">
        <f>SUM(C63/D63*100)</f>
        <v>231.447963800905</v>
      </c>
      <c r="G63" s="75"/>
      <c r="H63" s="44">
        <v>379</v>
      </c>
      <c r="I63" s="3">
        <v>15</v>
      </c>
      <c r="J63" s="33" t="s">
        <v>20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57</v>
      </c>
      <c r="C64" s="67">
        <f>SUM(H90)</f>
        <v>40341</v>
      </c>
      <c r="D64" s="67">
        <f>SUM(L60)</f>
        <v>39625</v>
      </c>
      <c r="E64" s="70">
        <f>SUM(N77/M77*100)</f>
        <v>93.602951413058605</v>
      </c>
      <c r="F64" s="70">
        <f>SUM(C64/D64*100)</f>
        <v>101.80694006309147</v>
      </c>
      <c r="G64" s="393">
        <v>138.80000000000001</v>
      </c>
      <c r="H64" s="351">
        <v>199</v>
      </c>
      <c r="I64" s="3">
        <v>37</v>
      </c>
      <c r="J64" s="33" t="s">
        <v>37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89">
        <v>164</v>
      </c>
      <c r="I65" s="3">
        <v>9</v>
      </c>
      <c r="J65" s="3" t="s">
        <v>170</v>
      </c>
      <c r="M65" s="402" t="s">
        <v>188</v>
      </c>
      <c r="N65" s="26"/>
      <c r="R65" s="48"/>
      <c r="S65" s="26"/>
      <c r="T65" s="26"/>
      <c r="U65" s="26"/>
      <c r="V65" s="26"/>
    </row>
    <row r="66" spans="3:22" x14ac:dyDescent="0.15">
      <c r="H66" s="88">
        <v>100</v>
      </c>
      <c r="I66" s="3">
        <v>36</v>
      </c>
      <c r="J66" s="33" t="s">
        <v>5</v>
      </c>
      <c r="L66" s="191" t="s">
        <v>92</v>
      </c>
      <c r="M66" s="344" t="s">
        <v>63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44">
        <v>75</v>
      </c>
      <c r="I67" s="3">
        <v>17</v>
      </c>
      <c r="J67" s="33" t="s">
        <v>21</v>
      </c>
      <c r="K67" s="3">
        <f>SUM(I50)</f>
        <v>16</v>
      </c>
      <c r="L67" s="33" t="s">
        <v>3</v>
      </c>
      <c r="M67" s="395">
        <v>13996</v>
      </c>
      <c r="N67" s="89">
        <f>SUM(H50)</f>
        <v>13609</v>
      </c>
      <c r="R67" s="48"/>
      <c r="S67" s="26"/>
      <c r="T67" s="26"/>
      <c r="U67" s="26"/>
      <c r="V67" s="26"/>
    </row>
    <row r="68" spans="3:22" x14ac:dyDescent="0.15">
      <c r="C68" s="26"/>
      <c r="H68" s="88">
        <v>59</v>
      </c>
      <c r="I68" s="3">
        <v>13</v>
      </c>
      <c r="J68" s="33" t="s">
        <v>7</v>
      </c>
      <c r="K68" s="3">
        <f t="shared" ref="K68:K76" si="12">SUM(I51)</f>
        <v>33</v>
      </c>
      <c r="L68" s="33" t="s">
        <v>0</v>
      </c>
      <c r="M68" s="396">
        <v>10161</v>
      </c>
      <c r="N68" s="89">
        <f t="shared" ref="N68:N76" si="13">SUM(H51)</f>
        <v>7922</v>
      </c>
      <c r="R68" s="48"/>
      <c r="S68" s="26"/>
      <c r="T68" s="26"/>
      <c r="U68" s="26"/>
      <c r="V68" s="26"/>
    </row>
    <row r="69" spans="3:22" x14ac:dyDescent="0.15">
      <c r="H69" s="88">
        <v>18</v>
      </c>
      <c r="I69" s="3">
        <v>19</v>
      </c>
      <c r="J69" s="33" t="s">
        <v>23</v>
      </c>
      <c r="K69" s="3">
        <f t="shared" si="12"/>
        <v>26</v>
      </c>
      <c r="L69" s="33" t="s">
        <v>30</v>
      </c>
      <c r="M69" s="396">
        <v>5508</v>
      </c>
      <c r="N69" s="89">
        <f t="shared" si="13"/>
        <v>5969</v>
      </c>
      <c r="R69" s="48"/>
      <c r="S69" s="26"/>
      <c r="T69" s="26"/>
      <c r="U69" s="26"/>
      <c r="V69" s="26"/>
    </row>
    <row r="70" spans="3:22" x14ac:dyDescent="0.15">
      <c r="H70" s="44">
        <v>2</v>
      </c>
      <c r="I70" s="3">
        <v>23</v>
      </c>
      <c r="J70" s="33" t="s">
        <v>27</v>
      </c>
      <c r="K70" s="3">
        <f t="shared" si="12"/>
        <v>34</v>
      </c>
      <c r="L70" s="33" t="s">
        <v>1</v>
      </c>
      <c r="M70" s="396">
        <v>2198</v>
      </c>
      <c r="N70" s="89">
        <f t="shared" si="13"/>
        <v>2010</v>
      </c>
      <c r="R70" s="48"/>
      <c r="S70" s="26"/>
      <c r="T70" s="26"/>
      <c r="U70" s="26"/>
      <c r="V70" s="26"/>
    </row>
    <row r="71" spans="3:22" x14ac:dyDescent="0.15">
      <c r="H71" s="44">
        <v>0</v>
      </c>
      <c r="I71" s="3">
        <v>2</v>
      </c>
      <c r="J71" s="33" t="s">
        <v>6</v>
      </c>
      <c r="K71" s="3">
        <f t="shared" si="12"/>
        <v>31</v>
      </c>
      <c r="L71" s="33" t="s">
        <v>64</v>
      </c>
      <c r="M71" s="396">
        <v>2050</v>
      </c>
      <c r="N71" s="89">
        <f t="shared" si="13"/>
        <v>1683</v>
      </c>
      <c r="R71" s="48"/>
      <c r="S71" s="26"/>
      <c r="T71" s="26"/>
      <c r="U71" s="26"/>
      <c r="V71" s="26"/>
    </row>
    <row r="72" spans="3:22" x14ac:dyDescent="0.15">
      <c r="H72" s="44">
        <v>0</v>
      </c>
      <c r="I72" s="3">
        <v>3</v>
      </c>
      <c r="J72" s="33" t="s">
        <v>10</v>
      </c>
      <c r="K72" s="3">
        <f t="shared" si="12"/>
        <v>40</v>
      </c>
      <c r="L72" s="33" t="s">
        <v>2</v>
      </c>
      <c r="M72" s="396">
        <v>1363</v>
      </c>
      <c r="N72" s="89">
        <f t="shared" si="13"/>
        <v>1537</v>
      </c>
      <c r="R72" s="48"/>
      <c r="S72" s="26"/>
      <c r="T72" s="26"/>
      <c r="U72" s="26"/>
      <c r="V72" s="26"/>
    </row>
    <row r="73" spans="3:22" x14ac:dyDescent="0.15">
      <c r="H73" s="88">
        <v>0</v>
      </c>
      <c r="I73" s="3">
        <v>4</v>
      </c>
      <c r="J73" s="33" t="s">
        <v>11</v>
      </c>
      <c r="K73" s="3">
        <f t="shared" si="12"/>
        <v>22</v>
      </c>
      <c r="L73" s="33" t="s">
        <v>26</v>
      </c>
      <c r="M73" s="396">
        <v>1371</v>
      </c>
      <c r="N73" s="89">
        <f t="shared" si="13"/>
        <v>1371</v>
      </c>
      <c r="R73" s="48"/>
      <c r="S73" s="26"/>
      <c r="T73" s="26"/>
      <c r="U73" s="26"/>
      <c r="V73" s="26"/>
    </row>
    <row r="74" spans="3:22" x14ac:dyDescent="0.15">
      <c r="H74" s="293">
        <v>0</v>
      </c>
      <c r="I74" s="3">
        <v>5</v>
      </c>
      <c r="J74" s="33" t="s">
        <v>12</v>
      </c>
      <c r="K74" s="3">
        <f t="shared" si="12"/>
        <v>14</v>
      </c>
      <c r="L74" s="33" t="s">
        <v>19</v>
      </c>
      <c r="M74" s="396">
        <v>1078</v>
      </c>
      <c r="N74" s="89">
        <f t="shared" si="13"/>
        <v>1175</v>
      </c>
      <c r="R74" s="48"/>
      <c r="S74" s="26"/>
      <c r="T74" s="26"/>
      <c r="U74" s="26"/>
      <c r="V74" s="26"/>
    </row>
    <row r="75" spans="3:22" x14ac:dyDescent="0.15">
      <c r="H75" s="44">
        <v>0</v>
      </c>
      <c r="I75" s="3">
        <v>6</v>
      </c>
      <c r="J75" s="33" t="s">
        <v>13</v>
      </c>
      <c r="K75" s="3">
        <f t="shared" si="12"/>
        <v>38</v>
      </c>
      <c r="L75" s="33" t="s">
        <v>38</v>
      </c>
      <c r="M75" s="396">
        <v>1119</v>
      </c>
      <c r="N75" s="89">
        <f t="shared" si="13"/>
        <v>1057</v>
      </c>
      <c r="R75" s="48"/>
      <c r="S75" s="26"/>
      <c r="T75" s="26"/>
      <c r="U75" s="26"/>
      <c r="V75" s="26"/>
    </row>
    <row r="76" spans="3:22" ht="14.25" thickBot="1" x14ac:dyDescent="0.2">
      <c r="H76" s="88">
        <v>0</v>
      </c>
      <c r="I76" s="3">
        <v>7</v>
      </c>
      <c r="J76" s="33" t="s">
        <v>14</v>
      </c>
      <c r="K76" s="14">
        <f t="shared" si="12"/>
        <v>25</v>
      </c>
      <c r="L76" s="77" t="s">
        <v>29</v>
      </c>
      <c r="M76" s="397">
        <v>1002</v>
      </c>
      <c r="N76" s="167">
        <f t="shared" si="13"/>
        <v>1023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8</v>
      </c>
      <c r="J77" s="33" t="s">
        <v>15</v>
      </c>
      <c r="K77" s="3"/>
      <c r="L77" s="115" t="s">
        <v>56</v>
      </c>
      <c r="M77" s="298">
        <v>43098</v>
      </c>
      <c r="N77" s="172">
        <f>SUM(H90)</f>
        <v>40341</v>
      </c>
      <c r="R77" s="48"/>
      <c r="S77" s="26"/>
      <c r="T77" s="26"/>
      <c r="U77" s="26"/>
      <c r="V77" s="26"/>
    </row>
    <row r="78" spans="3:22" x14ac:dyDescent="0.15">
      <c r="H78" s="43">
        <v>0</v>
      </c>
      <c r="I78" s="3">
        <v>10</v>
      </c>
      <c r="J78" s="33" t="s">
        <v>16</v>
      </c>
      <c r="R78" s="48"/>
      <c r="S78" s="26"/>
      <c r="T78" s="26"/>
      <c r="U78" s="26"/>
      <c r="V78" s="26"/>
    </row>
    <row r="79" spans="3:22" x14ac:dyDescent="0.15">
      <c r="H79" s="88">
        <v>0</v>
      </c>
      <c r="I79" s="3">
        <v>12</v>
      </c>
      <c r="J79" s="33" t="s">
        <v>18</v>
      </c>
      <c r="R79" s="48"/>
      <c r="S79" s="26"/>
      <c r="T79" s="26"/>
      <c r="U79" s="26"/>
      <c r="V79" s="26"/>
    </row>
    <row r="80" spans="3:22" x14ac:dyDescent="0.15">
      <c r="H80" s="351">
        <v>0</v>
      </c>
      <c r="I80" s="3">
        <v>18</v>
      </c>
      <c r="J80" s="33" t="s">
        <v>22</v>
      </c>
      <c r="R80" s="48"/>
      <c r="S80" s="26"/>
      <c r="T80" s="26"/>
      <c r="U80" s="26"/>
      <c r="V80" s="26"/>
    </row>
    <row r="81" spans="8:22" x14ac:dyDescent="0.15">
      <c r="H81" s="43">
        <v>0</v>
      </c>
      <c r="I81" s="3">
        <v>20</v>
      </c>
      <c r="J81" s="33" t="s">
        <v>24</v>
      </c>
      <c r="R81" s="48"/>
      <c r="S81" s="26"/>
      <c r="T81" s="26"/>
      <c r="U81" s="26"/>
      <c r="V81" s="26"/>
    </row>
    <row r="82" spans="8:22" x14ac:dyDescent="0.15">
      <c r="H82" s="44">
        <v>0</v>
      </c>
      <c r="I82" s="3">
        <v>21</v>
      </c>
      <c r="J82" s="33" t="s">
        <v>72</v>
      </c>
      <c r="L82" s="42"/>
      <c r="M82" s="26"/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27</v>
      </c>
      <c r="J83" s="33" t="s">
        <v>31</v>
      </c>
      <c r="L83" s="42"/>
      <c r="M83" s="26"/>
      <c r="R83" s="48"/>
      <c r="S83" s="26"/>
      <c r="T83" s="26"/>
      <c r="U83" s="26"/>
      <c r="V83" s="26"/>
    </row>
    <row r="84" spans="8:22" x14ac:dyDescent="0.15">
      <c r="H84" s="44">
        <v>0</v>
      </c>
      <c r="I84" s="3">
        <v>28</v>
      </c>
      <c r="J84" s="33" t="s">
        <v>32</v>
      </c>
      <c r="L84" s="42"/>
      <c r="M84" s="26"/>
      <c r="R84" s="48"/>
      <c r="S84" s="26"/>
      <c r="T84" s="26"/>
      <c r="U84" s="26"/>
      <c r="V84" s="26"/>
    </row>
    <row r="85" spans="8:22" x14ac:dyDescent="0.15">
      <c r="H85" s="88">
        <v>0</v>
      </c>
      <c r="I85" s="3">
        <v>29</v>
      </c>
      <c r="J85" s="33" t="s">
        <v>54</v>
      </c>
      <c r="L85" s="42"/>
      <c r="M85" s="26"/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88">
        <v>0</v>
      </c>
      <c r="I87" s="3">
        <v>32</v>
      </c>
      <c r="J87" s="33" t="s">
        <v>35</v>
      </c>
      <c r="L87" s="47"/>
      <c r="M87" s="391"/>
      <c r="R87" s="48"/>
      <c r="S87" s="26"/>
      <c r="T87" s="26"/>
      <c r="U87" s="26"/>
      <c r="V87" s="26"/>
    </row>
    <row r="88" spans="8:22" x14ac:dyDescent="0.15">
      <c r="H88" s="88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40341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0"/>
  <sheetViews>
    <sheetView zoomScaleNormal="100" workbookViewId="0">
      <selection activeCell="R82" sqref="R82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70</v>
      </c>
      <c r="I1" s="388"/>
      <c r="J1" s="46"/>
      <c r="L1" s="47"/>
      <c r="M1" s="400"/>
      <c r="N1" s="47"/>
      <c r="O1" s="48"/>
      <c r="R1" s="109"/>
    </row>
    <row r="2" spans="8:30" ht="13.5" customHeight="1" x14ac:dyDescent="0.15">
      <c r="H2" s="294" t="s">
        <v>200</v>
      </c>
      <c r="I2" s="3"/>
      <c r="J2" s="183" t="s">
        <v>70</v>
      </c>
      <c r="K2" s="81"/>
      <c r="L2" s="320" t="s">
        <v>185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100</v>
      </c>
      <c r="I3" s="3"/>
      <c r="J3" s="145" t="s">
        <v>9</v>
      </c>
      <c r="K3" s="81"/>
      <c r="L3" s="321" t="s">
        <v>100</v>
      </c>
      <c r="M3" s="404"/>
      <c r="N3" s="405"/>
      <c r="O3" s="1"/>
      <c r="R3" s="48"/>
      <c r="S3" s="26"/>
      <c r="T3" s="26"/>
      <c r="U3" s="26"/>
      <c r="V3" s="26"/>
    </row>
    <row r="4" spans="8:30" ht="13.5" customHeight="1" x14ac:dyDescent="0.15">
      <c r="H4" s="89">
        <v>16667</v>
      </c>
      <c r="I4" s="3">
        <v>13</v>
      </c>
      <c r="J4" s="161" t="s">
        <v>7</v>
      </c>
      <c r="K4" s="121">
        <f>SUM(I4)</f>
        <v>13</v>
      </c>
      <c r="L4" s="313">
        <v>17107</v>
      </c>
      <c r="M4" s="410"/>
      <c r="N4" s="405"/>
      <c r="O4" s="1"/>
      <c r="R4" s="48"/>
      <c r="S4" s="26"/>
      <c r="T4" s="26"/>
      <c r="U4" s="26"/>
      <c r="V4" s="26"/>
    </row>
    <row r="5" spans="8:30" ht="13.5" customHeight="1" x14ac:dyDescent="0.15">
      <c r="H5" s="88">
        <v>15394</v>
      </c>
      <c r="I5" s="3">
        <v>9</v>
      </c>
      <c r="J5" s="3" t="s">
        <v>170</v>
      </c>
      <c r="K5" s="121">
        <f t="shared" ref="K5:K13" si="0">SUM(I5)</f>
        <v>9</v>
      </c>
      <c r="L5" s="314">
        <v>18739</v>
      </c>
      <c r="M5" s="404"/>
      <c r="N5" s="405"/>
      <c r="O5" s="1"/>
      <c r="R5" s="48"/>
      <c r="S5" s="26"/>
      <c r="T5" s="26"/>
      <c r="U5" s="26"/>
      <c r="V5" s="26"/>
    </row>
    <row r="6" spans="8:30" ht="13.5" customHeight="1" x14ac:dyDescent="0.15">
      <c r="H6" s="88">
        <v>15307</v>
      </c>
      <c r="I6" s="3">
        <v>33</v>
      </c>
      <c r="J6" s="161" t="s">
        <v>0</v>
      </c>
      <c r="K6" s="121">
        <f t="shared" si="0"/>
        <v>33</v>
      </c>
      <c r="L6" s="314">
        <v>14527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8432</v>
      </c>
      <c r="I7" s="3">
        <v>34</v>
      </c>
      <c r="J7" s="161" t="s">
        <v>1</v>
      </c>
      <c r="K7" s="121">
        <f t="shared" si="0"/>
        <v>34</v>
      </c>
      <c r="L7" s="314">
        <v>8203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7172</v>
      </c>
      <c r="I8" s="3">
        <v>24</v>
      </c>
      <c r="J8" s="161" t="s">
        <v>28</v>
      </c>
      <c r="K8" s="121">
        <f t="shared" si="0"/>
        <v>24</v>
      </c>
      <c r="L8" s="314">
        <v>7612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5508</v>
      </c>
      <c r="I9" s="3">
        <v>25</v>
      </c>
      <c r="J9" s="161" t="s">
        <v>29</v>
      </c>
      <c r="K9" s="121">
        <f t="shared" si="0"/>
        <v>25</v>
      </c>
      <c r="L9" s="314">
        <v>4087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4694</v>
      </c>
      <c r="I10" s="3">
        <v>22</v>
      </c>
      <c r="J10" s="161" t="s">
        <v>26</v>
      </c>
      <c r="K10" s="121">
        <f t="shared" si="0"/>
        <v>22</v>
      </c>
      <c r="L10" s="314">
        <v>4113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3128</v>
      </c>
      <c r="I11" s="3">
        <v>17</v>
      </c>
      <c r="J11" s="161" t="s">
        <v>21</v>
      </c>
      <c r="K11" s="121">
        <f t="shared" si="0"/>
        <v>17</v>
      </c>
      <c r="L11" s="314">
        <v>3088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2766</v>
      </c>
      <c r="I12" s="3">
        <v>1</v>
      </c>
      <c r="J12" s="161" t="s">
        <v>4</v>
      </c>
      <c r="K12" s="121">
        <f t="shared" si="0"/>
        <v>1</v>
      </c>
      <c r="L12" s="314">
        <v>3091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2612</v>
      </c>
      <c r="I13" s="14">
        <v>38</v>
      </c>
      <c r="J13" s="163" t="s">
        <v>38</v>
      </c>
      <c r="K13" s="182">
        <f t="shared" si="0"/>
        <v>38</v>
      </c>
      <c r="L13" s="322">
        <v>9236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9">
        <v>1891</v>
      </c>
      <c r="I14" s="223">
        <v>26</v>
      </c>
      <c r="J14" s="224" t="s">
        <v>30</v>
      </c>
      <c r="K14" s="81" t="s">
        <v>8</v>
      </c>
      <c r="L14" s="323">
        <v>109647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1807</v>
      </c>
      <c r="I15" s="3">
        <v>20</v>
      </c>
      <c r="J15" s="161" t="s">
        <v>24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1592</v>
      </c>
      <c r="I16" s="3">
        <v>12</v>
      </c>
      <c r="J16" s="161" t="s">
        <v>18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1500</v>
      </c>
      <c r="I17" s="3">
        <v>36</v>
      </c>
      <c r="J17" s="161" t="s">
        <v>5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427">
        <v>1466</v>
      </c>
      <c r="I18" s="3">
        <v>16</v>
      </c>
      <c r="J18" s="161" t="s">
        <v>3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89">
        <v>1390</v>
      </c>
      <c r="I19" s="3">
        <v>2</v>
      </c>
      <c r="J19" s="161" t="s">
        <v>6</v>
      </c>
      <c r="L19" s="430" t="s">
        <v>206</v>
      </c>
      <c r="M19" s="93" t="s">
        <v>205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1205</v>
      </c>
      <c r="I20" s="3">
        <v>6</v>
      </c>
      <c r="J20" s="161" t="s">
        <v>13</v>
      </c>
      <c r="K20" s="121">
        <f>SUM(I4)</f>
        <v>13</v>
      </c>
      <c r="L20" s="161" t="s">
        <v>7</v>
      </c>
      <c r="M20" s="324">
        <v>14564</v>
      </c>
      <c r="N20" s="89">
        <f>SUM(H4)</f>
        <v>16667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197</v>
      </c>
      <c r="D21" s="59" t="s">
        <v>182</v>
      </c>
      <c r="E21" s="59" t="s">
        <v>41</v>
      </c>
      <c r="F21" s="59" t="s">
        <v>50</v>
      </c>
      <c r="G21" s="8" t="s">
        <v>186</v>
      </c>
      <c r="H21" s="88">
        <v>1203</v>
      </c>
      <c r="I21" s="3">
        <v>21</v>
      </c>
      <c r="J21" s="161" t="s">
        <v>25</v>
      </c>
      <c r="K21" s="121">
        <f t="shared" ref="K21:K29" si="1">SUM(I5)</f>
        <v>9</v>
      </c>
      <c r="L21" s="3" t="s">
        <v>170</v>
      </c>
      <c r="M21" s="325">
        <v>16502</v>
      </c>
      <c r="N21" s="89">
        <f t="shared" ref="N21:N29" si="2">SUM(H5)</f>
        <v>15394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7</v>
      </c>
      <c r="C22" s="43">
        <f>SUM(H4)</f>
        <v>16667</v>
      </c>
      <c r="D22" s="98">
        <f>SUM(L4)</f>
        <v>17107</v>
      </c>
      <c r="E22" s="55">
        <f t="shared" ref="E22:E31" si="3">SUM(N20/M20*100)</f>
        <v>114.43971436418568</v>
      </c>
      <c r="F22" s="52">
        <f t="shared" ref="F22:F32" si="4">SUM(C22/D22*100)</f>
        <v>97.427953469340039</v>
      </c>
      <c r="G22" s="62"/>
      <c r="H22" s="88">
        <v>924</v>
      </c>
      <c r="I22" s="3">
        <v>15</v>
      </c>
      <c r="J22" s="161" t="s">
        <v>20</v>
      </c>
      <c r="K22" s="121">
        <f t="shared" si="1"/>
        <v>33</v>
      </c>
      <c r="L22" s="161" t="s">
        <v>0</v>
      </c>
      <c r="M22" s="325">
        <v>16174</v>
      </c>
      <c r="N22" s="89">
        <f t="shared" si="2"/>
        <v>15307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3" t="s">
        <v>170</v>
      </c>
      <c r="C23" s="43">
        <f t="shared" ref="C23:C31" si="5">SUM(H5)</f>
        <v>15394</v>
      </c>
      <c r="D23" s="98">
        <f t="shared" ref="D23:D31" si="6">SUM(L5)</f>
        <v>18739</v>
      </c>
      <c r="E23" s="55">
        <f t="shared" si="3"/>
        <v>93.285662343958307</v>
      </c>
      <c r="F23" s="52">
        <f t="shared" si="4"/>
        <v>82.149527722930785</v>
      </c>
      <c r="G23" s="62"/>
      <c r="H23" s="88">
        <v>748</v>
      </c>
      <c r="I23" s="3">
        <v>31</v>
      </c>
      <c r="J23" s="3" t="s">
        <v>64</v>
      </c>
      <c r="K23" s="121">
        <f t="shared" si="1"/>
        <v>34</v>
      </c>
      <c r="L23" s="161" t="s">
        <v>1</v>
      </c>
      <c r="M23" s="325">
        <v>9081</v>
      </c>
      <c r="N23" s="89">
        <f t="shared" si="2"/>
        <v>8432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161" t="s">
        <v>0</v>
      </c>
      <c r="C24" s="43">
        <f t="shared" si="5"/>
        <v>15307</v>
      </c>
      <c r="D24" s="98">
        <f t="shared" si="6"/>
        <v>14527</v>
      </c>
      <c r="E24" s="55">
        <f t="shared" si="3"/>
        <v>94.639544948683067</v>
      </c>
      <c r="F24" s="52">
        <f t="shared" si="4"/>
        <v>105.36931231499966</v>
      </c>
      <c r="G24" s="62"/>
      <c r="H24" s="88">
        <v>727</v>
      </c>
      <c r="I24" s="3">
        <v>40</v>
      </c>
      <c r="J24" s="161" t="s">
        <v>2</v>
      </c>
      <c r="K24" s="121">
        <f t="shared" si="1"/>
        <v>24</v>
      </c>
      <c r="L24" s="161" t="s">
        <v>28</v>
      </c>
      <c r="M24" s="325">
        <v>6925</v>
      </c>
      <c r="N24" s="89">
        <f t="shared" si="2"/>
        <v>7172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1</v>
      </c>
      <c r="C25" s="43">
        <f t="shared" si="5"/>
        <v>8432</v>
      </c>
      <c r="D25" s="98">
        <f t="shared" si="6"/>
        <v>8203</v>
      </c>
      <c r="E25" s="55">
        <f t="shared" si="3"/>
        <v>92.853209998898805</v>
      </c>
      <c r="F25" s="52">
        <f t="shared" si="4"/>
        <v>102.7916615872242</v>
      </c>
      <c r="G25" s="62"/>
      <c r="H25" s="88">
        <v>632</v>
      </c>
      <c r="I25" s="3">
        <v>18</v>
      </c>
      <c r="J25" s="161" t="s">
        <v>22</v>
      </c>
      <c r="K25" s="121">
        <f t="shared" si="1"/>
        <v>25</v>
      </c>
      <c r="L25" s="161" t="s">
        <v>29</v>
      </c>
      <c r="M25" s="325">
        <v>6010</v>
      </c>
      <c r="N25" s="89">
        <f t="shared" si="2"/>
        <v>5508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7172</v>
      </c>
      <c r="D26" s="98">
        <f t="shared" si="6"/>
        <v>7612</v>
      </c>
      <c r="E26" s="55">
        <f t="shared" si="3"/>
        <v>103.5667870036101</v>
      </c>
      <c r="F26" s="52">
        <f t="shared" si="4"/>
        <v>94.219653179190757</v>
      </c>
      <c r="G26" s="72"/>
      <c r="H26" s="88">
        <v>461</v>
      </c>
      <c r="I26" s="3">
        <v>14</v>
      </c>
      <c r="J26" s="161" t="s">
        <v>19</v>
      </c>
      <c r="K26" s="121">
        <f t="shared" si="1"/>
        <v>22</v>
      </c>
      <c r="L26" s="161" t="s">
        <v>26</v>
      </c>
      <c r="M26" s="325">
        <v>4470</v>
      </c>
      <c r="N26" s="89">
        <f t="shared" si="2"/>
        <v>4694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5508</v>
      </c>
      <c r="D27" s="98">
        <f t="shared" si="6"/>
        <v>4087</v>
      </c>
      <c r="E27" s="55">
        <f t="shared" si="3"/>
        <v>91.647254575707166</v>
      </c>
      <c r="F27" s="52">
        <f t="shared" si="4"/>
        <v>134.76877905554196</v>
      </c>
      <c r="G27" s="76"/>
      <c r="H27" s="88">
        <v>354</v>
      </c>
      <c r="I27" s="3">
        <v>5</v>
      </c>
      <c r="J27" s="161" t="s">
        <v>12</v>
      </c>
      <c r="K27" s="121">
        <f t="shared" si="1"/>
        <v>17</v>
      </c>
      <c r="L27" s="161" t="s">
        <v>21</v>
      </c>
      <c r="M27" s="325">
        <v>3128</v>
      </c>
      <c r="N27" s="89">
        <f t="shared" si="2"/>
        <v>3128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26</v>
      </c>
      <c r="C28" s="43">
        <f t="shared" si="5"/>
        <v>4694</v>
      </c>
      <c r="D28" s="98">
        <f t="shared" si="6"/>
        <v>4113</v>
      </c>
      <c r="E28" s="55">
        <f t="shared" si="3"/>
        <v>105.01118568232661</v>
      </c>
      <c r="F28" s="52">
        <f t="shared" si="4"/>
        <v>114.12594213469487</v>
      </c>
      <c r="G28" s="62"/>
      <c r="H28" s="88">
        <v>157</v>
      </c>
      <c r="I28" s="3">
        <v>11</v>
      </c>
      <c r="J28" s="161" t="s">
        <v>17</v>
      </c>
      <c r="K28" s="121">
        <f t="shared" si="1"/>
        <v>1</v>
      </c>
      <c r="L28" s="161" t="s">
        <v>4</v>
      </c>
      <c r="M28" s="325">
        <v>3124</v>
      </c>
      <c r="N28" s="89">
        <f t="shared" si="2"/>
        <v>2766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21</v>
      </c>
      <c r="C29" s="43">
        <f t="shared" si="5"/>
        <v>3128</v>
      </c>
      <c r="D29" s="98">
        <f t="shared" si="6"/>
        <v>3088</v>
      </c>
      <c r="E29" s="55">
        <f t="shared" si="3"/>
        <v>100</v>
      </c>
      <c r="F29" s="52">
        <f t="shared" si="4"/>
        <v>101.29533678756476</v>
      </c>
      <c r="G29" s="73"/>
      <c r="H29" s="88">
        <v>56</v>
      </c>
      <c r="I29" s="3">
        <v>29</v>
      </c>
      <c r="J29" s="161" t="s">
        <v>54</v>
      </c>
      <c r="K29" s="182">
        <f t="shared" si="1"/>
        <v>38</v>
      </c>
      <c r="L29" s="163" t="s">
        <v>38</v>
      </c>
      <c r="M29" s="326">
        <v>2712</v>
      </c>
      <c r="N29" s="89">
        <f t="shared" si="2"/>
        <v>2612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4</v>
      </c>
      <c r="C30" s="43">
        <f t="shared" si="5"/>
        <v>2766</v>
      </c>
      <c r="D30" s="98">
        <f t="shared" si="6"/>
        <v>3091</v>
      </c>
      <c r="E30" s="55">
        <f t="shared" si="3"/>
        <v>88.540332906530097</v>
      </c>
      <c r="F30" s="52">
        <f t="shared" si="4"/>
        <v>89.485603364606931</v>
      </c>
      <c r="G30" s="72"/>
      <c r="H30" s="88">
        <v>36</v>
      </c>
      <c r="I30" s="3">
        <v>4</v>
      </c>
      <c r="J30" s="161" t="s">
        <v>11</v>
      </c>
      <c r="K30" s="115"/>
      <c r="L30" s="336" t="s">
        <v>109</v>
      </c>
      <c r="M30" s="327">
        <v>99138</v>
      </c>
      <c r="N30" s="89">
        <f>SUM(H44)</f>
        <v>97883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38</v>
      </c>
      <c r="C31" s="43">
        <f t="shared" si="5"/>
        <v>2612</v>
      </c>
      <c r="D31" s="98">
        <f t="shared" si="6"/>
        <v>9236</v>
      </c>
      <c r="E31" s="56">
        <f t="shared" si="3"/>
        <v>96.312684365781706</v>
      </c>
      <c r="F31" s="63">
        <f t="shared" si="4"/>
        <v>28.280640970116934</v>
      </c>
      <c r="G31" s="75"/>
      <c r="H31" s="88">
        <v>34</v>
      </c>
      <c r="I31" s="3">
        <v>27</v>
      </c>
      <c r="J31" s="161" t="s">
        <v>31</v>
      </c>
      <c r="K31" s="45"/>
      <c r="L31" s="219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97883</v>
      </c>
      <c r="D32" s="67">
        <f>SUM(L14)</f>
        <v>109647</v>
      </c>
      <c r="E32" s="68">
        <f>SUM(N30/M30*100)</f>
        <v>98.734087837156295</v>
      </c>
      <c r="F32" s="63">
        <f t="shared" si="4"/>
        <v>89.271024287030201</v>
      </c>
      <c r="G32" s="83">
        <v>88.9</v>
      </c>
      <c r="H32" s="89">
        <v>15</v>
      </c>
      <c r="I32" s="3">
        <v>28</v>
      </c>
      <c r="J32" s="161" t="s">
        <v>32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5</v>
      </c>
      <c r="I33" s="3">
        <v>32</v>
      </c>
      <c r="J33" s="161" t="s">
        <v>35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0</v>
      </c>
      <c r="I34" s="3">
        <v>3</v>
      </c>
      <c r="J34" s="161" t="s">
        <v>10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411">
        <v>0</v>
      </c>
      <c r="I35" s="3">
        <v>7</v>
      </c>
      <c r="J35" s="161" t="s">
        <v>14</v>
      </c>
      <c r="K35" s="45"/>
      <c r="L35" s="42"/>
      <c r="M35" s="26"/>
      <c r="R35" s="48"/>
      <c r="S35" s="26"/>
      <c r="T35" s="26"/>
      <c r="U35" s="26"/>
      <c r="V35" s="26"/>
    </row>
    <row r="36" spans="3:30" ht="13.5" customHeight="1" x14ac:dyDescent="0.15">
      <c r="H36" s="293">
        <v>0</v>
      </c>
      <c r="I36" s="3">
        <v>8</v>
      </c>
      <c r="J36" s="161" t="s">
        <v>15</v>
      </c>
      <c r="K36" s="45"/>
      <c r="L36" s="42"/>
      <c r="M36" s="26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10</v>
      </c>
      <c r="J37" s="161" t="s">
        <v>16</v>
      </c>
      <c r="K37" s="45"/>
      <c r="L37" s="42"/>
      <c r="M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19</v>
      </c>
      <c r="J38" s="161" t="s">
        <v>23</v>
      </c>
      <c r="K38" s="45"/>
      <c r="L38" s="42"/>
      <c r="M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23</v>
      </c>
      <c r="J39" s="161" t="s">
        <v>27</v>
      </c>
      <c r="K39" s="45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30</v>
      </c>
      <c r="J40" s="161" t="s">
        <v>33</v>
      </c>
      <c r="K40" s="45"/>
      <c r="L40" s="47"/>
      <c r="M40" s="391"/>
      <c r="R40" s="48"/>
      <c r="S40" s="26"/>
      <c r="T40" s="26"/>
      <c r="U40" s="26"/>
      <c r="V40" s="26"/>
    </row>
    <row r="41" spans="3:30" ht="13.5" customHeight="1" x14ac:dyDescent="0.15">
      <c r="H41" s="293">
        <v>0</v>
      </c>
      <c r="I41" s="3">
        <v>35</v>
      </c>
      <c r="J41" s="161" t="s">
        <v>36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37</v>
      </c>
      <c r="J42" s="161" t="s">
        <v>37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293">
        <v>0</v>
      </c>
      <c r="I43" s="3">
        <v>39</v>
      </c>
      <c r="J43" s="161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97883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189</v>
      </c>
      <c r="J47" s="46"/>
      <c r="L47" s="408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197</v>
      </c>
      <c r="I48" s="3"/>
      <c r="J48" s="179" t="s">
        <v>105</v>
      </c>
      <c r="K48" s="81"/>
      <c r="L48" s="300" t="s">
        <v>185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100</v>
      </c>
      <c r="I49" s="3"/>
      <c r="J49" s="145" t="s">
        <v>9</v>
      </c>
      <c r="K49" s="99"/>
      <c r="L49" s="95" t="s">
        <v>100</v>
      </c>
      <c r="M49" s="404"/>
      <c r="N49" s="405"/>
      <c r="R49" s="48"/>
      <c r="S49" s="26"/>
      <c r="T49" s="26"/>
      <c r="U49" s="26"/>
      <c r="V49" s="26"/>
    </row>
    <row r="50" spans="1:22" ht="13.5" customHeight="1" x14ac:dyDescent="0.15">
      <c r="H50" s="411">
        <v>300140</v>
      </c>
      <c r="I50" s="161">
        <v>17</v>
      </c>
      <c r="J50" s="161" t="s">
        <v>21</v>
      </c>
      <c r="K50" s="124">
        <f>SUM(I50)</f>
        <v>17</v>
      </c>
      <c r="L50" s="301">
        <v>343696</v>
      </c>
      <c r="M50" s="404"/>
      <c r="N50" s="405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117197</v>
      </c>
      <c r="I51" s="161">
        <v>36</v>
      </c>
      <c r="J51" s="161" t="s">
        <v>5</v>
      </c>
      <c r="K51" s="124">
        <f t="shared" ref="K51:K59" si="7">SUM(I51)</f>
        <v>36</v>
      </c>
      <c r="L51" s="301">
        <v>110073</v>
      </c>
      <c r="M51" s="404"/>
      <c r="N51" s="405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38398</v>
      </c>
      <c r="I52" s="161">
        <v>40</v>
      </c>
      <c r="J52" s="161" t="s">
        <v>2</v>
      </c>
      <c r="K52" s="124">
        <f t="shared" si="7"/>
        <v>40</v>
      </c>
      <c r="L52" s="301">
        <v>17616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25784</v>
      </c>
      <c r="I53" s="161">
        <v>38</v>
      </c>
      <c r="J53" s="161" t="s">
        <v>38</v>
      </c>
      <c r="K53" s="124">
        <f t="shared" si="7"/>
        <v>38</v>
      </c>
      <c r="L53" s="301">
        <v>18557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197</v>
      </c>
      <c r="D54" s="59" t="s">
        <v>182</v>
      </c>
      <c r="E54" s="59" t="s">
        <v>41</v>
      </c>
      <c r="F54" s="59" t="s">
        <v>50</v>
      </c>
      <c r="G54" s="8" t="s">
        <v>186</v>
      </c>
      <c r="H54" s="88">
        <v>24876</v>
      </c>
      <c r="I54" s="161">
        <v>16</v>
      </c>
      <c r="J54" s="161" t="s">
        <v>3</v>
      </c>
      <c r="K54" s="124">
        <f t="shared" si="7"/>
        <v>16</v>
      </c>
      <c r="L54" s="301">
        <v>20044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300140</v>
      </c>
      <c r="D55" s="5">
        <f t="shared" ref="D55:D64" si="8">SUM(L50)</f>
        <v>343696</v>
      </c>
      <c r="E55" s="52">
        <f>SUM(N66/M66*100)</f>
        <v>99.794187372613948</v>
      </c>
      <c r="F55" s="52">
        <f t="shared" ref="F55:F65" si="9">SUM(C55/D55*100)</f>
        <v>87.327172850425967</v>
      </c>
      <c r="G55" s="62"/>
      <c r="H55" s="88">
        <v>22888</v>
      </c>
      <c r="I55" s="161">
        <v>24</v>
      </c>
      <c r="J55" s="161" t="s">
        <v>28</v>
      </c>
      <c r="K55" s="124">
        <f t="shared" si="7"/>
        <v>24</v>
      </c>
      <c r="L55" s="301">
        <v>21402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117197</v>
      </c>
      <c r="D56" s="5">
        <f t="shared" si="8"/>
        <v>110073</v>
      </c>
      <c r="E56" s="52">
        <f t="shared" ref="E56:E65" si="11">SUM(N67/M67*100)</f>
        <v>103.58765401545016</v>
      </c>
      <c r="F56" s="52">
        <f t="shared" si="9"/>
        <v>106.47206853633497</v>
      </c>
      <c r="G56" s="62"/>
      <c r="H56" s="88">
        <v>18946</v>
      </c>
      <c r="I56" s="161">
        <v>26</v>
      </c>
      <c r="J56" s="161" t="s">
        <v>30</v>
      </c>
      <c r="K56" s="124">
        <f t="shared" si="7"/>
        <v>26</v>
      </c>
      <c r="L56" s="301">
        <v>14921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2</v>
      </c>
      <c r="C57" s="43">
        <f t="shared" si="10"/>
        <v>38398</v>
      </c>
      <c r="D57" s="5">
        <f t="shared" si="8"/>
        <v>17616</v>
      </c>
      <c r="E57" s="52">
        <f t="shared" si="11"/>
        <v>124.09669704608623</v>
      </c>
      <c r="F57" s="52">
        <f t="shared" si="9"/>
        <v>217.97229791099002</v>
      </c>
      <c r="G57" s="62"/>
      <c r="H57" s="88">
        <v>15789</v>
      </c>
      <c r="I57" s="161">
        <v>25</v>
      </c>
      <c r="J57" s="161" t="s">
        <v>29</v>
      </c>
      <c r="K57" s="124">
        <f t="shared" si="7"/>
        <v>25</v>
      </c>
      <c r="L57" s="301">
        <v>15976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38</v>
      </c>
      <c r="C58" s="43">
        <f t="shared" si="10"/>
        <v>25784</v>
      </c>
      <c r="D58" s="5">
        <f t="shared" si="8"/>
        <v>18557</v>
      </c>
      <c r="E58" s="52">
        <f t="shared" si="11"/>
        <v>96.884981024311429</v>
      </c>
      <c r="F58" s="52">
        <f t="shared" si="9"/>
        <v>138.94487255483105</v>
      </c>
      <c r="G58" s="62"/>
      <c r="H58" s="380">
        <v>15775</v>
      </c>
      <c r="I58" s="163">
        <v>37</v>
      </c>
      <c r="J58" s="163" t="s">
        <v>37</v>
      </c>
      <c r="K58" s="124">
        <f t="shared" si="7"/>
        <v>37</v>
      </c>
      <c r="L58" s="299">
        <v>12031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3</v>
      </c>
      <c r="C59" s="43">
        <f t="shared" si="10"/>
        <v>24876</v>
      </c>
      <c r="D59" s="5">
        <f t="shared" si="8"/>
        <v>20044</v>
      </c>
      <c r="E59" s="52">
        <f t="shared" si="11"/>
        <v>95.905621096460791</v>
      </c>
      <c r="F59" s="52">
        <f t="shared" si="9"/>
        <v>124.10696467770903</v>
      </c>
      <c r="G59" s="72"/>
      <c r="H59" s="435">
        <v>8124</v>
      </c>
      <c r="I59" s="163">
        <v>1</v>
      </c>
      <c r="J59" s="163" t="s">
        <v>4</v>
      </c>
      <c r="K59" s="124">
        <f t="shared" si="7"/>
        <v>1</v>
      </c>
      <c r="L59" s="299">
        <v>7442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28</v>
      </c>
      <c r="C60" s="43">
        <f t="shared" si="10"/>
        <v>22888</v>
      </c>
      <c r="D60" s="5">
        <f t="shared" si="8"/>
        <v>21402</v>
      </c>
      <c r="E60" s="52">
        <f t="shared" si="11"/>
        <v>114.17169651319399</v>
      </c>
      <c r="F60" s="52">
        <f t="shared" si="9"/>
        <v>106.94327632931501</v>
      </c>
      <c r="G60" s="62"/>
      <c r="H60" s="387">
        <v>8056</v>
      </c>
      <c r="I60" s="224">
        <v>33</v>
      </c>
      <c r="J60" s="224" t="s">
        <v>0</v>
      </c>
      <c r="K60" s="81" t="s">
        <v>8</v>
      </c>
      <c r="L60" s="303">
        <v>645461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30</v>
      </c>
      <c r="C61" s="43">
        <f t="shared" si="10"/>
        <v>18946</v>
      </c>
      <c r="D61" s="5">
        <f t="shared" si="8"/>
        <v>14921</v>
      </c>
      <c r="E61" s="52">
        <f t="shared" si="11"/>
        <v>110.59482808942853</v>
      </c>
      <c r="F61" s="52">
        <f t="shared" si="9"/>
        <v>126.97540379331144</v>
      </c>
      <c r="G61" s="62"/>
      <c r="H61" s="88">
        <v>7131</v>
      </c>
      <c r="I61" s="161">
        <v>30</v>
      </c>
      <c r="J61" s="161" t="s">
        <v>99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29</v>
      </c>
      <c r="C62" s="43">
        <f t="shared" si="10"/>
        <v>15789</v>
      </c>
      <c r="D62" s="5">
        <f t="shared" si="8"/>
        <v>15976</v>
      </c>
      <c r="E62" s="52">
        <f t="shared" si="11"/>
        <v>109.60777507809789</v>
      </c>
      <c r="F62" s="52">
        <f t="shared" si="9"/>
        <v>98.829494241362042</v>
      </c>
      <c r="G62" s="73"/>
      <c r="H62" s="88">
        <v>6938</v>
      </c>
      <c r="I62" s="161">
        <v>35</v>
      </c>
      <c r="J62" s="161" t="s">
        <v>36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37</v>
      </c>
      <c r="C63" s="43">
        <f t="shared" si="10"/>
        <v>15775</v>
      </c>
      <c r="D63" s="5">
        <f t="shared" si="8"/>
        <v>12031</v>
      </c>
      <c r="E63" s="52">
        <f t="shared" si="11"/>
        <v>108.06274832168789</v>
      </c>
      <c r="F63" s="52">
        <f t="shared" si="9"/>
        <v>131.11960768015959</v>
      </c>
      <c r="G63" s="72"/>
      <c r="H63" s="88">
        <v>5903</v>
      </c>
      <c r="I63" s="161">
        <v>34</v>
      </c>
      <c r="J63" s="161" t="s">
        <v>1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4</v>
      </c>
      <c r="C64" s="43">
        <f t="shared" si="10"/>
        <v>8124</v>
      </c>
      <c r="D64" s="5">
        <f t="shared" si="8"/>
        <v>7442</v>
      </c>
      <c r="E64" s="57">
        <f t="shared" si="11"/>
        <v>94.840065374737335</v>
      </c>
      <c r="F64" s="52">
        <f t="shared" si="9"/>
        <v>109.16420317119054</v>
      </c>
      <c r="G64" s="75"/>
      <c r="H64" s="123">
        <v>4831</v>
      </c>
      <c r="I64" s="161">
        <v>29</v>
      </c>
      <c r="J64" s="161" t="s">
        <v>54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640088</v>
      </c>
      <c r="D65" s="67">
        <f>SUM(L60)</f>
        <v>645461</v>
      </c>
      <c r="E65" s="70">
        <f t="shared" si="11"/>
        <v>102.14702681309984</v>
      </c>
      <c r="F65" s="70">
        <f t="shared" si="9"/>
        <v>99.167571704564651</v>
      </c>
      <c r="G65" s="83">
        <v>81.900000000000006</v>
      </c>
      <c r="H65" s="411">
        <v>4326</v>
      </c>
      <c r="I65" s="161">
        <v>15</v>
      </c>
      <c r="J65" s="161" t="s">
        <v>20</v>
      </c>
      <c r="L65" s="192" t="s">
        <v>105</v>
      </c>
      <c r="M65" s="142" t="s">
        <v>194</v>
      </c>
      <c r="N65" t="s">
        <v>75</v>
      </c>
      <c r="R65" s="48"/>
      <c r="S65" s="26"/>
      <c r="T65" s="26"/>
      <c r="U65" s="26"/>
      <c r="V65" s="26"/>
    </row>
    <row r="66" spans="1:22" ht="13.5" customHeight="1" x14ac:dyDescent="0.15">
      <c r="H66" s="88">
        <v>4073</v>
      </c>
      <c r="I66" s="161">
        <v>14</v>
      </c>
      <c r="J66" s="161" t="s">
        <v>19</v>
      </c>
      <c r="K66" s="117">
        <f>SUM(I50)</f>
        <v>17</v>
      </c>
      <c r="L66" s="161" t="s">
        <v>21</v>
      </c>
      <c r="M66" s="312">
        <v>300759</v>
      </c>
      <c r="N66" s="89">
        <f>SUM(H50)</f>
        <v>300140</v>
      </c>
      <c r="R66" s="48"/>
      <c r="S66" s="26"/>
      <c r="T66" s="26"/>
      <c r="U66" s="26"/>
      <c r="V66" s="26"/>
    </row>
    <row r="67" spans="1:22" ht="13.5" customHeight="1" x14ac:dyDescent="0.15">
      <c r="H67" s="88">
        <v>3163</v>
      </c>
      <c r="I67" s="161">
        <v>21</v>
      </c>
      <c r="J67" s="161" t="s">
        <v>25</v>
      </c>
      <c r="K67" s="117">
        <f t="shared" ref="K67:K75" si="12">SUM(I51)</f>
        <v>36</v>
      </c>
      <c r="L67" s="161" t="s">
        <v>5</v>
      </c>
      <c r="M67" s="310">
        <v>113138</v>
      </c>
      <c r="N67" s="89">
        <f t="shared" ref="N67:N75" si="13">SUM(H51)</f>
        <v>117197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2928</v>
      </c>
      <c r="I68" s="161">
        <v>9</v>
      </c>
      <c r="J68" s="3" t="s">
        <v>170</v>
      </c>
      <c r="K68" s="117">
        <f t="shared" si="12"/>
        <v>40</v>
      </c>
      <c r="L68" s="161" t="s">
        <v>2</v>
      </c>
      <c r="M68" s="310">
        <v>30942</v>
      </c>
      <c r="N68" s="89">
        <f t="shared" si="13"/>
        <v>38398</v>
      </c>
      <c r="R68" s="48"/>
      <c r="S68" s="26"/>
      <c r="T68" s="26"/>
      <c r="U68" s="26"/>
      <c r="V68" s="26"/>
    </row>
    <row r="69" spans="1:22" ht="13.5" customHeight="1" x14ac:dyDescent="0.15">
      <c r="H69" s="293">
        <v>1500</v>
      </c>
      <c r="I69" s="161">
        <v>39</v>
      </c>
      <c r="J69" s="161" t="s">
        <v>39</v>
      </c>
      <c r="K69" s="117">
        <f t="shared" si="12"/>
        <v>38</v>
      </c>
      <c r="L69" s="161" t="s">
        <v>38</v>
      </c>
      <c r="M69" s="310">
        <v>26613</v>
      </c>
      <c r="N69" s="89">
        <f t="shared" si="13"/>
        <v>25784</v>
      </c>
      <c r="R69" s="48"/>
      <c r="S69" s="26"/>
      <c r="T69" s="26"/>
      <c r="U69" s="26"/>
      <c r="V69" s="26"/>
    </row>
    <row r="70" spans="1:22" ht="13.5" customHeight="1" x14ac:dyDescent="0.15">
      <c r="H70" s="88">
        <v>849</v>
      </c>
      <c r="I70" s="161">
        <v>2</v>
      </c>
      <c r="J70" s="161" t="s">
        <v>6</v>
      </c>
      <c r="K70" s="117">
        <f t="shared" si="12"/>
        <v>16</v>
      </c>
      <c r="L70" s="161" t="s">
        <v>3</v>
      </c>
      <c r="M70" s="310">
        <v>25938</v>
      </c>
      <c r="N70" s="89">
        <f t="shared" si="13"/>
        <v>24876</v>
      </c>
      <c r="R70" s="48"/>
      <c r="S70" s="26"/>
      <c r="T70" s="26"/>
      <c r="U70" s="26"/>
      <c r="V70" s="26"/>
    </row>
    <row r="71" spans="1:22" ht="13.5" customHeight="1" x14ac:dyDescent="0.15">
      <c r="H71" s="88">
        <v>782</v>
      </c>
      <c r="I71" s="161">
        <v>13</v>
      </c>
      <c r="J71" s="161" t="s">
        <v>7</v>
      </c>
      <c r="K71" s="117">
        <f t="shared" si="12"/>
        <v>24</v>
      </c>
      <c r="L71" s="161" t="s">
        <v>28</v>
      </c>
      <c r="M71" s="310">
        <v>20047</v>
      </c>
      <c r="N71" s="89">
        <f t="shared" si="13"/>
        <v>22888</v>
      </c>
      <c r="R71" s="48"/>
      <c r="S71" s="26"/>
      <c r="T71" s="26"/>
      <c r="U71" s="26"/>
      <c r="V71" s="26"/>
    </row>
    <row r="72" spans="1:22" ht="13.5" customHeight="1" x14ac:dyDescent="0.15">
      <c r="H72" s="88">
        <v>373</v>
      </c>
      <c r="I72" s="161">
        <v>23</v>
      </c>
      <c r="J72" s="161" t="s">
        <v>27</v>
      </c>
      <c r="K72" s="117">
        <f t="shared" si="12"/>
        <v>26</v>
      </c>
      <c r="L72" s="161" t="s">
        <v>30</v>
      </c>
      <c r="M72" s="310">
        <v>17131</v>
      </c>
      <c r="N72" s="89">
        <f t="shared" si="13"/>
        <v>18946</v>
      </c>
      <c r="R72" s="48"/>
      <c r="S72" s="26"/>
      <c r="T72" s="26"/>
      <c r="U72" s="26"/>
      <c r="V72" s="26"/>
    </row>
    <row r="73" spans="1:22" ht="13.5" customHeight="1" x14ac:dyDescent="0.15">
      <c r="H73" s="88">
        <v>362</v>
      </c>
      <c r="I73" s="161">
        <v>11</v>
      </c>
      <c r="J73" s="161" t="s">
        <v>17</v>
      </c>
      <c r="K73" s="117">
        <f t="shared" si="12"/>
        <v>25</v>
      </c>
      <c r="L73" s="161" t="s">
        <v>29</v>
      </c>
      <c r="M73" s="310">
        <v>14405</v>
      </c>
      <c r="N73" s="89">
        <f t="shared" si="13"/>
        <v>15789</v>
      </c>
      <c r="R73" s="48"/>
      <c r="S73" s="26"/>
      <c r="T73" s="26"/>
      <c r="U73" s="26"/>
      <c r="V73" s="26"/>
    </row>
    <row r="74" spans="1:22" ht="13.5" customHeight="1" x14ac:dyDescent="0.15">
      <c r="H74" s="88">
        <v>321</v>
      </c>
      <c r="I74" s="161">
        <v>22</v>
      </c>
      <c r="J74" s="161" t="s">
        <v>26</v>
      </c>
      <c r="K74" s="117">
        <f t="shared" si="12"/>
        <v>37</v>
      </c>
      <c r="L74" s="163" t="s">
        <v>37</v>
      </c>
      <c r="M74" s="311">
        <v>14598</v>
      </c>
      <c r="N74" s="89">
        <f t="shared" si="13"/>
        <v>15775</v>
      </c>
      <c r="R74" s="48"/>
      <c r="S74" s="26"/>
      <c r="T74" s="26"/>
      <c r="U74" s="26"/>
      <c r="V74" s="26"/>
    </row>
    <row r="75" spans="1:22" ht="13.5" customHeight="1" thickBot="1" x14ac:dyDescent="0.2">
      <c r="H75" s="293">
        <v>318</v>
      </c>
      <c r="I75" s="161">
        <v>27</v>
      </c>
      <c r="J75" s="161" t="s">
        <v>31</v>
      </c>
      <c r="K75" s="117">
        <f t="shared" si="12"/>
        <v>1</v>
      </c>
      <c r="L75" s="163" t="s">
        <v>4</v>
      </c>
      <c r="M75" s="311">
        <v>8566</v>
      </c>
      <c r="N75" s="167">
        <f t="shared" si="13"/>
        <v>8124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182</v>
      </c>
      <c r="I76" s="161">
        <v>28</v>
      </c>
      <c r="J76" s="161" t="s">
        <v>32</v>
      </c>
      <c r="K76" s="3"/>
      <c r="L76" s="336" t="s">
        <v>109</v>
      </c>
      <c r="M76" s="341">
        <v>626634</v>
      </c>
      <c r="N76" s="172">
        <f>SUM(H90)</f>
        <v>640088</v>
      </c>
      <c r="R76" s="48"/>
      <c r="S76" s="26"/>
      <c r="T76" s="26"/>
      <c r="U76" s="26"/>
      <c r="V76" s="26"/>
    </row>
    <row r="77" spans="1:22" ht="13.5" customHeight="1" x14ac:dyDescent="0.15">
      <c r="H77" s="293">
        <v>93</v>
      </c>
      <c r="I77" s="161">
        <v>4</v>
      </c>
      <c r="J77" s="161" t="s">
        <v>11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42</v>
      </c>
      <c r="I78" s="161">
        <v>18</v>
      </c>
      <c r="J78" s="161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0</v>
      </c>
      <c r="I79" s="161">
        <v>3</v>
      </c>
      <c r="J79" s="161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42"/>
      <c r="M81" s="26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61">
        <v>7</v>
      </c>
      <c r="J82" s="161" t="s">
        <v>14</v>
      </c>
      <c r="K82" s="45"/>
      <c r="L82" s="42"/>
      <c r="M82" s="26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8</v>
      </c>
      <c r="J83" s="161" t="s">
        <v>15</v>
      </c>
      <c r="K83" s="45"/>
      <c r="L83" s="42"/>
      <c r="M83" s="26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61">
        <v>10</v>
      </c>
      <c r="J84" s="161" t="s">
        <v>16</v>
      </c>
      <c r="K84" s="45"/>
      <c r="L84" s="42"/>
      <c r="M84" s="26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47"/>
      <c r="M86" s="391"/>
      <c r="R86" s="48"/>
      <c r="S86" s="26"/>
      <c r="T86" s="26"/>
      <c r="U86" s="26"/>
      <c r="V86" s="26"/>
    </row>
    <row r="87" spans="8:22" ht="13.5" customHeight="1" x14ac:dyDescent="0.15">
      <c r="H87" s="293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195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640088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0:Z73"/>
  <sheetViews>
    <sheetView workbookViewId="0">
      <selection activeCell="T52" sqref="T52"/>
    </sheetView>
  </sheetViews>
  <sheetFormatPr defaultRowHeight="13.5" x14ac:dyDescent="0.15"/>
  <cols>
    <col min="1" max="1" width="9.375" customWidth="1"/>
    <col min="2" max="2" width="6.625" customWidth="1"/>
    <col min="3" max="3" width="6.875" customWidth="1"/>
    <col min="4" max="4" width="6.125" customWidth="1"/>
    <col min="5" max="5" width="6.625" customWidth="1"/>
    <col min="6" max="13" width="6.125" customWidth="1"/>
    <col min="14" max="14" width="8.625" customWidth="1"/>
    <col min="15" max="15" width="8.375" customWidth="1"/>
    <col min="16" max="16" width="5" customWidth="1"/>
    <col min="17" max="17" width="11.25" style="150" customWidth="1"/>
    <col min="18" max="18" width="12.5" customWidth="1"/>
    <col min="19" max="26" width="7.625" customWidth="1"/>
  </cols>
  <sheetData>
    <row r="10" spans="1:15" x14ac:dyDescent="0.15">
      <c r="O10" s="18"/>
    </row>
    <row r="15" spans="1:15" ht="12.75" customHeight="1" x14ac:dyDescent="0.15"/>
    <row r="16" spans="1:15" ht="11.1" customHeight="1" x14ac:dyDescent="0.15">
      <c r="A16" s="12"/>
      <c r="B16" s="149" t="s">
        <v>89</v>
      </c>
      <c r="C16" s="149" t="s">
        <v>90</v>
      </c>
      <c r="D16" s="149" t="s">
        <v>91</v>
      </c>
      <c r="E16" s="149" t="s">
        <v>80</v>
      </c>
      <c r="F16" s="149" t="s">
        <v>81</v>
      </c>
      <c r="G16" s="149" t="s">
        <v>82</v>
      </c>
      <c r="H16" s="149" t="s">
        <v>83</v>
      </c>
      <c r="I16" s="149" t="s">
        <v>84</v>
      </c>
      <c r="J16" s="149" t="s">
        <v>85</v>
      </c>
      <c r="K16" s="149" t="s">
        <v>86</v>
      </c>
      <c r="L16" s="149" t="s">
        <v>87</v>
      </c>
      <c r="M16" s="205" t="s">
        <v>88</v>
      </c>
      <c r="N16" s="207" t="s">
        <v>123</v>
      </c>
      <c r="O16" s="149" t="s">
        <v>125</v>
      </c>
    </row>
    <row r="17" spans="1:25" ht="11.1" customHeight="1" x14ac:dyDescent="0.15">
      <c r="A17" s="6" t="s">
        <v>177</v>
      </c>
      <c r="B17" s="146">
        <v>61.5</v>
      </c>
      <c r="C17" s="146">
        <v>79.400000000000006</v>
      </c>
      <c r="D17" s="146">
        <v>78.3</v>
      </c>
      <c r="E17" s="146">
        <v>80.8</v>
      </c>
      <c r="F17" s="146">
        <v>75.5</v>
      </c>
      <c r="G17" s="146">
        <v>87.5</v>
      </c>
      <c r="H17" s="148">
        <v>76.400000000000006</v>
      </c>
      <c r="I17" s="146">
        <v>81.5</v>
      </c>
      <c r="J17" s="146">
        <v>93.4</v>
      </c>
      <c r="K17" s="146">
        <v>68.2</v>
      </c>
      <c r="L17" s="146">
        <v>78</v>
      </c>
      <c r="M17" s="147">
        <v>73.099999999999994</v>
      </c>
      <c r="N17" s="209">
        <f>SUM(B17:M17)</f>
        <v>933.6</v>
      </c>
      <c r="O17" s="208">
        <v>103.3</v>
      </c>
      <c r="P17" s="143"/>
      <c r="Q17" s="210"/>
      <c r="R17" s="211"/>
      <c r="S17" s="211"/>
      <c r="T17" s="143"/>
      <c r="U17" s="143"/>
      <c r="V17" s="143"/>
      <c r="W17" s="143"/>
      <c r="X17" s="143"/>
      <c r="Y17" s="143"/>
    </row>
    <row r="18" spans="1:25" ht="11.1" customHeight="1" x14ac:dyDescent="0.15">
      <c r="A18" s="6" t="s">
        <v>180</v>
      </c>
      <c r="B18" s="146">
        <v>67.599999999999994</v>
      </c>
      <c r="C18" s="146">
        <v>77.900000000000006</v>
      </c>
      <c r="D18" s="146">
        <v>84.6</v>
      </c>
      <c r="E18" s="146">
        <v>82.2</v>
      </c>
      <c r="F18" s="146">
        <v>73.400000000000006</v>
      </c>
      <c r="G18" s="146">
        <v>80.5</v>
      </c>
      <c r="H18" s="148">
        <v>83.7</v>
      </c>
      <c r="I18" s="146">
        <v>78.400000000000006</v>
      </c>
      <c r="J18" s="146">
        <v>74.3</v>
      </c>
      <c r="K18" s="146">
        <v>69.400000000000006</v>
      </c>
      <c r="L18" s="146">
        <v>69.599999999999994</v>
      </c>
      <c r="M18" s="147">
        <v>68.099999999999994</v>
      </c>
      <c r="N18" s="209">
        <f>SUM(B18:M18)</f>
        <v>909.7</v>
      </c>
      <c r="O18" s="208">
        <f t="shared" ref="O18:O21" si="0">ROUND(N18/N17*100,1)</f>
        <v>97.4</v>
      </c>
      <c r="P18" s="143"/>
      <c r="Q18" s="211"/>
      <c r="R18" s="211"/>
      <c r="S18" s="211"/>
      <c r="T18" s="143"/>
      <c r="U18" s="143"/>
      <c r="V18" s="143"/>
      <c r="W18" s="143"/>
      <c r="X18" s="143"/>
      <c r="Y18" s="143"/>
    </row>
    <row r="19" spans="1:25" ht="11.1" customHeight="1" x14ac:dyDescent="0.15">
      <c r="A19" s="6" t="s">
        <v>179</v>
      </c>
      <c r="B19" s="146">
        <v>60.4</v>
      </c>
      <c r="C19" s="146">
        <v>67.900000000000006</v>
      </c>
      <c r="D19" s="146">
        <v>64.7</v>
      </c>
      <c r="E19" s="146">
        <v>74.900000000000006</v>
      </c>
      <c r="F19" s="146">
        <v>58.4</v>
      </c>
      <c r="G19" s="146">
        <v>62.5</v>
      </c>
      <c r="H19" s="148">
        <v>65.5</v>
      </c>
      <c r="I19" s="146">
        <v>60</v>
      </c>
      <c r="J19" s="146">
        <v>66</v>
      </c>
      <c r="K19" s="146">
        <v>71.8</v>
      </c>
      <c r="L19" s="146">
        <v>82.7</v>
      </c>
      <c r="M19" s="147">
        <v>78.5</v>
      </c>
      <c r="N19" s="209">
        <f>SUM(B19:M19)</f>
        <v>813.3</v>
      </c>
      <c r="O19" s="208">
        <f t="shared" si="0"/>
        <v>89.4</v>
      </c>
      <c r="P19" s="143"/>
      <c r="Q19" s="159"/>
      <c r="R19" s="211"/>
      <c r="S19" s="211"/>
      <c r="T19" s="143"/>
      <c r="U19" s="143"/>
      <c r="V19" s="143"/>
      <c r="W19" s="143"/>
      <c r="X19" s="143"/>
      <c r="Y19" s="143"/>
    </row>
    <row r="20" spans="1:25" ht="11.1" customHeight="1" x14ac:dyDescent="0.15">
      <c r="A20" s="6" t="s">
        <v>182</v>
      </c>
      <c r="B20" s="146">
        <v>73.8</v>
      </c>
      <c r="C20" s="146">
        <v>75.2</v>
      </c>
      <c r="D20" s="146">
        <v>80.7</v>
      </c>
      <c r="E20" s="146">
        <v>84</v>
      </c>
      <c r="F20" s="146">
        <v>76.400000000000006</v>
      </c>
      <c r="G20" s="146">
        <v>85.7</v>
      </c>
      <c r="H20" s="148">
        <v>93.5</v>
      </c>
      <c r="I20" s="146">
        <v>83.6</v>
      </c>
      <c r="J20" s="146">
        <v>90.4</v>
      </c>
      <c r="K20" s="146">
        <v>78.8</v>
      </c>
      <c r="L20" s="146">
        <v>76.900000000000006</v>
      </c>
      <c r="M20" s="147">
        <v>79.7</v>
      </c>
      <c r="N20" s="209">
        <f>SUM(B20:M20)</f>
        <v>978.69999999999993</v>
      </c>
      <c r="O20" s="208">
        <f t="shared" si="0"/>
        <v>120.3</v>
      </c>
      <c r="P20" s="143"/>
      <c r="Q20" s="159"/>
      <c r="R20" s="211"/>
      <c r="S20" s="211"/>
      <c r="T20" s="143"/>
      <c r="U20" s="143"/>
      <c r="V20" s="143"/>
      <c r="W20" s="143"/>
      <c r="X20" s="143"/>
      <c r="Y20" s="143"/>
    </row>
    <row r="21" spans="1:25" ht="11.1" customHeight="1" x14ac:dyDescent="0.15">
      <c r="A21" s="6" t="s">
        <v>197</v>
      </c>
      <c r="B21" s="146">
        <v>73</v>
      </c>
      <c r="C21" s="146">
        <v>75.900000000000006</v>
      </c>
      <c r="D21" s="146">
        <v>71.5</v>
      </c>
      <c r="E21" s="146">
        <v>77.5</v>
      </c>
      <c r="F21" s="146">
        <v>69.5</v>
      </c>
      <c r="G21" s="146">
        <v>72.900000000000006</v>
      </c>
      <c r="H21" s="148">
        <v>77.8</v>
      </c>
      <c r="I21" s="146">
        <v>69.599999999999994</v>
      </c>
      <c r="J21" s="146">
        <v>69.099999999999994</v>
      </c>
      <c r="K21" s="146">
        <v>65.3</v>
      </c>
      <c r="L21" s="146">
        <v>61.2</v>
      </c>
      <c r="M21" s="147">
        <v>67.400000000000006</v>
      </c>
      <c r="N21" s="209">
        <f>SUM(B21:M21)</f>
        <v>850.69999999999993</v>
      </c>
      <c r="O21" s="208">
        <f t="shared" si="0"/>
        <v>86.9</v>
      </c>
      <c r="P21" s="143"/>
      <c r="Q21" s="159"/>
      <c r="R21" s="143"/>
      <c r="S21" s="143"/>
      <c r="T21" s="143"/>
      <c r="U21" s="143"/>
      <c r="V21" s="143"/>
      <c r="W21" s="143"/>
      <c r="X21" s="143"/>
      <c r="Y21" s="143"/>
    </row>
    <row r="22" spans="1:25" ht="12.75" customHeight="1" x14ac:dyDescent="0.1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43"/>
      <c r="O22" s="143"/>
      <c r="P22" s="143"/>
      <c r="Q22" s="159"/>
      <c r="R22" s="143"/>
      <c r="S22" s="143"/>
      <c r="T22" s="143"/>
      <c r="U22" s="143"/>
      <c r="V22" s="143"/>
      <c r="W22" s="143"/>
      <c r="X22" s="143"/>
      <c r="Y22" s="143"/>
    </row>
    <row r="23" spans="1:25" ht="9.9499999999999993" customHeight="1" x14ac:dyDescent="0.15">
      <c r="N23" s="143"/>
      <c r="O23" s="143"/>
      <c r="P23" s="143"/>
      <c r="Q23" s="159"/>
      <c r="R23" s="143"/>
      <c r="S23" s="143"/>
      <c r="T23" s="143"/>
      <c r="U23" s="143"/>
      <c r="V23" s="143"/>
      <c r="W23" s="143"/>
      <c r="X23" s="143"/>
      <c r="Y23" s="143"/>
    </row>
    <row r="24" spans="1:25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8" spans="1:25" x14ac:dyDescent="0.15">
      <c r="O28" s="152"/>
    </row>
    <row r="33" spans="1:26" x14ac:dyDescent="0.15">
      <c r="M33" s="42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6"/>
      <c r="B41" s="149" t="s">
        <v>89</v>
      </c>
      <c r="C41" s="149" t="s">
        <v>90</v>
      </c>
      <c r="D41" s="149" t="s">
        <v>91</v>
      </c>
      <c r="E41" s="149" t="s">
        <v>80</v>
      </c>
      <c r="F41" s="149" t="s">
        <v>81</v>
      </c>
      <c r="G41" s="149" t="s">
        <v>82</v>
      </c>
      <c r="H41" s="149" t="s">
        <v>83</v>
      </c>
      <c r="I41" s="149" t="s">
        <v>84</v>
      </c>
      <c r="J41" s="149" t="s">
        <v>85</v>
      </c>
      <c r="K41" s="149" t="s">
        <v>86</v>
      </c>
      <c r="L41" s="149" t="s">
        <v>87</v>
      </c>
      <c r="M41" s="205" t="s">
        <v>88</v>
      </c>
      <c r="N41" s="207" t="s">
        <v>124</v>
      </c>
      <c r="O41" s="149" t="s">
        <v>125</v>
      </c>
    </row>
    <row r="42" spans="1:26" ht="11.1" customHeight="1" x14ac:dyDescent="0.15">
      <c r="A42" s="6" t="s">
        <v>177</v>
      </c>
      <c r="B42" s="153">
        <v>79.8</v>
      </c>
      <c r="C42" s="153">
        <v>86.7</v>
      </c>
      <c r="D42" s="153">
        <v>87.5</v>
      </c>
      <c r="E42" s="153">
        <v>89.9</v>
      </c>
      <c r="F42" s="153">
        <v>91.4</v>
      </c>
      <c r="G42" s="153">
        <v>93.2</v>
      </c>
      <c r="H42" s="153">
        <v>87.8</v>
      </c>
      <c r="I42" s="153">
        <v>85.7</v>
      </c>
      <c r="J42" s="153">
        <v>93.5</v>
      </c>
      <c r="K42" s="153">
        <v>78.5</v>
      </c>
      <c r="L42" s="153">
        <v>81.599999999999994</v>
      </c>
      <c r="M42" s="206">
        <v>78.3</v>
      </c>
      <c r="N42" s="213">
        <f>SUM(B42:M42)/12</f>
        <v>86.158333333333346</v>
      </c>
      <c r="O42" s="208">
        <v>102.9</v>
      </c>
      <c r="P42" s="143"/>
      <c r="Q42" s="285"/>
      <c r="R42" s="285"/>
      <c r="S42" s="143"/>
      <c r="T42" s="143"/>
      <c r="U42" s="143"/>
      <c r="V42" s="143"/>
      <c r="W42" s="143"/>
      <c r="X42" s="143"/>
      <c r="Y42" s="143"/>
      <c r="Z42" s="143"/>
    </row>
    <row r="43" spans="1:26" ht="11.1" customHeight="1" x14ac:dyDescent="0.15">
      <c r="A43" s="6" t="s">
        <v>180</v>
      </c>
      <c r="B43" s="153">
        <v>80.8</v>
      </c>
      <c r="C43" s="153">
        <v>86.3</v>
      </c>
      <c r="D43" s="153">
        <v>91.5</v>
      </c>
      <c r="E43" s="153">
        <v>87</v>
      </c>
      <c r="F43" s="153">
        <v>86.6</v>
      </c>
      <c r="G43" s="153">
        <v>91.7</v>
      </c>
      <c r="H43" s="153">
        <v>91.2</v>
      </c>
      <c r="I43" s="153">
        <v>93.3</v>
      </c>
      <c r="J43" s="153">
        <v>88.1</v>
      </c>
      <c r="K43" s="153">
        <v>94.4</v>
      </c>
      <c r="L43" s="153">
        <v>79.5</v>
      </c>
      <c r="M43" s="206">
        <v>80.2</v>
      </c>
      <c r="N43" s="213">
        <f>SUM(B43:M43)/12</f>
        <v>87.550000000000011</v>
      </c>
      <c r="O43" s="208">
        <f t="shared" ref="O43:O46" si="1">ROUND(N43/N42*100,1)</f>
        <v>101.6</v>
      </c>
      <c r="P43" s="143"/>
      <c r="Q43" s="285"/>
      <c r="R43" s="285"/>
      <c r="S43" s="143"/>
      <c r="T43" s="143"/>
      <c r="U43" s="143"/>
      <c r="V43" s="143"/>
      <c r="W43" s="143"/>
      <c r="X43" s="143"/>
      <c r="Y43" s="143"/>
      <c r="Z43" s="143"/>
    </row>
    <row r="44" spans="1:26" ht="11.1" customHeight="1" x14ac:dyDescent="0.15">
      <c r="A44" s="6" t="s">
        <v>179</v>
      </c>
      <c r="B44" s="153">
        <v>83.7</v>
      </c>
      <c r="C44" s="153">
        <v>85.3</v>
      </c>
      <c r="D44" s="153">
        <v>80</v>
      </c>
      <c r="E44" s="153">
        <v>85.9</v>
      </c>
      <c r="F44" s="153">
        <v>87.6</v>
      </c>
      <c r="G44" s="153">
        <v>86.2</v>
      </c>
      <c r="H44" s="153">
        <v>83.1</v>
      </c>
      <c r="I44" s="153">
        <v>74.900000000000006</v>
      </c>
      <c r="J44" s="153">
        <v>72.900000000000006</v>
      </c>
      <c r="K44" s="153">
        <v>81.5</v>
      </c>
      <c r="L44" s="153">
        <v>93.4</v>
      </c>
      <c r="M44" s="206">
        <v>92.9</v>
      </c>
      <c r="N44" s="213">
        <f>SUM(B44:M44)/12</f>
        <v>83.949999999999989</v>
      </c>
      <c r="O44" s="208">
        <f t="shared" si="1"/>
        <v>95.9</v>
      </c>
      <c r="P44" s="143"/>
      <c r="Q44" s="285"/>
      <c r="R44" s="285"/>
      <c r="S44" s="143"/>
      <c r="T44" s="143"/>
      <c r="U44" s="143"/>
      <c r="V44" s="143"/>
      <c r="W44" s="143"/>
      <c r="X44" s="143"/>
      <c r="Y44" s="143"/>
      <c r="Z44" s="143"/>
    </row>
    <row r="45" spans="1:26" ht="11.1" customHeight="1" x14ac:dyDescent="0.15">
      <c r="A45" s="6" t="s">
        <v>182</v>
      </c>
      <c r="B45" s="153">
        <v>96.4</v>
      </c>
      <c r="C45" s="153">
        <v>97.8</v>
      </c>
      <c r="D45" s="153">
        <v>95.2</v>
      </c>
      <c r="E45" s="153">
        <v>99.2</v>
      </c>
      <c r="F45" s="153">
        <v>97.6</v>
      </c>
      <c r="G45" s="153">
        <v>99</v>
      </c>
      <c r="H45" s="153">
        <v>101.3</v>
      </c>
      <c r="I45" s="153">
        <v>107</v>
      </c>
      <c r="J45" s="153">
        <v>105.1</v>
      </c>
      <c r="K45" s="153">
        <v>105.3</v>
      </c>
      <c r="L45" s="153">
        <v>100.4</v>
      </c>
      <c r="M45" s="206">
        <v>100.3</v>
      </c>
      <c r="N45" s="213">
        <f>SUM(B45:M45)/12</f>
        <v>100.38333333333333</v>
      </c>
      <c r="O45" s="208">
        <f t="shared" si="1"/>
        <v>119.6</v>
      </c>
      <c r="P45" s="143"/>
      <c r="Q45" s="285"/>
      <c r="R45" s="285"/>
      <c r="S45" s="143"/>
      <c r="T45" s="143"/>
      <c r="U45" s="143"/>
      <c r="V45" s="143"/>
      <c r="W45" s="143"/>
      <c r="X45" s="143"/>
      <c r="Y45" s="143"/>
      <c r="Z45" s="143"/>
    </row>
    <row r="46" spans="1:26" ht="11.1" customHeight="1" x14ac:dyDescent="0.15">
      <c r="A46" s="6" t="s">
        <v>197</v>
      </c>
      <c r="B46" s="153">
        <v>105.8</v>
      </c>
      <c r="C46" s="153">
        <v>103.9</v>
      </c>
      <c r="D46" s="153">
        <v>96.7</v>
      </c>
      <c r="E46" s="153">
        <v>93.3</v>
      </c>
      <c r="F46" s="153">
        <v>100.2</v>
      </c>
      <c r="G46" s="153">
        <v>97.8</v>
      </c>
      <c r="H46" s="153">
        <v>101.8</v>
      </c>
      <c r="I46" s="153">
        <v>102.7</v>
      </c>
      <c r="J46" s="153">
        <v>99.6</v>
      </c>
      <c r="K46" s="153">
        <v>98.3</v>
      </c>
      <c r="L46" s="153">
        <v>92.6</v>
      </c>
      <c r="M46" s="206">
        <v>89</v>
      </c>
      <c r="N46" s="213">
        <f>SUM(B46:M46)/12</f>
        <v>98.47499999999998</v>
      </c>
      <c r="O46" s="208">
        <f t="shared" si="1"/>
        <v>98.1</v>
      </c>
      <c r="P46" s="143"/>
      <c r="Q46" s="285"/>
      <c r="R46" s="285"/>
      <c r="S46" s="143"/>
      <c r="T46" s="143"/>
      <c r="U46" s="143"/>
      <c r="V46" s="143"/>
      <c r="W46" s="143"/>
      <c r="X46" s="143"/>
      <c r="Y46" s="143"/>
      <c r="Z46" s="143"/>
    </row>
    <row r="47" spans="1:26" ht="11.1" customHeight="1" x14ac:dyDescent="0.15">
      <c r="N47" s="18"/>
      <c r="O47" s="143"/>
      <c r="P47" s="143"/>
      <c r="Q47" s="159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ht="11.1" customHeight="1" x14ac:dyDescent="0.15">
      <c r="N48" s="18"/>
      <c r="O48" s="143"/>
      <c r="P48" s="143"/>
      <c r="Q48" s="159"/>
      <c r="R48" s="143"/>
      <c r="S48" s="143"/>
      <c r="T48" s="143"/>
      <c r="U48" s="143"/>
      <c r="V48" s="143"/>
      <c r="W48" s="143"/>
      <c r="X48" s="143"/>
      <c r="Y48" s="143"/>
      <c r="Z48" s="143"/>
    </row>
    <row r="64" ht="9.75" customHeight="1" x14ac:dyDescent="0.15"/>
    <row r="65" spans="1:26" ht="9.9499999999999993" customHeight="1" x14ac:dyDescent="0.15">
      <c r="A65" s="6"/>
      <c r="B65" s="149" t="s">
        <v>89</v>
      </c>
      <c r="C65" s="149" t="s">
        <v>90</v>
      </c>
      <c r="D65" s="149" t="s">
        <v>91</v>
      </c>
      <c r="E65" s="149" t="s">
        <v>80</v>
      </c>
      <c r="F65" s="149" t="s">
        <v>81</v>
      </c>
      <c r="G65" s="149" t="s">
        <v>82</v>
      </c>
      <c r="H65" s="149" t="s">
        <v>83</v>
      </c>
      <c r="I65" s="149" t="s">
        <v>84</v>
      </c>
      <c r="J65" s="149" t="s">
        <v>85</v>
      </c>
      <c r="K65" s="149" t="s">
        <v>86</v>
      </c>
      <c r="L65" s="149" t="s">
        <v>87</v>
      </c>
      <c r="M65" s="205" t="s">
        <v>88</v>
      </c>
      <c r="N65" s="207" t="s">
        <v>124</v>
      </c>
      <c r="O65" s="287" t="s">
        <v>125</v>
      </c>
    </row>
    <row r="66" spans="1:26" ht="11.1" customHeight="1" x14ac:dyDescent="0.15">
      <c r="A66" s="6" t="s">
        <v>177</v>
      </c>
      <c r="B66" s="146">
        <v>76.8</v>
      </c>
      <c r="C66" s="146">
        <v>91.2</v>
      </c>
      <c r="D66" s="146">
        <v>89.4</v>
      </c>
      <c r="E66" s="146">
        <v>89.7</v>
      </c>
      <c r="F66" s="146">
        <v>82.5</v>
      </c>
      <c r="G66" s="146">
        <v>93.9</v>
      </c>
      <c r="H66" s="146">
        <v>87.4</v>
      </c>
      <c r="I66" s="146">
        <v>95.2</v>
      </c>
      <c r="J66" s="146">
        <v>99.9</v>
      </c>
      <c r="K66" s="146">
        <v>88</v>
      </c>
      <c r="L66" s="146">
        <v>95.5</v>
      </c>
      <c r="M66" s="147">
        <v>93.5</v>
      </c>
      <c r="N66" s="212">
        <f>SUM(B66:M66)/12</f>
        <v>90.25</v>
      </c>
      <c r="O66" s="286">
        <v>100.4</v>
      </c>
      <c r="P66" s="18"/>
      <c r="Q66" s="215"/>
      <c r="R66" s="215"/>
      <c r="S66" s="18"/>
      <c r="T66" s="18"/>
      <c r="U66" s="18"/>
      <c r="V66" s="18"/>
      <c r="W66" s="18"/>
      <c r="X66" s="18"/>
      <c r="Y66" s="18"/>
      <c r="Z66" s="18"/>
    </row>
    <row r="67" spans="1:26" ht="11.1" customHeight="1" x14ac:dyDescent="0.15">
      <c r="A67" s="6" t="s">
        <v>180</v>
      </c>
      <c r="B67" s="146">
        <v>83.3</v>
      </c>
      <c r="C67" s="146">
        <v>89.9</v>
      </c>
      <c r="D67" s="146">
        <v>92.2</v>
      </c>
      <c r="E67" s="146">
        <v>94.6</v>
      </c>
      <c r="F67" s="146">
        <v>84.8</v>
      </c>
      <c r="G67" s="146">
        <v>87.4</v>
      </c>
      <c r="H67" s="146">
        <v>91.8</v>
      </c>
      <c r="I67" s="146">
        <v>83.9</v>
      </c>
      <c r="J67" s="146">
        <v>84.7</v>
      </c>
      <c r="K67" s="146">
        <v>72.599999999999994</v>
      </c>
      <c r="L67" s="146">
        <v>88.6</v>
      </c>
      <c r="M67" s="147">
        <v>84.9</v>
      </c>
      <c r="N67" s="212">
        <f>SUM(B67:M67)/12</f>
        <v>86.558333333333337</v>
      </c>
      <c r="O67" s="208">
        <f t="shared" ref="O67:O70" si="2">ROUND(N67/N66*100,1)</f>
        <v>95.9</v>
      </c>
      <c r="P67" s="18"/>
      <c r="Q67" s="352"/>
      <c r="R67" s="352"/>
      <c r="S67" s="18"/>
      <c r="T67" s="18"/>
      <c r="U67" s="18"/>
      <c r="V67" s="18"/>
      <c r="W67" s="18"/>
      <c r="X67" s="18"/>
      <c r="Y67" s="18"/>
      <c r="Z67" s="18"/>
    </row>
    <row r="68" spans="1:26" ht="11.1" customHeight="1" x14ac:dyDescent="0.15">
      <c r="A68" s="6" t="s">
        <v>179</v>
      </c>
      <c r="B68" s="146">
        <v>71.5</v>
      </c>
      <c r="C68" s="146">
        <v>79.400000000000006</v>
      </c>
      <c r="D68" s="146">
        <v>81.5</v>
      </c>
      <c r="E68" s="146">
        <v>86.7</v>
      </c>
      <c r="F68" s="146">
        <v>66.3</v>
      </c>
      <c r="G68" s="146">
        <v>72.8</v>
      </c>
      <c r="H68" s="146">
        <v>79.2</v>
      </c>
      <c r="I68" s="146">
        <v>81.2</v>
      </c>
      <c r="J68" s="146">
        <v>90.7</v>
      </c>
      <c r="K68" s="146">
        <v>87.4</v>
      </c>
      <c r="L68" s="146">
        <v>87.8</v>
      </c>
      <c r="M68" s="147">
        <v>84.6</v>
      </c>
      <c r="N68" s="212">
        <f>SUM(B68:M68)/12</f>
        <v>80.75833333333334</v>
      </c>
      <c r="O68" s="208">
        <f t="shared" si="2"/>
        <v>93.3</v>
      </c>
      <c r="P68" s="18"/>
      <c r="Q68" s="352"/>
      <c r="R68" s="352"/>
      <c r="S68" s="18"/>
      <c r="T68" s="18"/>
      <c r="U68" s="18"/>
      <c r="V68" s="18"/>
      <c r="W68" s="18"/>
      <c r="X68" s="18"/>
      <c r="Y68" s="18"/>
      <c r="Z68" s="18"/>
    </row>
    <row r="69" spans="1:26" ht="11.1" customHeight="1" x14ac:dyDescent="0.15">
      <c r="A69" s="6" t="s">
        <v>182</v>
      </c>
      <c r="B69" s="146">
        <v>76.2</v>
      </c>
      <c r="C69" s="146">
        <v>76.7</v>
      </c>
      <c r="D69" s="146">
        <v>85</v>
      </c>
      <c r="E69" s="146">
        <v>84.4</v>
      </c>
      <c r="F69" s="146">
        <v>78.400000000000006</v>
      </c>
      <c r="G69" s="146">
        <v>86.5</v>
      </c>
      <c r="H69" s="146">
        <v>92.3</v>
      </c>
      <c r="I69" s="146">
        <v>77.5</v>
      </c>
      <c r="J69" s="146">
        <v>86.1</v>
      </c>
      <c r="K69" s="146">
        <v>74.8</v>
      </c>
      <c r="L69" s="146">
        <v>77.099999999999994</v>
      </c>
      <c r="M69" s="147">
        <v>79.400000000000006</v>
      </c>
      <c r="N69" s="212">
        <f>SUM(B69:M69)/12</f>
        <v>81.2</v>
      </c>
      <c r="O69" s="208">
        <f t="shared" si="2"/>
        <v>100.5</v>
      </c>
      <c r="P69" s="18"/>
      <c r="Q69" s="352"/>
      <c r="R69" s="352"/>
      <c r="S69" s="18"/>
      <c r="T69" s="18"/>
      <c r="U69" s="18"/>
      <c r="V69" s="18"/>
      <c r="W69" s="18"/>
      <c r="X69" s="18"/>
      <c r="Y69" s="18"/>
      <c r="Z69" s="18"/>
    </row>
    <row r="70" spans="1:26" ht="11.1" customHeight="1" x14ac:dyDescent="0.15">
      <c r="A70" s="6" t="s">
        <v>197</v>
      </c>
      <c r="B70" s="146">
        <v>68.099999999999994</v>
      </c>
      <c r="C70" s="146">
        <v>73.3</v>
      </c>
      <c r="D70" s="146">
        <v>74.900000000000006</v>
      </c>
      <c r="E70" s="146">
        <v>83.4</v>
      </c>
      <c r="F70" s="146">
        <v>68.3</v>
      </c>
      <c r="G70" s="146">
        <v>74.900000000000006</v>
      </c>
      <c r="H70" s="146">
        <v>76</v>
      </c>
      <c r="I70" s="146">
        <v>67.599999999999994</v>
      </c>
      <c r="J70" s="146">
        <v>69.8</v>
      </c>
      <c r="K70" s="146">
        <v>66.599999999999994</v>
      </c>
      <c r="L70" s="146">
        <v>67.099999999999994</v>
      </c>
      <c r="M70" s="147">
        <v>76.3</v>
      </c>
      <c r="N70" s="212">
        <f>SUM(B70:M70)/12</f>
        <v>72.191666666666663</v>
      </c>
      <c r="O70" s="208">
        <f t="shared" si="2"/>
        <v>88.9</v>
      </c>
      <c r="P70" s="18"/>
      <c r="Q70" s="158"/>
      <c r="R70" s="42"/>
      <c r="S70" s="18"/>
      <c r="T70" s="18"/>
      <c r="U70" s="18"/>
      <c r="V70" s="18"/>
      <c r="W70" s="18"/>
      <c r="X70" s="18"/>
      <c r="Y70" s="18"/>
      <c r="Z70" s="18"/>
    </row>
    <row r="71" spans="1:26" ht="11.1" customHeight="1" x14ac:dyDescent="0.1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8"/>
      <c r="O71" s="18"/>
      <c r="P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" customHeight="1" x14ac:dyDescent="0.15">
      <c r="B72" s="150"/>
      <c r="C72" s="150"/>
      <c r="D72" s="150"/>
      <c r="E72" s="150"/>
      <c r="F72" s="150"/>
      <c r="G72" s="154"/>
      <c r="H72" s="150"/>
      <c r="I72" s="150"/>
      <c r="J72" s="150"/>
      <c r="K72" s="150"/>
      <c r="L72" s="150"/>
      <c r="M72" s="150"/>
      <c r="N72" s="18"/>
      <c r="O72" s="18"/>
      <c r="P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1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78"/>
  <sheetViews>
    <sheetView workbookViewId="0">
      <selection activeCell="R75" sqref="R75"/>
    </sheetView>
  </sheetViews>
  <sheetFormatPr defaultRowHeight="13.5" x14ac:dyDescent="0.15"/>
  <cols>
    <col min="1" max="1" width="7.625" customWidth="1"/>
    <col min="2" max="7" width="6.125" customWidth="1"/>
    <col min="8" max="8" width="6.25" customWidth="1"/>
    <col min="9" max="13" width="6.125" customWidth="1"/>
    <col min="14" max="16" width="7.625" customWidth="1"/>
    <col min="17" max="17" width="8.375" customWidth="1"/>
    <col min="18" max="18" width="10.125" customWidth="1"/>
    <col min="19" max="23" width="7.625" customWidth="1"/>
    <col min="24" max="24" width="7.625" style="48" customWidth="1"/>
    <col min="25" max="26" width="7.625" customWidth="1"/>
  </cols>
  <sheetData>
    <row r="1" spans="1:26" x14ac:dyDescent="0.15">
      <c r="A1" s="18"/>
      <c r="B1" s="143"/>
      <c r="C1" s="143"/>
      <c r="D1" s="143"/>
      <c r="E1" s="143"/>
      <c r="F1" s="143"/>
      <c r="G1" s="143"/>
      <c r="H1" s="143"/>
      <c r="I1" s="143"/>
      <c r="L1" s="48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15">
      <c r="A2" s="18"/>
      <c r="B2" s="143"/>
      <c r="C2" s="143"/>
      <c r="D2" s="143"/>
      <c r="E2" s="143"/>
      <c r="F2" s="143"/>
      <c r="G2" s="143"/>
      <c r="H2" s="143"/>
      <c r="I2" s="143"/>
      <c r="L2" s="48"/>
      <c r="M2" s="155"/>
      <c r="N2" s="48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x14ac:dyDescent="0.15">
      <c r="A3" s="18"/>
      <c r="B3" s="143"/>
      <c r="C3" s="143"/>
      <c r="D3" s="143"/>
      <c r="E3" s="143"/>
      <c r="F3" s="143"/>
      <c r="G3" s="143"/>
      <c r="H3" s="143"/>
      <c r="I3" s="143"/>
      <c r="L3" s="48"/>
      <c r="M3" s="155"/>
      <c r="N3" s="48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6" x14ac:dyDescent="0.15">
      <c r="A4" s="18"/>
      <c r="B4" s="143"/>
      <c r="C4" s="143"/>
      <c r="D4" s="143"/>
      <c r="E4" s="143"/>
      <c r="F4" s="143"/>
      <c r="G4" s="143"/>
      <c r="H4" s="143"/>
      <c r="I4" s="143"/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x14ac:dyDescent="0.15">
      <c r="A5" s="18"/>
      <c r="B5" s="143"/>
      <c r="C5" s="143"/>
      <c r="D5" s="143"/>
      <c r="E5" s="143"/>
      <c r="F5" s="143"/>
      <c r="G5" s="143"/>
      <c r="H5" s="143"/>
      <c r="I5" s="143"/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x14ac:dyDescent="0.15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18" spans="1:18" ht="11.1" customHeight="1" x14ac:dyDescent="0.15">
      <c r="A18" s="6"/>
      <c r="B18" s="7" t="s">
        <v>77</v>
      </c>
      <c r="C18" s="7" t="s">
        <v>78</v>
      </c>
      <c r="D18" s="7" t="s">
        <v>79</v>
      </c>
      <c r="E18" s="7" t="s">
        <v>80</v>
      </c>
      <c r="F18" s="7" t="s">
        <v>81</v>
      </c>
      <c r="G18" s="7" t="s">
        <v>82</v>
      </c>
      <c r="H18" s="7" t="s">
        <v>83</v>
      </c>
      <c r="I18" s="7" t="s">
        <v>84</v>
      </c>
      <c r="J18" s="7" t="s">
        <v>85</v>
      </c>
      <c r="K18" s="7" t="s">
        <v>86</v>
      </c>
      <c r="L18" s="7" t="s">
        <v>87</v>
      </c>
      <c r="M18" s="7" t="s">
        <v>88</v>
      </c>
      <c r="N18" s="207" t="s">
        <v>123</v>
      </c>
      <c r="O18" s="207" t="s">
        <v>125</v>
      </c>
    </row>
    <row r="19" spans="1:18" ht="11.1" customHeight="1" x14ac:dyDescent="0.15">
      <c r="A19" s="6" t="s">
        <v>177</v>
      </c>
      <c r="B19" s="153">
        <v>14.2</v>
      </c>
      <c r="C19" s="153">
        <v>12.5</v>
      </c>
      <c r="D19" s="153">
        <v>14.7</v>
      </c>
      <c r="E19" s="153">
        <v>13.7</v>
      </c>
      <c r="F19" s="153">
        <v>14.5</v>
      </c>
      <c r="G19" s="153">
        <v>14.4</v>
      </c>
      <c r="H19" s="153">
        <v>12.7</v>
      </c>
      <c r="I19" s="153">
        <v>13.9</v>
      </c>
      <c r="J19" s="153">
        <v>14.1</v>
      </c>
      <c r="K19" s="153">
        <v>14</v>
      </c>
      <c r="L19" s="153">
        <v>18.8</v>
      </c>
      <c r="M19" s="153">
        <v>14.8</v>
      </c>
      <c r="N19" s="213">
        <f>SUM(B19:M19)</f>
        <v>172.3</v>
      </c>
      <c r="O19" s="213">
        <v>97.4</v>
      </c>
      <c r="Q19" s="215"/>
      <c r="R19" s="215"/>
    </row>
    <row r="20" spans="1:18" ht="11.1" customHeight="1" x14ac:dyDescent="0.15">
      <c r="A20" s="6" t="s">
        <v>180</v>
      </c>
      <c r="B20" s="153">
        <v>14.9</v>
      </c>
      <c r="C20" s="153">
        <v>13.1</v>
      </c>
      <c r="D20" s="153">
        <v>14.8</v>
      </c>
      <c r="E20" s="153">
        <v>13.9</v>
      </c>
      <c r="F20" s="153">
        <v>14.1</v>
      </c>
      <c r="G20" s="153">
        <v>13.1</v>
      </c>
      <c r="H20" s="153">
        <v>15.5</v>
      </c>
      <c r="I20" s="153">
        <v>12.9</v>
      </c>
      <c r="J20" s="153">
        <v>12.4</v>
      </c>
      <c r="K20" s="153">
        <v>15.2</v>
      </c>
      <c r="L20" s="153">
        <v>13.1</v>
      </c>
      <c r="M20" s="153">
        <v>14.2</v>
      </c>
      <c r="N20" s="213">
        <f>SUM(B20:M20)</f>
        <v>167.2</v>
      </c>
      <c r="O20" s="213">
        <f t="shared" ref="O20:O23" si="0">ROUND(N20/N19*100,1)</f>
        <v>97</v>
      </c>
      <c r="Q20" s="215"/>
      <c r="R20" s="215"/>
    </row>
    <row r="21" spans="1:18" ht="11.1" customHeight="1" x14ac:dyDescent="0.15">
      <c r="A21" s="6" t="s">
        <v>179</v>
      </c>
      <c r="B21" s="153">
        <v>11.4</v>
      </c>
      <c r="C21" s="153">
        <v>13.5</v>
      </c>
      <c r="D21" s="153">
        <v>13.7</v>
      </c>
      <c r="E21" s="153">
        <v>13.4</v>
      </c>
      <c r="F21" s="153">
        <v>13.1</v>
      </c>
      <c r="G21" s="153">
        <v>12.4</v>
      </c>
      <c r="H21" s="153">
        <v>11.1</v>
      </c>
      <c r="I21" s="153">
        <v>12</v>
      </c>
      <c r="J21" s="153">
        <v>12.5</v>
      </c>
      <c r="K21" s="153">
        <v>11.2</v>
      </c>
      <c r="L21" s="153">
        <v>11.7</v>
      </c>
      <c r="M21" s="153">
        <v>13.4</v>
      </c>
      <c r="N21" s="213">
        <f>SUM(B21:M21)</f>
        <v>149.4</v>
      </c>
      <c r="O21" s="213">
        <f t="shared" si="0"/>
        <v>89.4</v>
      </c>
      <c r="Q21" s="215"/>
      <c r="R21" s="215"/>
    </row>
    <row r="22" spans="1:18" ht="11.1" customHeight="1" x14ac:dyDescent="0.15">
      <c r="A22" s="6" t="s">
        <v>182</v>
      </c>
      <c r="B22" s="153">
        <v>9.4</v>
      </c>
      <c r="C22" s="153">
        <v>10.3</v>
      </c>
      <c r="D22" s="153">
        <v>13.4</v>
      </c>
      <c r="E22" s="153">
        <v>13.5</v>
      </c>
      <c r="F22" s="153">
        <v>11.3</v>
      </c>
      <c r="G22" s="153">
        <v>12.2</v>
      </c>
      <c r="H22" s="153">
        <v>10.9</v>
      </c>
      <c r="I22" s="153">
        <v>11.2</v>
      </c>
      <c r="J22" s="153">
        <v>12.1</v>
      </c>
      <c r="K22" s="153">
        <v>10.7</v>
      </c>
      <c r="L22" s="153">
        <v>11.3</v>
      </c>
      <c r="M22" s="153">
        <v>11.8</v>
      </c>
      <c r="N22" s="213">
        <f>SUM(B22:M22)</f>
        <v>138.10000000000002</v>
      </c>
      <c r="O22" s="213">
        <f t="shared" si="0"/>
        <v>92.4</v>
      </c>
      <c r="Q22" s="215"/>
      <c r="R22" s="215"/>
    </row>
    <row r="23" spans="1:18" ht="11.1" customHeight="1" x14ac:dyDescent="0.15">
      <c r="A23" s="6" t="s">
        <v>197</v>
      </c>
      <c r="B23" s="153">
        <v>11.1</v>
      </c>
      <c r="C23" s="153">
        <v>11.5</v>
      </c>
      <c r="D23" s="153">
        <v>12.1</v>
      </c>
      <c r="E23" s="153">
        <v>12.3</v>
      </c>
      <c r="F23" s="153">
        <v>10.6</v>
      </c>
      <c r="G23" s="153">
        <v>11.7</v>
      </c>
      <c r="H23" s="153">
        <v>10.9</v>
      </c>
      <c r="I23" s="153">
        <v>12.4</v>
      </c>
      <c r="J23" s="153">
        <v>11.6</v>
      </c>
      <c r="K23" s="153">
        <v>11.3</v>
      </c>
      <c r="L23" s="153">
        <v>12.4</v>
      </c>
      <c r="M23" s="153">
        <v>11.7</v>
      </c>
      <c r="N23" s="213">
        <f>SUM(B23:M23)</f>
        <v>139.6</v>
      </c>
      <c r="O23" s="213">
        <f t="shared" si="0"/>
        <v>101.1</v>
      </c>
    </row>
    <row r="24" spans="1:18" ht="9.75" customHeight="1" x14ac:dyDescent="0.15">
      <c r="J24" s="338"/>
    </row>
    <row r="35" spans="1:26" ht="9" customHeight="1" x14ac:dyDescent="0.15"/>
    <row r="36" spans="1:26" ht="9" customHeight="1" x14ac:dyDescent="0.15"/>
    <row r="37" spans="1:26" ht="9" customHeight="1" x14ac:dyDescent="0.15"/>
    <row r="38" spans="1:26" ht="9" customHeight="1" x14ac:dyDescent="0.15"/>
    <row r="39" spans="1:26" ht="9" customHeight="1" x14ac:dyDescent="0.15"/>
    <row r="40" spans="1:26" ht="9" customHeight="1" x14ac:dyDescent="0.15"/>
    <row r="41" spans="1:26" ht="20.25" customHeight="1" x14ac:dyDescent="0.15"/>
    <row r="42" spans="1:26" ht="11.1" customHeight="1" x14ac:dyDescent="0.15">
      <c r="A42" s="6"/>
      <c r="B42" s="7" t="s">
        <v>77</v>
      </c>
      <c r="C42" s="7" t="s">
        <v>78</v>
      </c>
      <c r="D42" s="7" t="s">
        <v>79</v>
      </c>
      <c r="E42" s="7" t="s">
        <v>80</v>
      </c>
      <c r="F42" s="7" t="s">
        <v>81</v>
      </c>
      <c r="G42" s="7" t="s">
        <v>82</v>
      </c>
      <c r="H42" s="7" t="s">
        <v>83</v>
      </c>
      <c r="I42" s="7" t="s">
        <v>84</v>
      </c>
      <c r="J42" s="7" t="s">
        <v>85</v>
      </c>
      <c r="K42" s="7" t="s">
        <v>86</v>
      </c>
      <c r="L42" s="7" t="s">
        <v>87</v>
      </c>
      <c r="M42" s="7" t="s">
        <v>88</v>
      </c>
      <c r="N42" s="207" t="s">
        <v>124</v>
      </c>
      <c r="O42" s="207" t="s">
        <v>125</v>
      </c>
    </row>
    <row r="43" spans="1:26" ht="11.1" customHeight="1" x14ac:dyDescent="0.15">
      <c r="A43" s="6" t="s">
        <v>177</v>
      </c>
      <c r="B43" s="153">
        <v>23.3</v>
      </c>
      <c r="C43" s="153">
        <v>22.2</v>
      </c>
      <c r="D43" s="153">
        <v>23.2</v>
      </c>
      <c r="E43" s="153">
        <v>24.1</v>
      </c>
      <c r="F43" s="153">
        <v>24.8</v>
      </c>
      <c r="G43" s="153">
        <v>24.4</v>
      </c>
      <c r="H43" s="153">
        <v>22.4</v>
      </c>
      <c r="I43" s="153">
        <v>22.6</v>
      </c>
      <c r="J43" s="153">
        <v>23.1</v>
      </c>
      <c r="K43" s="153">
        <v>22.1</v>
      </c>
      <c r="L43" s="153">
        <v>26.5</v>
      </c>
      <c r="M43" s="153">
        <v>25.5</v>
      </c>
      <c r="N43" s="213">
        <f>SUM(B43:M43)/12</f>
        <v>23.683333333333334</v>
      </c>
      <c r="O43" s="213">
        <v>102.6</v>
      </c>
      <c r="P43" s="155"/>
      <c r="Q43" s="216"/>
      <c r="R43" s="216"/>
      <c r="S43" s="155"/>
      <c r="T43" s="155"/>
      <c r="U43" s="155"/>
      <c r="V43" s="155"/>
      <c r="W43" s="155"/>
      <c r="X43" s="155"/>
      <c r="Y43" s="155"/>
      <c r="Z43" s="155"/>
    </row>
    <row r="44" spans="1:26" ht="11.1" customHeight="1" x14ac:dyDescent="0.15">
      <c r="A44" s="6" t="s">
        <v>180</v>
      </c>
      <c r="B44" s="153">
        <v>23.9</v>
      </c>
      <c r="C44" s="153">
        <v>23.5</v>
      </c>
      <c r="D44" s="153">
        <v>24.5</v>
      </c>
      <c r="E44" s="153">
        <v>24.1</v>
      </c>
      <c r="F44" s="153">
        <v>25.4</v>
      </c>
      <c r="G44" s="153">
        <v>25</v>
      </c>
      <c r="H44" s="153">
        <v>26.2</v>
      </c>
      <c r="I44" s="153">
        <v>25.1</v>
      </c>
      <c r="J44" s="153">
        <v>24.1</v>
      </c>
      <c r="K44" s="153">
        <v>24.5</v>
      </c>
      <c r="L44" s="153">
        <v>23.8</v>
      </c>
      <c r="M44" s="153">
        <v>23.8</v>
      </c>
      <c r="N44" s="213">
        <f>SUM(B44:M44)/12</f>
        <v>24.491666666666664</v>
      </c>
      <c r="O44" s="213">
        <f t="shared" ref="O44:O47" si="1">ROUND(N44/N43*100,1)</f>
        <v>103.4</v>
      </c>
      <c r="P44" s="155"/>
      <c r="Q44" s="216"/>
      <c r="R44" s="216"/>
      <c r="S44" s="155"/>
      <c r="T44" s="155"/>
      <c r="U44" s="155"/>
      <c r="V44" s="155"/>
      <c r="W44" s="155"/>
      <c r="X44" s="155"/>
      <c r="Y44" s="155"/>
      <c r="Z44" s="155"/>
    </row>
    <row r="45" spans="1:26" ht="11.1" customHeight="1" x14ac:dyDescent="0.15">
      <c r="A45" s="6" t="s">
        <v>179</v>
      </c>
      <c r="B45" s="153">
        <v>22.9</v>
      </c>
      <c r="C45" s="153">
        <v>22.7</v>
      </c>
      <c r="D45" s="153">
        <v>23</v>
      </c>
      <c r="E45" s="153">
        <v>23.1</v>
      </c>
      <c r="F45" s="153">
        <v>24.7</v>
      </c>
      <c r="G45" s="153">
        <v>24.6</v>
      </c>
      <c r="H45" s="153">
        <v>23.1</v>
      </c>
      <c r="I45" s="153">
        <v>23.2</v>
      </c>
      <c r="J45" s="153">
        <v>22.3</v>
      </c>
      <c r="K45" s="153">
        <v>20.8</v>
      </c>
      <c r="L45" s="153">
        <v>19.5</v>
      </c>
      <c r="M45" s="153">
        <v>20.100000000000001</v>
      </c>
      <c r="N45" s="213">
        <f>SUM(B45:M45)/12</f>
        <v>22.5</v>
      </c>
      <c r="O45" s="213">
        <f t="shared" si="1"/>
        <v>91.9</v>
      </c>
      <c r="P45" s="155"/>
      <c r="Q45" s="216"/>
      <c r="R45" s="216"/>
      <c r="S45" s="155"/>
      <c r="T45" s="155"/>
      <c r="U45" s="155"/>
      <c r="V45" s="155"/>
      <c r="W45" s="155"/>
      <c r="X45" s="155"/>
      <c r="Y45" s="155"/>
      <c r="Z45" s="155"/>
    </row>
    <row r="46" spans="1:26" ht="11.1" customHeight="1" x14ac:dyDescent="0.15">
      <c r="A46" s="6" t="s">
        <v>182</v>
      </c>
      <c r="B46" s="153">
        <v>18.8</v>
      </c>
      <c r="C46" s="153">
        <v>18.100000000000001</v>
      </c>
      <c r="D46" s="153">
        <v>19.5</v>
      </c>
      <c r="E46" s="153">
        <v>19.100000000000001</v>
      </c>
      <c r="F46" s="153">
        <v>19.2</v>
      </c>
      <c r="G46" s="153">
        <v>18.7</v>
      </c>
      <c r="H46" s="153">
        <v>18.2</v>
      </c>
      <c r="I46" s="153">
        <v>19</v>
      </c>
      <c r="J46" s="153">
        <v>18.7</v>
      </c>
      <c r="K46" s="153">
        <v>18.399999999999999</v>
      </c>
      <c r="L46" s="153">
        <v>18.7</v>
      </c>
      <c r="M46" s="153">
        <v>19.7</v>
      </c>
      <c r="N46" s="213">
        <f>SUM(B46:M46)/12</f>
        <v>18.841666666666665</v>
      </c>
      <c r="O46" s="213">
        <f t="shared" si="1"/>
        <v>83.7</v>
      </c>
      <c r="P46" s="155"/>
      <c r="Q46" s="216"/>
      <c r="R46" s="216"/>
      <c r="S46" s="155"/>
      <c r="T46" s="155"/>
      <c r="U46" s="155"/>
      <c r="V46" s="155"/>
      <c r="W46" s="155"/>
      <c r="X46" s="155"/>
      <c r="Y46" s="155"/>
      <c r="Z46" s="155"/>
    </row>
    <row r="47" spans="1:26" ht="11.1" customHeight="1" x14ac:dyDescent="0.15">
      <c r="A47" s="6" t="s">
        <v>197</v>
      </c>
      <c r="B47" s="153">
        <v>19.8</v>
      </c>
      <c r="C47" s="153">
        <v>20.3</v>
      </c>
      <c r="D47" s="153">
        <v>19.8</v>
      </c>
      <c r="E47" s="153">
        <v>19.100000000000001</v>
      </c>
      <c r="F47" s="153">
        <v>18.600000000000001</v>
      </c>
      <c r="G47" s="153">
        <v>18.600000000000001</v>
      </c>
      <c r="H47" s="153">
        <v>17.899999999999999</v>
      </c>
      <c r="I47" s="153">
        <v>18.2</v>
      </c>
      <c r="J47" s="153">
        <v>18.2</v>
      </c>
      <c r="K47" s="153">
        <v>18.100000000000001</v>
      </c>
      <c r="L47" s="153">
        <v>18.100000000000001</v>
      </c>
      <c r="M47" s="153">
        <v>18.2</v>
      </c>
      <c r="N47" s="213">
        <f>SUM(B47:M47)/12</f>
        <v>18.741666666666664</v>
      </c>
      <c r="O47" s="213">
        <f t="shared" si="1"/>
        <v>99.5</v>
      </c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spans="1:26" ht="6.75" customHeight="1" x14ac:dyDescent="0.15">
      <c r="N48" s="48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spans="14:26" ht="9" hidden="1" customHeight="1" x14ac:dyDescent="0.15">
      <c r="N49" s="48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61" spans="14:26" ht="9" customHeight="1" x14ac:dyDescent="0.15"/>
    <row r="62" spans="14:26" ht="9" customHeight="1" x14ac:dyDescent="0.15"/>
    <row r="63" spans="14:26" ht="9" customHeight="1" x14ac:dyDescent="0.15"/>
    <row r="64" spans="14:26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1.1" customHeight="1" x14ac:dyDescent="0.15">
      <c r="A70" s="6"/>
      <c r="B70" s="7" t="s">
        <v>77</v>
      </c>
      <c r="C70" s="7" t="s">
        <v>78</v>
      </c>
      <c r="D70" s="7" t="s">
        <v>79</v>
      </c>
      <c r="E70" s="7" t="s">
        <v>80</v>
      </c>
      <c r="F70" s="7" t="s">
        <v>81</v>
      </c>
      <c r="G70" s="7" t="s">
        <v>82</v>
      </c>
      <c r="H70" s="7" t="s">
        <v>83</v>
      </c>
      <c r="I70" s="7" t="s">
        <v>84</v>
      </c>
      <c r="J70" s="7" t="s">
        <v>85</v>
      </c>
      <c r="K70" s="7" t="s">
        <v>86</v>
      </c>
      <c r="L70" s="7" t="s">
        <v>87</v>
      </c>
      <c r="M70" s="7" t="s">
        <v>88</v>
      </c>
      <c r="N70" s="207" t="s">
        <v>124</v>
      </c>
      <c r="O70" s="207" t="s">
        <v>125</v>
      </c>
      <c r="P70" s="48"/>
      <c r="Q70" s="48"/>
      <c r="R70" s="48"/>
      <c r="S70" s="48"/>
      <c r="T70" s="48"/>
      <c r="U70" s="48"/>
      <c r="V70" s="48"/>
      <c r="W70" s="48"/>
      <c r="Y70" s="48"/>
      <c r="Z70" s="48"/>
    </row>
    <row r="71" spans="1:26" ht="11.1" customHeight="1" x14ac:dyDescent="0.15">
      <c r="A71" s="6" t="s">
        <v>177</v>
      </c>
      <c r="B71" s="146">
        <v>61.3</v>
      </c>
      <c r="C71" s="146">
        <v>57.5</v>
      </c>
      <c r="D71" s="146">
        <v>62.8</v>
      </c>
      <c r="E71" s="146">
        <v>55.8</v>
      </c>
      <c r="F71" s="146">
        <v>58</v>
      </c>
      <c r="G71" s="146">
        <v>59.3</v>
      </c>
      <c r="H71" s="146">
        <v>58.4</v>
      </c>
      <c r="I71" s="146">
        <v>61.5</v>
      </c>
      <c r="J71" s="146">
        <v>60.7</v>
      </c>
      <c r="K71" s="146">
        <v>64</v>
      </c>
      <c r="L71" s="146">
        <v>68.3</v>
      </c>
      <c r="M71" s="146">
        <v>58.9</v>
      </c>
      <c r="N71" s="212">
        <f>SUM(B71:M71)/12</f>
        <v>60.541666666666657</v>
      </c>
      <c r="O71" s="213">
        <v>95.2</v>
      </c>
      <c r="P71" s="48"/>
      <c r="Q71" s="17"/>
      <c r="R71" s="17"/>
      <c r="S71" s="48"/>
      <c r="T71" s="48"/>
      <c r="U71" s="48"/>
      <c r="V71" s="48"/>
      <c r="W71" s="48"/>
      <c r="Y71" s="48"/>
      <c r="Z71" s="48"/>
    </row>
    <row r="72" spans="1:26" ht="11.1" customHeight="1" x14ac:dyDescent="0.15">
      <c r="A72" s="6" t="s">
        <v>180</v>
      </c>
      <c r="B72" s="146">
        <v>63.7</v>
      </c>
      <c r="C72" s="146">
        <v>56.1</v>
      </c>
      <c r="D72" s="146">
        <v>59.3</v>
      </c>
      <c r="E72" s="146">
        <v>58.2</v>
      </c>
      <c r="F72" s="146">
        <v>54.4</v>
      </c>
      <c r="G72" s="146">
        <v>52.5</v>
      </c>
      <c r="H72" s="146">
        <v>58.1</v>
      </c>
      <c r="I72" s="146">
        <v>52.2</v>
      </c>
      <c r="J72" s="146">
        <v>52.7</v>
      </c>
      <c r="K72" s="146">
        <v>61.5</v>
      </c>
      <c r="L72" s="146">
        <v>55.5</v>
      </c>
      <c r="M72" s="146">
        <v>59.8</v>
      </c>
      <c r="N72" s="212">
        <f>SUM(B72:M72)/12</f>
        <v>57</v>
      </c>
      <c r="O72" s="213">
        <f t="shared" ref="O72:O75" si="2">ROUND(N72/N71*100,1)</f>
        <v>94.2</v>
      </c>
      <c r="P72" s="48"/>
      <c r="Q72" s="17"/>
      <c r="R72" s="17"/>
      <c r="S72" s="48"/>
      <c r="T72" s="48"/>
      <c r="U72" s="48"/>
      <c r="V72" s="48"/>
      <c r="W72" s="48"/>
      <c r="Y72" s="48"/>
      <c r="Z72" s="48"/>
    </row>
    <row r="73" spans="1:26" ht="11.1" customHeight="1" x14ac:dyDescent="0.15">
      <c r="A73" s="6" t="s">
        <v>179</v>
      </c>
      <c r="B73" s="146">
        <v>50.6</v>
      </c>
      <c r="C73" s="146">
        <v>59.7</v>
      </c>
      <c r="D73" s="146">
        <v>59.2</v>
      </c>
      <c r="E73" s="146">
        <v>58</v>
      </c>
      <c r="F73" s="146">
        <v>51.7</v>
      </c>
      <c r="G73" s="146">
        <v>50.6</v>
      </c>
      <c r="H73" s="146">
        <v>49.6</v>
      </c>
      <c r="I73" s="146">
        <v>51.4</v>
      </c>
      <c r="J73" s="146">
        <v>56.8</v>
      </c>
      <c r="K73" s="146">
        <v>55.7</v>
      </c>
      <c r="L73" s="146">
        <v>61.1</v>
      </c>
      <c r="M73" s="146">
        <v>66.099999999999994</v>
      </c>
      <c r="N73" s="212">
        <f>SUM(B73:M73)/12</f>
        <v>55.875000000000007</v>
      </c>
      <c r="O73" s="213">
        <f t="shared" si="2"/>
        <v>98</v>
      </c>
      <c r="Q73" s="17"/>
      <c r="R73" s="17"/>
    </row>
    <row r="74" spans="1:26" ht="11.1" customHeight="1" x14ac:dyDescent="0.15">
      <c r="A74" s="6" t="s">
        <v>182</v>
      </c>
      <c r="B74" s="146">
        <v>51.9</v>
      </c>
      <c r="C74" s="146">
        <v>57.5</v>
      </c>
      <c r="D74" s="146">
        <v>67.900000000000006</v>
      </c>
      <c r="E74" s="146">
        <v>70.8</v>
      </c>
      <c r="F74" s="146">
        <v>59.1</v>
      </c>
      <c r="G74" s="146">
        <v>65.8</v>
      </c>
      <c r="H74" s="146">
        <v>60.1</v>
      </c>
      <c r="I74" s="146">
        <v>57.8</v>
      </c>
      <c r="J74" s="146">
        <v>64.7</v>
      </c>
      <c r="K74" s="146">
        <v>58.7</v>
      </c>
      <c r="L74" s="146">
        <v>59.8</v>
      </c>
      <c r="M74" s="146">
        <v>58.8</v>
      </c>
      <c r="N74" s="212">
        <f>SUM(B74:M74)/12</f>
        <v>61.07500000000001</v>
      </c>
      <c r="O74" s="213">
        <f t="shared" si="2"/>
        <v>109.3</v>
      </c>
      <c r="Q74" s="17"/>
      <c r="R74" s="17"/>
    </row>
    <row r="75" spans="1:26" ht="11.1" customHeight="1" x14ac:dyDescent="0.15">
      <c r="A75" s="6" t="s">
        <v>197</v>
      </c>
      <c r="B75" s="146">
        <v>56</v>
      </c>
      <c r="C75" s="146">
        <v>56.2</v>
      </c>
      <c r="D75" s="146">
        <v>61.6</v>
      </c>
      <c r="E75" s="146">
        <v>64.7</v>
      </c>
      <c r="F75" s="146">
        <v>57.9</v>
      </c>
      <c r="G75" s="146">
        <v>62.6</v>
      </c>
      <c r="H75" s="146">
        <v>61.9</v>
      </c>
      <c r="I75" s="146">
        <v>67.599999999999994</v>
      </c>
      <c r="J75" s="146">
        <v>63.8</v>
      </c>
      <c r="K75" s="146">
        <v>62.6</v>
      </c>
      <c r="L75" s="146">
        <v>68.7</v>
      </c>
      <c r="M75" s="146">
        <v>64.3</v>
      </c>
      <c r="N75" s="212">
        <f>SUM(B75:M75)/12</f>
        <v>62.324999999999996</v>
      </c>
      <c r="O75" s="213">
        <f t="shared" si="2"/>
        <v>102</v>
      </c>
    </row>
    <row r="76" spans="1:26" ht="9.9499999999999993" customHeight="1" x14ac:dyDescent="0.1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Z93"/>
  <sheetViews>
    <sheetView workbookViewId="0">
      <selection activeCell="Q87" sqref="Q87"/>
    </sheetView>
  </sheetViews>
  <sheetFormatPr defaultColWidth="7.625" defaultRowHeight="9.9499999999999993" customHeight="1" x14ac:dyDescent="0.15"/>
  <cols>
    <col min="1" max="1" width="7.625" customWidth="1"/>
    <col min="2" max="13" width="6.125" customWidth="1"/>
  </cols>
  <sheetData>
    <row r="3" spans="12:26" ht="9.9499999999999993" customHeight="1" x14ac:dyDescent="0.15">
      <c r="L3" s="48"/>
      <c r="M3" s="47"/>
      <c r="N3" s="4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2:26" ht="9.9499999999999993" customHeight="1" x14ac:dyDescent="0.15"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2:26" ht="9.9499999999999993" customHeight="1" x14ac:dyDescent="0.15"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2:26" ht="9.9499999999999993" customHeight="1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2:26" ht="9.9499999999999993" customHeight="1" x14ac:dyDescent="0.15">
      <c r="L7" s="48"/>
      <c r="M7" s="155"/>
      <c r="N7" s="48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2:26" ht="9.9499999999999993" customHeight="1" x14ac:dyDescent="0.15">
      <c r="L8" s="48"/>
      <c r="M8" s="155"/>
      <c r="N8" s="48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2:26" ht="9.9499999999999993" customHeight="1" x14ac:dyDescent="0.15"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2:26" ht="9.9499999999999993" customHeight="1" x14ac:dyDescent="0.15"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2:26" ht="9.9499999999999993" customHeight="1" x14ac:dyDescent="0.15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2:26" ht="9.9499999999999993" customHeight="1" x14ac:dyDescent="0.15"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2:26" ht="9.9499999999999993" customHeight="1" x14ac:dyDescent="0.15"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2:26" ht="9.9499999999999993" customHeight="1" x14ac:dyDescent="0.15">
      <c r="L14" s="48"/>
      <c r="M14" s="47"/>
    </row>
    <row r="15" spans="12:26" ht="9.9499999999999993" customHeight="1" x14ac:dyDescent="0.15">
      <c r="L15" s="48"/>
      <c r="M15" s="155"/>
    </row>
    <row r="16" spans="12:26" ht="9.9499999999999993" customHeight="1" x14ac:dyDescent="0.15">
      <c r="L16" s="48"/>
      <c r="M16" s="155"/>
    </row>
    <row r="17" spans="1:24" ht="9.9499999999999993" customHeight="1" x14ac:dyDescent="0.15">
      <c r="L17" s="48"/>
      <c r="M17" s="155"/>
    </row>
    <row r="18" spans="1:24" ht="9.9499999999999993" customHeight="1" x14ac:dyDescent="0.15">
      <c r="L18" s="48"/>
      <c r="M18" s="155"/>
    </row>
    <row r="19" spans="1:24" ht="9.9499999999999993" customHeight="1" x14ac:dyDescent="0.15">
      <c r="L19" s="48"/>
      <c r="M19" s="155"/>
    </row>
    <row r="20" spans="1:24" ht="9.9499999999999993" customHeight="1" x14ac:dyDescent="0.15">
      <c r="L20" s="48"/>
      <c r="M20" s="48"/>
    </row>
    <row r="21" spans="1:24" ht="9.9499999999999993" customHeight="1" x14ac:dyDescent="0.15">
      <c r="L21" s="48"/>
      <c r="M21" s="48"/>
    </row>
    <row r="22" spans="1:24" ht="9.9499999999999993" customHeight="1" x14ac:dyDescent="0.15">
      <c r="L22" s="48"/>
      <c r="M22" s="48"/>
    </row>
    <row r="23" spans="1:24" ht="3" customHeight="1" x14ac:dyDescent="0.15"/>
    <row r="24" spans="1:24" ht="11.1" customHeight="1" x14ac:dyDescent="0.15">
      <c r="A24" s="6"/>
      <c r="B24" s="7" t="s">
        <v>77</v>
      </c>
      <c r="C24" s="7" t="s">
        <v>78</v>
      </c>
      <c r="D24" s="7" t="s">
        <v>79</v>
      </c>
      <c r="E24" s="7" t="s">
        <v>80</v>
      </c>
      <c r="F24" s="7" t="s">
        <v>81</v>
      </c>
      <c r="G24" s="7" t="s">
        <v>82</v>
      </c>
      <c r="H24" s="7" t="s">
        <v>83</v>
      </c>
      <c r="I24" s="7" t="s">
        <v>84</v>
      </c>
      <c r="J24" s="7" t="s">
        <v>85</v>
      </c>
      <c r="K24" s="7" t="s">
        <v>86</v>
      </c>
      <c r="L24" s="7" t="s">
        <v>87</v>
      </c>
      <c r="M24" s="7" t="s">
        <v>88</v>
      </c>
      <c r="N24" s="207" t="s">
        <v>123</v>
      </c>
      <c r="O24" s="12" t="s">
        <v>125</v>
      </c>
    </row>
    <row r="25" spans="1:24" ht="11.1" customHeight="1" x14ac:dyDescent="0.15">
      <c r="A25" s="6" t="s">
        <v>177</v>
      </c>
      <c r="B25" s="153">
        <v>17.8</v>
      </c>
      <c r="C25" s="153">
        <v>19.2</v>
      </c>
      <c r="D25" s="153">
        <v>22</v>
      </c>
      <c r="E25" s="153">
        <v>19.600000000000001</v>
      </c>
      <c r="F25" s="153">
        <v>21.2</v>
      </c>
      <c r="G25" s="153">
        <v>21.5</v>
      </c>
      <c r="H25" s="153">
        <v>19.5</v>
      </c>
      <c r="I25" s="153">
        <v>20.8</v>
      </c>
      <c r="J25" s="153">
        <v>18</v>
      </c>
      <c r="K25" s="153">
        <v>21.1</v>
      </c>
      <c r="L25" s="153">
        <v>20.7</v>
      </c>
      <c r="M25" s="153">
        <v>18.2</v>
      </c>
      <c r="N25" s="213">
        <f>SUM(B25:M25)</f>
        <v>239.6</v>
      </c>
      <c r="O25" s="148">
        <v>104.1</v>
      </c>
      <c r="Q25" s="17"/>
      <c r="R25" s="17"/>
    </row>
    <row r="26" spans="1:24" ht="11.1" customHeight="1" x14ac:dyDescent="0.15">
      <c r="A26" s="6" t="s">
        <v>180</v>
      </c>
      <c r="B26" s="153">
        <v>18.600000000000001</v>
      </c>
      <c r="C26" s="153">
        <v>19.100000000000001</v>
      </c>
      <c r="D26" s="153">
        <v>19.899999999999999</v>
      </c>
      <c r="E26" s="153">
        <v>18.5</v>
      </c>
      <c r="F26" s="153">
        <v>19.8</v>
      </c>
      <c r="G26" s="153">
        <v>18</v>
      </c>
      <c r="H26" s="153">
        <v>20.6</v>
      </c>
      <c r="I26" s="153">
        <v>17.5</v>
      </c>
      <c r="J26" s="153">
        <v>17.100000000000001</v>
      </c>
      <c r="K26" s="153">
        <v>21.2</v>
      </c>
      <c r="L26" s="153">
        <v>19</v>
      </c>
      <c r="M26" s="153">
        <v>18.2</v>
      </c>
      <c r="N26" s="213">
        <f>SUM(B26:M26)</f>
        <v>227.49999999999997</v>
      </c>
      <c r="O26" s="148">
        <f t="shared" ref="O26:O29" si="0">ROUND(N26/N25*100,1)</f>
        <v>94.9</v>
      </c>
      <c r="Q26" s="17"/>
      <c r="R26" s="17"/>
    </row>
    <row r="27" spans="1:24" ht="11.1" customHeight="1" x14ac:dyDescent="0.15">
      <c r="A27" s="6" t="s">
        <v>179</v>
      </c>
      <c r="B27" s="153">
        <v>18</v>
      </c>
      <c r="C27" s="153">
        <v>21.8</v>
      </c>
      <c r="D27" s="153">
        <v>22.1</v>
      </c>
      <c r="E27" s="153">
        <v>19</v>
      </c>
      <c r="F27" s="153">
        <v>19.3</v>
      </c>
      <c r="G27" s="153">
        <v>17.8</v>
      </c>
      <c r="H27" s="153">
        <v>20.3</v>
      </c>
      <c r="I27" s="153">
        <v>18.899999999999999</v>
      </c>
      <c r="J27" s="153">
        <v>18.600000000000001</v>
      </c>
      <c r="K27" s="153">
        <v>20.100000000000001</v>
      </c>
      <c r="L27" s="153">
        <v>17.3</v>
      </c>
      <c r="M27" s="153">
        <v>19.2</v>
      </c>
      <c r="N27" s="213">
        <f>SUM(B27:M27)</f>
        <v>232.4</v>
      </c>
      <c r="O27" s="148">
        <f t="shared" si="0"/>
        <v>102.2</v>
      </c>
      <c r="Q27" s="17"/>
      <c r="R27" s="17"/>
    </row>
    <row r="28" spans="1:24" ht="11.1" customHeight="1" x14ac:dyDescent="0.15">
      <c r="A28" s="6" t="s">
        <v>182</v>
      </c>
      <c r="B28" s="153">
        <v>16.7</v>
      </c>
      <c r="C28" s="153">
        <v>20</v>
      </c>
      <c r="D28" s="153">
        <v>21.5</v>
      </c>
      <c r="E28" s="153">
        <v>20.7</v>
      </c>
      <c r="F28" s="153">
        <v>21.3</v>
      </c>
      <c r="G28" s="153">
        <v>24.4</v>
      </c>
      <c r="H28" s="153">
        <v>20.2</v>
      </c>
      <c r="I28" s="153">
        <v>20.7</v>
      </c>
      <c r="J28" s="153">
        <v>19.7</v>
      </c>
      <c r="K28" s="153">
        <v>18.8</v>
      </c>
      <c r="L28" s="153">
        <v>19</v>
      </c>
      <c r="M28" s="153">
        <v>21.1</v>
      </c>
      <c r="N28" s="213">
        <f>SUM(B28:M28)</f>
        <v>244.09999999999997</v>
      </c>
      <c r="O28" s="148">
        <f t="shared" si="0"/>
        <v>105</v>
      </c>
      <c r="Q28" s="17"/>
      <c r="R28" s="17"/>
    </row>
    <row r="29" spans="1:24" ht="11.1" customHeight="1" x14ac:dyDescent="0.15">
      <c r="A29" s="6" t="s">
        <v>197</v>
      </c>
      <c r="B29" s="153">
        <v>19.399999999999999</v>
      </c>
      <c r="C29" s="153">
        <v>17.7</v>
      </c>
      <c r="D29" s="153">
        <v>21.9</v>
      </c>
      <c r="E29" s="153">
        <v>20</v>
      </c>
      <c r="F29" s="153">
        <v>18.100000000000001</v>
      </c>
      <c r="G29" s="153">
        <v>26.3</v>
      </c>
      <c r="H29" s="153">
        <v>22.3</v>
      </c>
      <c r="I29" s="153">
        <v>19.2</v>
      </c>
      <c r="J29" s="153">
        <v>19.7</v>
      </c>
      <c r="K29" s="153">
        <v>21.1</v>
      </c>
      <c r="L29" s="153">
        <v>20.5</v>
      </c>
      <c r="M29" s="153">
        <v>18.2</v>
      </c>
      <c r="N29" s="213">
        <f>SUM(B29:M29)</f>
        <v>244.39999999999995</v>
      </c>
      <c r="O29" s="148">
        <f t="shared" si="0"/>
        <v>100.1</v>
      </c>
    </row>
    <row r="30" spans="1:24" ht="9.9499999999999993" customHeight="1" x14ac:dyDescent="0.15">
      <c r="N30" s="150"/>
      <c r="O30" s="150"/>
    </row>
    <row r="31" spans="1:24" ht="9.9499999999999993" customHeight="1" x14ac:dyDescent="0.15"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51" spans="1:26" ht="9.9499999999999993" customHeight="1" x14ac:dyDescent="0.15">
      <c r="O51" s="48"/>
    </row>
    <row r="52" spans="1:26" ht="7.5" customHeight="1" x14ac:dyDescent="0.15"/>
    <row r="53" spans="1:26" ht="11.1" customHeight="1" x14ac:dyDescent="0.15">
      <c r="A53" s="6"/>
      <c r="B53" s="7" t="s">
        <v>77</v>
      </c>
      <c r="C53" s="7" t="s">
        <v>78</v>
      </c>
      <c r="D53" s="7" t="s">
        <v>79</v>
      </c>
      <c r="E53" s="7" t="s">
        <v>80</v>
      </c>
      <c r="F53" s="7" t="s">
        <v>81</v>
      </c>
      <c r="G53" s="7" t="s">
        <v>82</v>
      </c>
      <c r="H53" s="7" t="s">
        <v>83</v>
      </c>
      <c r="I53" s="7" t="s">
        <v>84</v>
      </c>
      <c r="J53" s="7" t="s">
        <v>85</v>
      </c>
      <c r="K53" s="7" t="s">
        <v>86</v>
      </c>
      <c r="L53" s="7" t="s">
        <v>87</v>
      </c>
      <c r="M53" s="7" t="s">
        <v>88</v>
      </c>
      <c r="N53" s="207" t="s">
        <v>124</v>
      </c>
      <c r="O53" s="149" t="s">
        <v>126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177</v>
      </c>
      <c r="B54" s="153">
        <v>36.9</v>
      </c>
      <c r="C54" s="153">
        <v>38.9</v>
      </c>
      <c r="D54" s="153">
        <v>39.799999999999997</v>
      </c>
      <c r="E54" s="153">
        <v>38.4</v>
      </c>
      <c r="F54" s="153">
        <v>39.200000000000003</v>
      </c>
      <c r="G54" s="153">
        <v>40.700000000000003</v>
      </c>
      <c r="H54" s="153">
        <v>37.9</v>
      </c>
      <c r="I54" s="153">
        <v>39</v>
      </c>
      <c r="J54" s="153">
        <v>38.4</v>
      </c>
      <c r="K54" s="153">
        <v>40.1</v>
      </c>
      <c r="L54" s="153">
        <v>40.799999999999997</v>
      </c>
      <c r="M54" s="153">
        <v>39.700000000000003</v>
      </c>
      <c r="N54" s="213">
        <f t="shared" ref="N54:N55" si="1">SUM(B54:M54)/12</f>
        <v>39.15</v>
      </c>
      <c r="O54" s="290">
        <v>105.6</v>
      </c>
      <c r="P54" s="155"/>
      <c r="Q54" s="288"/>
      <c r="R54" s="288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180</v>
      </c>
      <c r="B55" s="153">
        <v>40.9</v>
      </c>
      <c r="C55" s="153">
        <v>42.3</v>
      </c>
      <c r="D55" s="153">
        <v>42.1</v>
      </c>
      <c r="E55" s="153">
        <v>37.9</v>
      </c>
      <c r="F55" s="153">
        <v>39.700000000000003</v>
      </c>
      <c r="G55" s="153">
        <v>38.4</v>
      </c>
      <c r="H55" s="153">
        <v>39.6</v>
      </c>
      <c r="I55" s="153">
        <v>39.299999999999997</v>
      </c>
      <c r="J55" s="153">
        <v>38.1</v>
      </c>
      <c r="K55" s="153">
        <v>40.4</v>
      </c>
      <c r="L55" s="153">
        <v>41.1</v>
      </c>
      <c r="M55" s="153">
        <v>39</v>
      </c>
      <c r="N55" s="213">
        <f t="shared" si="1"/>
        <v>39.9</v>
      </c>
      <c r="O55" s="290">
        <f t="shared" ref="O55:O58" si="2">ROUND(N55/N54*100,1)</f>
        <v>101.9</v>
      </c>
      <c r="P55" s="155"/>
      <c r="Q55" s="288"/>
      <c r="R55" s="288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179</v>
      </c>
      <c r="B56" s="153">
        <v>40.5</v>
      </c>
      <c r="C56" s="153">
        <v>42.5</v>
      </c>
      <c r="D56" s="153">
        <v>41.8</v>
      </c>
      <c r="E56" s="153">
        <v>40.1</v>
      </c>
      <c r="F56" s="153">
        <v>43</v>
      </c>
      <c r="G56" s="153">
        <v>42.8</v>
      </c>
      <c r="H56" s="153">
        <v>42.7</v>
      </c>
      <c r="I56" s="153">
        <v>42.3</v>
      </c>
      <c r="J56" s="153">
        <v>41</v>
      </c>
      <c r="K56" s="153">
        <v>40.700000000000003</v>
      </c>
      <c r="L56" s="153">
        <v>38</v>
      </c>
      <c r="M56" s="153">
        <v>36.4</v>
      </c>
      <c r="N56" s="213">
        <f>SUM(B56:M56)/12</f>
        <v>40.983333333333327</v>
      </c>
      <c r="O56" s="290">
        <f t="shared" si="2"/>
        <v>102.7</v>
      </c>
      <c r="P56" s="155"/>
      <c r="Q56" s="288"/>
      <c r="R56" s="288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182</v>
      </c>
      <c r="B57" s="153">
        <v>36.9</v>
      </c>
      <c r="C57" s="153">
        <v>38.200000000000003</v>
      </c>
      <c r="D57" s="153">
        <v>38.200000000000003</v>
      </c>
      <c r="E57" s="153">
        <v>36.4</v>
      </c>
      <c r="F57" s="153">
        <v>37.700000000000003</v>
      </c>
      <c r="G57" s="153">
        <v>38.799999999999997</v>
      </c>
      <c r="H57" s="153">
        <v>38.299999999999997</v>
      </c>
      <c r="I57" s="153">
        <v>40</v>
      </c>
      <c r="J57" s="153">
        <v>40.700000000000003</v>
      </c>
      <c r="K57" s="153">
        <v>40.200000000000003</v>
      </c>
      <c r="L57" s="153">
        <v>40.1</v>
      </c>
      <c r="M57" s="153">
        <v>39.200000000000003</v>
      </c>
      <c r="N57" s="213">
        <f>SUM(B57:M57)/12</f>
        <v>38.725000000000001</v>
      </c>
      <c r="O57" s="290">
        <f t="shared" si="2"/>
        <v>94.5</v>
      </c>
      <c r="P57" s="155"/>
      <c r="Q57" s="288"/>
      <c r="R57" s="288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197</v>
      </c>
      <c r="B58" s="153">
        <v>38.6</v>
      </c>
      <c r="C58" s="153">
        <v>36.700000000000003</v>
      </c>
      <c r="D58" s="153">
        <v>37.4</v>
      </c>
      <c r="E58" s="153">
        <v>36.6</v>
      </c>
      <c r="F58" s="153">
        <v>37.4</v>
      </c>
      <c r="G58" s="153">
        <v>40.700000000000003</v>
      </c>
      <c r="H58" s="153">
        <v>37</v>
      </c>
      <c r="I58" s="153">
        <v>35.700000000000003</v>
      </c>
      <c r="J58" s="153">
        <v>34.6</v>
      </c>
      <c r="K58" s="153">
        <v>35.299999999999997</v>
      </c>
      <c r="L58" s="153">
        <v>36.700000000000003</v>
      </c>
      <c r="M58" s="153">
        <v>36.1</v>
      </c>
      <c r="N58" s="213">
        <f>SUM(B58:M58)/12</f>
        <v>36.900000000000006</v>
      </c>
      <c r="O58" s="290">
        <f t="shared" si="2"/>
        <v>95.3</v>
      </c>
      <c r="P58" s="155"/>
      <c r="Q58" s="216"/>
      <c r="R58" s="216"/>
      <c r="S58" s="155"/>
      <c r="T58" s="155"/>
      <c r="U58" s="155"/>
      <c r="V58" s="155"/>
      <c r="W58" s="155"/>
      <c r="X58" s="155"/>
      <c r="Y58" s="155"/>
      <c r="Z58" s="155"/>
    </row>
    <row r="59" spans="1:26" ht="6" customHeight="1" x14ac:dyDescent="0.15">
      <c r="N59" s="48"/>
      <c r="O59" s="214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9.9499999999999993" customHeight="1" x14ac:dyDescent="0.15">
      <c r="O60" s="215"/>
    </row>
    <row r="65" spans="7:26" ht="9.9499999999999993" customHeight="1" x14ac:dyDescent="0.15">
      <c r="G65" s="156"/>
    </row>
    <row r="66" spans="7:26" ht="9.9499999999999993" customHeight="1" x14ac:dyDescent="0.15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7:26" ht="9.9499999999999993" customHeight="1" x14ac:dyDescent="0.15"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7:26" ht="9.9499999999999993" customHeight="1" x14ac:dyDescent="0.15"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7:26" ht="9.9499999999999993" customHeight="1" x14ac:dyDescent="0.15"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7:26" ht="9.9499999999999993" customHeight="1" x14ac:dyDescent="0.15"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7:26" ht="9.9499999999999993" customHeight="1" x14ac:dyDescent="0.15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7:26" ht="9.9499999999999993" customHeight="1" x14ac:dyDescent="0.15">
      <c r="N72" s="48"/>
      <c r="O72" s="48"/>
      <c r="P72" s="48"/>
      <c r="Q72" s="48"/>
      <c r="R72" s="48"/>
      <c r="S72" s="18"/>
      <c r="T72" s="48"/>
      <c r="U72" s="48"/>
      <c r="V72" s="48"/>
      <c r="W72" s="48"/>
      <c r="X72" s="48"/>
      <c r="Y72" s="48"/>
      <c r="Z72" s="48"/>
    </row>
    <row r="73" spans="7:26" ht="9.9499999999999993" customHeight="1" x14ac:dyDescent="0.15"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7:26" ht="9.9499999999999993" customHeight="1" x14ac:dyDescent="0.15"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7:26" ht="9.9499999999999993" customHeight="1" x14ac:dyDescent="0.15"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82" spans="1:18" ht="4.5" customHeight="1" x14ac:dyDescent="0.15"/>
    <row r="83" spans="1:18" ht="11.1" customHeight="1" x14ac:dyDescent="0.15">
      <c r="A83" s="6"/>
      <c r="B83" s="7" t="s">
        <v>77</v>
      </c>
      <c r="C83" s="7" t="s">
        <v>78</v>
      </c>
      <c r="D83" s="7" t="s">
        <v>79</v>
      </c>
      <c r="E83" s="7" t="s">
        <v>80</v>
      </c>
      <c r="F83" s="7" t="s">
        <v>81</v>
      </c>
      <c r="G83" s="7" t="s">
        <v>82</v>
      </c>
      <c r="H83" s="7" t="s">
        <v>83</v>
      </c>
      <c r="I83" s="7" t="s">
        <v>84</v>
      </c>
      <c r="J83" s="7" t="s">
        <v>85</v>
      </c>
      <c r="K83" s="7" t="s">
        <v>86</v>
      </c>
      <c r="L83" s="7" t="s">
        <v>87</v>
      </c>
      <c r="M83" s="7" t="s">
        <v>88</v>
      </c>
      <c r="N83" s="207" t="s">
        <v>124</v>
      </c>
      <c r="O83" s="149" t="s">
        <v>126</v>
      </c>
    </row>
    <row r="84" spans="1:18" s="150" customFormat="1" ht="11.1" customHeight="1" x14ac:dyDescent="0.15">
      <c r="A84" s="6" t="s">
        <v>177</v>
      </c>
      <c r="B84" s="146">
        <v>49</v>
      </c>
      <c r="C84" s="146">
        <v>47.9</v>
      </c>
      <c r="D84" s="146">
        <v>54.9</v>
      </c>
      <c r="E84" s="146">
        <v>51.9</v>
      </c>
      <c r="F84" s="146">
        <v>53.4</v>
      </c>
      <c r="G84" s="146">
        <v>52</v>
      </c>
      <c r="H84" s="148">
        <v>53.1</v>
      </c>
      <c r="I84" s="146">
        <v>52.7</v>
      </c>
      <c r="J84" s="146">
        <v>47.4</v>
      </c>
      <c r="K84" s="146">
        <v>51.7</v>
      </c>
      <c r="L84" s="146">
        <v>50.5</v>
      </c>
      <c r="M84" s="146">
        <v>46.4</v>
      </c>
      <c r="N84" s="212">
        <f t="shared" ref="N84:N88" si="3">SUM(B84:M84)/12</f>
        <v>50.908333333333331</v>
      </c>
      <c r="O84" s="290">
        <v>98.5</v>
      </c>
      <c r="Q84" s="289"/>
      <c r="R84" s="289"/>
    </row>
    <row r="85" spans="1:18" s="150" customFormat="1" ht="11.1" customHeight="1" x14ac:dyDescent="0.15">
      <c r="A85" s="6" t="s">
        <v>180</v>
      </c>
      <c r="B85" s="146">
        <v>44.7</v>
      </c>
      <c r="C85" s="146">
        <v>44.2</v>
      </c>
      <c r="D85" s="146">
        <v>47.2</v>
      </c>
      <c r="E85" s="146">
        <v>51.4</v>
      </c>
      <c r="F85" s="146">
        <v>48.7</v>
      </c>
      <c r="G85" s="146">
        <v>47.7</v>
      </c>
      <c r="H85" s="148">
        <v>51.2</v>
      </c>
      <c r="I85" s="146">
        <v>44.5</v>
      </c>
      <c r="J85" s="146">
        <v>45.6</v>
      </c>
      <c r="K85" s="146">
        <v>51.2</v>
      </c>
      <c r="L85" s="146">
        <v>45.8</v>
      </c>
      <c r="M85" s="146">
        <v>48.1</v>
      </c>
      <c r="N85" s="212">
        <f t="shared" si="3"/>
        <v>47.525000000000006</v>
      </c>
      <c r="O85" s="290">
        <f t="shared" ref="O85" si="4">ROUND(N85/N84*100,1)</f>
        <v>93.4</v>
      </c>
      <c r="Q85" s="289"/>
      <c r="R85" s="289"/>
    </row>
    <row r="86" spans="1:18" s="150" customFormat="1" ht="11.1" customHeight="1" x14ac:dyDescent="0.15">
      <c r="A86" s="6" t="s">
        <v>179</v>
      </c>
      <c r="B86" s="146">
        <v>43.5</v>
      </c>
      <c r="C86" s="148">
        <v>50</v>
      </c>
      <c r="D86" s="146">
        <v>53.2</v>
      </c>
      <c r="E86" s="146">
        <v>48.5</v>
      </c>
      <c r="F86" s="146">
        <v>42.9</v>
      </c>
      <c r="G86" s="146">
        <v>41.7</v>
      </c>
      <c r="H86" s="148">
        <v>47.4</v>
      </c>
      <c r="I86" s="146">
        <v>45</v>
      </c>
      <c r="J86" s="146">
        <v>46.3</v>
      </c>
      <c r="K86" s="146">
        <v>49.6</v>
      </c>
      <c r="L86" s="146">
        <v>47.6</v>
      </c>
      <c r="M86" s="146">
        <v>53.7</v>
      </c>
      <c r="N86" s="212">
        <f t="shared" si="3"/>
        <v>47.45000000000001</v>
      </c>
      <c r="O86" s="290">
        <v>100</v>
      </c>
      <c r="Q86" s="289"/>
      <c r="R86" s="289"/>
    </row>
    <row r="87" spans="1:18" s="150" customFormat="1" ht="11.1" customHeight="1" x14ac:dyDescent="0.15">
      <c r="A87" s="6" t="s">
        <v>182</v>
      </c>
      <c r="B87" s="146">
        <v>44.8</v>
      </c>
      <c r="C87" s="148">
        <v>51.5</v>
      </c>
      <c r="D87" s="146">
        <v>56.2</v>
      </c>
      <c r="E87" s="146">
        <v>57.8</v>
      </c>
      <c r="F87" s="146">
        <v>55.6</v>
      </c>
      <c r="G87" s="146">
        <v>62.4</v>
      </c>
      <c r="H87" s="148">
        <v>53</v>
      </c>
      <c r="I87" s="146">
        <v>50.6</v>
      </c>
      <c r="J87" s="146">
        <v>48</v>
      </c>
      <c r="K87" s="146">
        <v>47.1</v>
      </c>
      <c r="L87" s="146">
        <v>47.3</v>
      </c>
      <c r="M87" s="146">
        <v>54.3</v>
      </c>
      <c r="N87" s="212">
        <f t="shared" si="3"/>
        <v>52.383333333333326</v>
      </c>
      <c r="O87" s="290">
        <f t="shared" ref="O87:O88" si="5">ROUND(N87/N86*100,1)</f>
        <v>110.4</v>
      </c>
      <c r="Q87" s="289"/>
      <c r="R87" s="289"/>
    </row>
    <row r="88" spans="1:18" ht="11.1" customHeight="1" x14ac:dyDescent="0.15">
      <c r="A88" s="6" t="s">
        <v>197</v>
      </c>
      <c r="B88" s="146">
        <v>50.7</v>
      </c>
      <c r="C88" s="148">
        <v>49.7</v>
      </c>
      <c r="D88" s="146">
        <v>58.3</v>
      </c>
      <c r="E88" s="146">
        <v>55.1</v>
      </c>
      <c r="F88" s="146">
        <v>47.9</v>
      </c>
      <c r="G88" s="146">
        <v>63.1</v>
      </c>
      <c r="H88" s="148">
        <v>62.3</v>
      </c>
      <c r="I88" s="146">
        <v>54.5</v>
      </c>
      <c r="J88" s="146">
        <v>57.7</v>
      </c>
      <c r="K88" s="146">
        <v>59.4</v>
      </c>
      <c r="L88" s="146">
        <v>55.1</v>
      </c>
      <c r="M88" s="146">
        <v>50.9</v>
      </c>
      <c r="N88" s="212">
        <f t="shared" si="3"/>
        <v>55.391666666666673</v>
      </c>
      <c r="O88" s="290">
        <f t="shared" si="5"/>
        <v>105.7</v>
      </c>
      <c r="Q88" s="17"/>
    </row>
    <row r="89" spans="1:18" ht="9.9499999999999993" customHeight="1" x14ac:dyDescent="0.15">
      <c r="F89" s="382"/>
      <c r="O89" s="158"/>
    </row>
    <row r="90" spans="1:18" ht="9.9499999999999993" customHeight="1" x14ac:dyDescent="0.15">
      <c r="G90" s="158"/>
    </row>
    <row r="93" spans="1:18" ht="30" customHeight="1" x14ac:dyDescent="0.15">
      <c r="N93" s="4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Z90"/>
  <sheetViews>
    <sheetView workbookViewId="0">
      <selection activeCell="R87" sqref="R87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6" width="7.625" customWidth="1"/>
  </cols>
  <sheetData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23" spans="1:26" ht="3" customHeight="1" x14ac:dyDescent="0.15"/>
    <row r="24" spans="1:26" ht="11.1" customHeight="1" x14ac:dyDescent="0.15">
      <c r="A24" s="6"/>
      <c r="B24" s="7" t="s">
        <v>77</v>
      </c>
      <c r="C24" s="7" t="s">
        <v>78</v>
      </c>
      <c r="D24" s="7" t="s">
        <v>79</v>
      </c>
      <c r="E24" s="7" t="s">
        <v>80</v>
      </c>
      <c r="F24" s="7" t="s">
        <v>81</v>
      </c>
      <c r="G24" s="7" t="s">
        <v>82</v>
      </c>
      <c r="H24" s="7" t="s">
        <v>83</v>
      </c>
      <c r="I24" s="7" t="s">
        <v>84</v>
      </c>
      <c r="J24" s="7" t="s">
        <v>85</v>
      </c>
      <c r="K24" s="7" t="s">
        <v>86</v>
      </c>
      <c r="L24" s="7" t="s">
        <v>87</v>
      </c>
      <c r="M24" s="7" t="s">
        <v>88</v>
      </c>
      <c r="N24" s="207" t="s">
        <v>123</v>
      </c>
      <c r="O24" s="149" t="s">
        <v>126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177</v>
      </c>
      <c r="B25" s="157">
        <v>31</v>
      </c>
      <c r="C25" s="157">
        <v>41.9</v>
      </c>
      <c r="D25" s="157">
        <v>40.700000000000003</v>
      </c>
      <c r="E25" s="157">
        <v>47.3</v>
      </c>
      <c r="F25" s="157">
        <v>55.6</v>
      </c>
      <c r="G25" s="157">
        <v>54.5</v>
      </c>
      <c r="H25" s="157">
        <v>50.6</v>
      </c>
      <c r="I25" s="157">
        <v>41.6</v>
      </c>
      <c r="J25" s="157">
        <v>40.700000000000003</v>
      </c>
      <c r="K25" s="157">
        <v>53.2</v>
      </c>
      <c r="L25" s="157">
        <v>46.1</v>
      </c>
      <c r="M25" s="157">
        <v>50.5</v>
      </c>
      <c r="N25" s="213">
        <f>SUM(B25:M25)</f>
        <v>553.70000000000005</v>
      </c>
      <c r="O25" s="208">
        <v>115.8</v>
      </c>
      <c r="P25" s="155"/>
      <c r="Q25" s="288"/>
      <c r="R25" s="288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180</v>
      </c>
      <c r="B26" s="157">
        <v>46.8</v>
      </c>
      <c r="C26" s="157">
        <v>51.9</v>
      </c>
      <c r="D26" s="157">
        <v>48.4</v>
      </c>
      <c r="E26" s="157">
        <v>60.2</v>
      </c>
      <c r="F26" s="157">
        <v>52.3</v>
      </c>
      <c r="G26" s="157">
        <v>59.3</v>
      </c>
      <c r="H26" s="157">
        <v>66.7</v>
      </c>
      <c r="I26" s="157">
        <v>43.7</v>
      </c>
      <c r="J26" s="157">
        <v>73.5</v>
      </c>
      <c r="K26" s="157">
        <v>62.6</v>
      </c>
      <c r="L26" s="157">
        <v>59.5</v>
      </c>
      <c r="M26" s="157">
        <v>53.9</v>
      </c>
      <c r="N26" s="305">
        <f>SUM(B26:M26)</f>
        <v>678.8</v>
      </c>
      <c r="O26" s="208">
        <f t="shared" ref="O26:O29" si="0">ROUND(N26/N25*100,1)</f>
        <v>122.6</v>
      </c>
      <c r="P26" s="155"/>
      <c r="Q26" s="288"/>
      <c r="R26" s="288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179</v>
      </c>
      <c r="B27" s="157">
        <v>47.8</v>
      </c>
      <c r="C27" s="157">
        <v>44.8</v>
      </c>
      <c r="D27" s="157">
        <v>52.1</v>
      </c>
      <c r="E27" s="157">
        <v>55.6</v>
      </c>
      <c r="F27" s="157">
        <v>47.6</v>
      </c>
      <c r="G27" s="157">
        <v>72.400000000000006</v>
      </c>
      <c r="H27" s="157">
        <v>64.7</v>
      </c>
      <c r="I27" s="157">
        <v>42.3</v>
      </c>
      <c r="J27" s="157">
        <v>49.9</v>
      </c>
      <c r="K27" s="157">
        <v>47.9</v>
      </c>
      <c r="L27" s="157">
        <v>46.1</v>
      </c>
      <c r="M27" s="157">
        <v>44.3</v>
      </c>
      <c r="N27" s="305">
        <f>SUM(B27:M27)</f>
        <v>615.49999999999989</v>
      </c>
      <c r="O27" s="208">
        <f t="shared" si="0"/>
        <v>90.7</v>
      </c>
      <c r="P27" s="155"/>
      <c r="Q27" s="288"/>
      <c r="R27" s="288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182</v>
      </c>
      <c r="B28" s="157">
        <v>44.4</v>
      </c>
      <c r="C28" s="157">
        <v>43.2</v>
      </c>
      <c r="D28" s="157">
        <v>58.3</v>
      </c>
      <c r="E28" s="157">
        <v>82.3</v>
      </c>
      <c r="F28" s="157">
        <v>75.599999999999994</v>
      </c>
      <c r="G28" s="157">
        <v>80.5</v>
      </c>
      <c r="H28" s="157">
        <v>62.3</v>
      </c>
      <c r="I28" s="157">
        <v>50.4</v>
      </c>
      <c r="J28" s="157">
        <v>48.5</v>
      </c>
      <c r="K28" s="157">
        <v>53.2</v>
      </c>
      <c r="L28" s="157">
        <v>47.2</v>
      </c>
      <c r="M28" s="157">
        <v>49</v>
      </c>
      <c r="N28" s="305">
        <f>SUM(B28:M28)</f>
        <v>694.90000000000009</v>
      </c>
      <c r="O28" s="208">
        <f t="shared" si="0"/>
        <v>112.9</v>
      </c>
      <c r="P28" s="155"/>
      <c r="Q28" s="288"/>
      <c r="R28" s="288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197</v>
      </c>
      <c r="B29" s="157">
        <v>55.9</v>
      </c>
      <c r="C29" s="157">
        <v>45.3</v>
      </c>
      <c r="D29" s="157">
        <v>66.8</v>
      </c>
      <c r="E29" s="157">
        <v>60.7</v>
      </c>
      <c r="F29" s="157">
        <v>50.5</v>
      </c>
      <c r="G29" s="157">
        <v>71.599999999999994</v>
      </c>
      <c r="H29" s="157">
        <v>77</v>
      </c>
      <c r="I29" s="157">
        <v>59.3</v>
      </c>
      <c r="J29" s="157">
        <v>70.2</v>
      </c>
      <c r="K29" s="157">
        <v>61.2</v>
      </c>
      <c r="L29" s="157">
        <v>59</v>
      </c>
      <c r="M29" s="157">
        <v>56.5</v>
      </c>
      <c r="N29" s="305">
        <f>SUM(B29:M29)</f>
        <v>734</v>
      </c>
      <c r="O29" s="208">
        <f t="shared" si="0"/>
        <v>105.6</v>
      </c>
      <c r="P29" s="155"/>
      <c r="S29" s="155"/>
      <c r="T29" s="155"/>
      <c r="U29" s="155"/>
      <c r="V29" s="155"/>
      <c r="W29" s="155"/>
      <c r="X29" s="155"/>
      <c r="Y29" s="155"/>
      <c r="Z29" s="155"/>
    </row>
    <row r="30" spans="1:26" ht="9.75" customHeight="1" x14ac:dyDescent="0.15"/>
    <row r="51" spans="1:26" ht="9.9499999999999993" customHeight="1" x14ac:dyDescent="0.15">
      <c r="D51" s="17"/>
    </row>
    <row r="53" spans="1:26" ht="11.1" customHeight="1" x14ac:dyDescent="0.15">
      <c r="A53" s="6"/>
      <c r="B53" s="7" t="s">
        <v>77</v>
      </c>
      <c r="C53" s="7" t="s">
        <v>78</v>
      </c>
      <c r="D53" s="7" t="s">
        <v>79</v>
      </c>
      <c r="E53" s="7" t="s">
        <v>80</v>
      </c>
      <c r="F53" s="7" t="s">
        <v>81</v>
      </c>
      <c r="G53" s="7" t="s">
        <v>82</v>
      </c>
      <c r="H53" s="7" t="s">
        <v>83</v>
      </c>
      <c r="I53" s="7" t="s">
        <v>84</v>
      </c>
      <c r="J53" s="7" t="s">
        <v>85</v>
      </c>
      <c r="K53" s="7" t="s">
        <v>86</v>
      </c>
      <c r="L53" s="7" t="s">
        <v>87</v>
      </c>
      <c r="M53" s="7" t="s">
        <v>88</v>
      </c>
      <c r="N53" s="207" t="s">
        <v>124</v>
      </c>
      <c r="O53" s="149" t="s">
        <v>126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177</v>
      </c>
      <c r="B54" s="157">
        <v>48.3</v>
      </c>
      <c r="C54" s="157">
        <v>50.9</v>
      </c>
      <c r="D54" s="157">
        <v>48.3</v>
      </c>
      <c r="E54" s="157">
        <v>50.5</v>
      </c>
      <c r="F54" s="157">
        <v>52.1</v>
      </c>
      <c r="G54" s="157">
        <v>49.7</v>
      </c>
      <c r="H54" s="157">
        <v>45.5</v>
      </c>
      <c r="I54" s="157">
        <v>40.799999999999997</v>
      </c>
      <c r="J54" s="157">
        <v>41.6</v>
      </c>
      <c r="K54" s="157">
        <v>46.4</v>
      </c>
      <c r="L54" s="157">
        <v>47.5</v>
      </c>
      <c r="M54" s="157">
        <v>56.7</v>
      </c>
      <c r="N54" s="213">
        <f>SUM(B54:M54)/12</f>
        <v>48.19166666666667</v>
      </c>
      <c r="O54" s="208">
        <v>100.4</v>
      </c>
      <c r="P54" s="155"/>
      <c r="Q54" s="291"/>
      <c r="R54" s="291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180</v>
      </c>
      <c r="B55" s="157">
        <v>54.8</v>
      </c>
      <c r="C55" s="157">
        <v>59.3</v>
      </c>
      <c r="D55" s="157">
        <v>58.7</v>
      </c>
      <c r="E55" s="157">
        <v>64.3</v>
      </c>
      <c r="F55" s="157">
        <v>57.2</v>
      </c>
      <c r="G55" s="157">
        <v>59.5</v>
      </c>
      <c r="H55" s="157">
        <v>57.8</v>
      </c>
      <c r="I55" s="157">
        <v>57.5</v>
      </c>
      <c r="J55" s="157">
        <v>57.6</v>
      </c>
      <c r="K55" s="157">
        <v>61</v>
      </c>
      <c r="L55" s="157">
        <v>58.2</v>
      </c>
      <c r="M55" s="157">
        <v>62.9</v>
      </c>
      <c r="N55" s="213">
        <f>SUM(B55:M55)/12</f>
        <v>59.06666666666667</v>
      </c>
      <c r="O55" s="208">
        <f t="shared" ref="O55:O58" si="1">ROUND(N55/N54*100,1)</f>
        <v>122.6</v>
      </c>
      <c r="P55" s="155"/>
      <c r="Q55" s="291"/>
      <c r="R55" s="291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179</v>
      </c>
      <c r="B56" s="157">
        <v>65.900000000000006</v>
      </c>
      <c r="C56" s="157">
        <v>65.900000000000006</v>
      </c>
      <c r="D56" s="157">
        <v>60.8</v>
      </c>
      <c r="E56" s="157">
        <v>61</v>
      </c>
      <c r="F56" s="157">
        <v>64.599999999999994</v>
      </c>
      <c r="G56" s="157">
        <v>55.6</v>
      </c>
      <c r="H56" s="157">
        <v>43</v>
      </c>
      <c r="I56" s="157">
        <v>47.8</v>
      </c>
      <c r="J56" s="157">
        <v>53.1</v>
      </c>
      <c r="K56" s="157">
        <v>53.4</v>
      </c>
      <c r="L56" s="157">
        <v>34</v>
      </c>
      <c r="M56" s="157">
        <v>32.1</v>
      </c>
      <c r="N56" s="213">
        <f>SUM(B56:M56)/12</f>
        <v>53.1</v>
      </c>
      <c r="O56" s="208">
        <f t="shared" si="1"/>
        <v>89.9</v>
      </c>
      <c r="P56" s="155"/>
      <c r="Q56" s="291"/>
      <c r="R56" s="291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182</v>
      </c>
      <c r="B57" s="157">
        <v>32.1</v>
      </c>
      <c r="C57" s="157">
        <v>30.1</v>
      </c>
      <c r="D57" s="157">
        <v>28.9</v>
      </c>
      <c r="E57" s="157">
        <v>38</v>
      </c>
      <c r="F57" s="157">
        <v>43.4</v>
      </c>
      <c r="G57" s="157">
        <v>45.9</v>
      </c>
      <c r="H57" s="157">
        <v>40.200000000000003</v>
      </c>
      <c r="I57" s="157">
        <v>40.5</v>
      </c>
      <c r="J57" s="157">
        <v>41.7</v>
      </c>
      <c r="K57" s="157">
        <v>40.799999999999997</v>
      </c>
      <c r="L57" s="157">
        <v>40.1</v>
      </c>
      <c r="M57" s="157">
        <v>39.6</v>
      </c>
      <c r="N57" s="213">
        <f>SUM(B57:M57)/12</f>
        <v>38.44166666666667</v>
      </c>
      <c r="O57" s="208">
        <f t="shared" si="1"/>
        <v>72.400000000000006</v>
      </c>
      <c r="P57" s="155"/>
      <c r="Q57" s="291"/>
      <c r="R57" s="291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197</v>
      </c>
      <c r="B58" s="157">
        <v>40.9</v>
      </c>
      <c r="C58" s="157">
        <v>41</v>
      </c>
      <c r="D58" s="157">
        <v>39.5</v>
      </c>
      <c r="E58" s="157">
        <v>39.4</v>
      </c>
      <c r="F58" s="157">
        <v>37.9</v>
      </c>
      <c r="G58" s="157">
        <v>41.3</v>
      </c>
      <c r="H58" s="157">
        <v>37.5</v>
      </c>
      <c r="I58" s="157">
        <v>38.6</v>
      </c>
      <c r="J58" s="157">
        <v>37.9</v>
      </c>
      <c r="K58" s="157">
        <v>39.700000000000003</v>
      </c>
      <c r="L58" s="157">
        <v>43.1</v>
      </c>
      <c r="M58" s="157">
        <v>40.299999999999997</v>
      </c>
      <c r="N58" s="213">
        <f>SUM(B58:M58)/12</f>
        <v>39.758333333333333</v>
      </c>
      <c r="O58" s="208">
        <f t="shared" si="1"/>
        <v>103.4</v>
      </c>
      <c r="P58" s="155"/>
      <c r="Q58" s="216"/>
      <c r="R58" s="216"/>
      <c r="S58" s="155"/>
      <c r="T58" s="155"/>
      <c r="U58" s="155"/>
      <c r="V58" s="155"/>
      <c r="W58" s="155"/>
      <c r="X58" s="155"/>
      <c r="Y58" s="155"/>
      <c r="Z58" s="155"/>
    </row>
    <row r="59" spans="1:26" ht="9.9499999999999993" customHeight="1" x14ac:dyDescent="0.15">
      <c r="Q59" s="220"/>
    </row>
    <row r="82" spans="1:26" ht="6" customHeight="1" x14ac:dyDescent="0.15"/>
    <row r="83" spans="1:26" ht="11.1" customHeight="1" x14ac:dyDescent="0.15">
      <c r="A83" s="6"/>
      <c r="B83" s="7" t="s">
        <v>77</v>
      </c>
      <c r="C83" s="7" t="s">
        <v>78</v>
      </c>
      <c r="D83" s="7" t="s">
        <v>79</v>
      </c>
      <c r="E83" s="7" t="s">
        <v>80</v>
      </c>
      <c r="F83" s="7" t="s">
        <v>81</v>
      </c>
      <c r="G83" s="7" t="s">
        <v>82</v>
      </c>
      <c r="H83" s="7" t="s">
        <v>83</v>
      </c>
      <c r="I83" s="7" t="s">
        <v>84</v>
      </c>
      <c r="J83" s="7" t="s">
        <v>85</v>
      </c>
      <c r="K83" s="7" t="s">
        <v>86</v>
      </c>
      <c r="L83" s="7" t="s">
        <v>87</v>
      </c>
      <c r="M83" s="7" t="s">
        <v>88</v>
      </c>
      <c r="N83" s="207" t="s">
        <v>124</v>
      </c>
      <c r="O83" s="149" t="s">
        <v>126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177</v>
      </c>
      <c r="B84" s="11">
        <v>64.900000000000006</v>
      </c>
      <c r="C84" s="11">
        <v>81.8</v>
      </c>
      <c r="D84" s="11">
        <v>84.6</v>
      </c>
      <c r="E84" s="11">
        <v>93.4</v>
      </c>
      <c r="F84" s="11">
        <v>106.7</v>
      </c>
      <c r="G84" s="11">
        <v>109.4</v>
      </c>
      <c r="H84" s="11">
        <v>110.7</v>
      </c>
      <c r="I84" s="11">
        <v>101.9</v>
      </c>
      <c r="J84" s="11">
        <v>97.7</v>
      </c>
      <c r="K84" s="11">
        <v>115.3</v>
      </c>
      <c r="L84" s="11">
        <v>97.1</v>
      </c>
      <c r="M84" s="11">
        <v>88.2</v>
      </c>
      <c r="N84" s="212">
        <f>SUM(B84:M84)/12</f>
        <v>95.975000000000009</v>
      </c>
      <c r="O84" s="148">
        <v>115.8</v>
      </c>
      <c r="P84" s="48"/>
      <c r="Q84" s="17"/>
      <c r="R84" s="17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180</v>
      </c>
      <c r="B85" s="11">
        <v>85.7</v>
      </c>
      <c r="C85" s="11">
        <v>87</v>
      </c>
      <c r="D85" s="11">
        <v>82.4</v>
      </c>
      <c r="E85" s="11">
        <v>93.3</v>
      </c>
      <c r="F85" s="11">
        <v>92</v>
      </c>
      <c r="G85" s="11">
        <v>99.6</v>
      </c>
      <c r="H85" s="11">
        <v>115.3</v>
      </c>
      <c r="I85" s="11">
        <v>76.099999999999994</v>
      </c>
      <c r="J85" s="11">
        <v>127.5</v>
      </c>
      <c r="K85" s="11">
        <v>102.6</v>
      </c>
      <c r="L85" s="11">
        <v>102.2</v>
      </c>
      <c r="M85" s="11">
        <v>85.1</v>
      </c>
      <c r="N85" s="212">
        <f>SUM(B85:M85)/12</f>
        <v>95.733333333333334</v>
      </c>
      <c r="O85" s="148">
        <f t="shared" ref="O85:O88" si="2">ROUND(N85/N84*100,1)</f>
        <v>99.7</v>
      </c>
      <c r="P85" s="48"/>
      <c r="Q85" s="17"/>
      <c r="R85" s="17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179</v>
      </c>
      <c r="B86" s="11">
        <v>71.8</v>
      </c>
      <c r="C86" s="11">
        <v>67.900000000000006</v>
      </c>
      <c r="D86" s="11">
        <v>86.3</v>
      </c>
      <c r="E86" s="11">
        <v>91.1</v>
      </c>
      <c r="F86" s="11">
        <v>72.900000000000006</v>
      </c>
      <c r="G86" s="11">
        <v>127.8</v>
      </c>
      <c r="H86" s="11">
        <v>144</v>
      </c>
      <c r="I86" s="11">
        <v>88.1</v>
      </c>
      <c r="J86" s="11">
        <v>93.5</v>
      </c>
      <c r="K86" s="11">
        <v>89.7</v>
      </c>
      <c r="L86" s="11">
        <v>127.8</v>
      </c>
      <c r="M86" s="11">
        <v>136.69999999999999</v>
      </c>
      <c r="N86" s="212">
        <f>SUM(B86:M86)/12</f>
        <v>99.800000000000011</v>
      </c>
      <c r="O86" s="148">
        <f t="shared" si="2"/>
        <v>104.2</v>
      </c>
      <c r="P86" s="48"/>
      <c r="Q86" s="17"/>
      <c r="R86" s="17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182</v>
      </c>
      <c r="B87" s="11">
        <v>138.19999999999999</v>
      </c>
      <c r="C87" s="11">
        <v>142.4</v>
      </c>
      <c r="D87" s="11">
        <v>199.9</v>
      </c>
      <c r="E87" s="11">
        <v>232.5</v>
      </c>
      <c r="F87" s="11">
        <v>179</v>
      </c>
      <c r="G87" s="11">
        <v>177.6</v>
      </c>
      <c r="H87" s="11">
        <v>151.19999999999999</v>
      </c>
      <c r="I87" s="11">
        <v>124.5</v>
      </c>
      <c r="J87" s="11">
        <v>116.7</v>
      </c>
      <c r="K87" s="11">
        <v>129.9</v>
      </c>
      <c r="L87" s="11">
        <v>117.4</v>
      </c>
      <c r="M87" s="11">
        <v>123.6</v>
      </c>
      <c r="N87" s="212">
        <f>SUM(B87:M87)/12</f>
        <v>152.74166666666667</v>
      </c>
      <c r="O87" s="148">
        <f t="shared" si="2"/>
        <v>153</v>
      </c>
      <c r="P87" s="48"/>
      <c r="Q87" s="17"/>
      <c r="R87" s="17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197</v>
      </c>
      <c r="B88" s="11">
        <v>137.30000000000001</v>
      </c>
      <c r="C88" s="11">
        <v>110.5</v>
      </c>
      <c r="D88" s="11">
        <v>167.7</v>
      </c>
      <c r="E88" s="11">
        <v>153.9</v>
      </c>
      <c r="F88" s="11">
        <v>132.6</v>
      </c>
      <c r="G88" s="11">
        <v>176.4</v>
      </c>
      <c r="H88" s="11">
        <v>200.3</v>
      </c>
      <c r="I88" s="11">
        <v>154.69999999999999</v>
      </c>
      <c r="J88" s="11">
        <v>184.4</v>
      </c>
      <c r="K88" s="11">
        <v>155.5</v>
      </c>
      <c r="L88" s="11">
        <v>138.4</v>
      </c>
      <c r="M88" s="11">
        <v>138.80000000000001</v>
      </c>
      <c r="N88" s="212">
        <f>SUM(B88:M88)/12</f>
        <v>154.20833333333334</v>
      </c>
      <c r="O88" s="148">
        <f t="shared" si="2"/>
        <v>101</v>
      </c>
      <c r="P88" s="48"/>
      <c r="Q88" s="353"/>
      <c r="R88" s="353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C89" s="369"/>
      <c r="D89" s="150"/>
    </row>
    <row r="90" spans="1:26" ht="9.9499999999999993" customHeight="1" x14ac:dyDescent="0.15">
      <c r="D90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Z89"/>
  <sheetViews>
    <sheetView zoomScaleNormal="100" workbookViewId="0">
      <selection activeCell="R89" sqref="R89"/>
    </sheetView>
  </sheetViews>
  <sheetFormatPr defaultRowHeight="9.9499999999999993" customHeight="1" x14ac:dyDescent="0.15"/>
  <cols>
    <col min="1" max="1" width="8" customWidth="1"/>
    <col min="2" max="13" width="6.125" customWidth="1"/>
    <col min="14" max="26" width="7.625" customWidth="1"/>
  </cols>
  <sheetData>
    <row r="8" spans="1:26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9.9499999999999993" customHeight="1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.75" customHeight="1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1.1" customHeight="1" x14ac:dyDescent="0.15">
      <c r="A24" s="6"/>
      <c r="B24" s="7" t="s">
        <v>77</v>
      </c>
      <c r="C24" s="7" t="s">
        <v>78</v>
      </c>
      <c r="D24" s="7" t="s">
        <v>79</v>
      </c>
      <c r="E24" s="7" t="s">
        <v>80</v>
      </c>
      <c r="F24" s="7" t="s">
        <v>81</v>
      </c>
      <c r="G24" s="7" t="s">
        <v>82</v>
      </c>
      <c r="H24" s="7" t="s">
        <v>83</v>
      </c>
      <c r="I24" s="7" t="s">
        <v>84</v>
      </c>
      <c r="J24" s="7" t="s">
        <v>85</v>
      </c>
      <c r="K24" s="7" t="s">
        <v>86</v>
      </c>
      <c r="L24" s="7" t="s">
        <v>87</v>
      </c>
      <c r="M24" s="7" t="s">
        <v>88</v>
      </c>
      <c r="N24" s="207" t="s">
        <v>123</v>
      </c>
      <c r="O24" s="149" t="s">
        <v>126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177</v>
      </c>
      <c r="B25" s="356">
        <v>91</v>
      </c>
      <c r="C25" s="356">
        <v>88.5</v>
      </c>
      <c r="D25" s="356">
        <v>127.1</v>
      </c>
      <c r="E25" s="356">
        <v>123.6</v>
      </c>
      <c r="F25" s="356">
        <v>127.3</v>
      </c>
      <c r="G25" s="356">
        <v>123.9</v>
      </c>
      <c r="H25" s="356">
        <v>147.6</v>
      </c>
      <c r="I25" s="356">
        <v>123.9</v>
      </c>
      <c r="J25" s="356">
        <v>121.8</v>
      </c>
      <c r="K25" s="356">
        <v>131</v>
      </c>
      <c r="L25" s="356">
        <v>110.3</v>
      </c>
      <c r="M25" s="356">
        <v>106.5</v>
      </c>
      <c r="N25" s="213">
        <f>SUM(B25:M25)</f>
        <v>1422.5</v>
      </c>
      <c r="O25" s="357">
        <v>98.9</v>
      </c>
      <c r="P25" s="155"/>
      <c r="Q25" s="288"/>
      <c r="R25" s="288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180</v>
      </c>
      <c r="B26" s="356">
        <v>96.4</v>
      </c>
      <c r="C26" s="356">
        <v>100.8</v>
      </c>
      <c r="D26" s="356">
        <v>119.9</v>
      </c>
      <c r="E26" s="356">
        <v>122</v>
      </c>
      <c r="F26" s="356">
        <v>123.5</v>
      </c>
      <c r="G26" s="356">
        <v>126.2</v>
      </c>
      <c r="H26" s="356">
        <v>126.9</v>
      </c>
      <c r="I26" s="356">
        <v>97.5</v>
      </c>
      <c r="J26" s="356">
        <v>114.1</v>
      </c>
      <c r="K26" s="356">
        <v>104.1</v>
      </c>
      <c r="L26" s="356">
        <v>95.1</v>
      </c>
      <c r="M26" s="356">
        <v>110</v>
      </c>
      <c r="N26" s="213">
        <f>SUM(B26:M26)</f>
        <v>1336.4999999999998</v>
      </c>
      <c r="O26" s="357">
        <f t="shared" ref="O26:O29" si="0">ROUND(N26/N25*100,1)</f>
        <v>94</v>
      </c>
      <c r="P26" s="360"/>
      <c r="Q26" s="361"/>
      <c r="R26" s="361"/>
      <c r="S26" s="360"/>
      <c r="T26" s="360"/>
      <c r="U26" s="360"/>
      <c r="V26" s="360"/>
      <c r="W26" s="360"/>
      <c r="X26" s="360"/>
      <c r="Y26" s="360"/>
      <c r="Z26" s="360"/>
    </row>
    <row r="27" spans="1:26" ht="11.1" customHeight="1" x14ac:dyDescent="0.15">
      <c r="A27" s="6" t="s">
        <v>179</v>
      </c>
      <c r="B27" s="356">
        <v>84.4</v>
      </c>
      <c r="C27" s="356">
        <v>90.2</v>
      </c>
      <c r="D27" s="356">
        <v>113.2</v>
      </c>
      <c r="E27" s="356">
        <v>112.9</v>
      </c>
      <c r="F27" s="356">
        <v>92.8</v>
      </c>
      <c r="G27" s="356">
        <v>100.2</v>
      </c>
      <c r="H27" s="356">
        <v>103</v>
      </c>
      <c r="I27" s="356">
        <v>90.2</v>
      </c>
      <c r="J27" s="356">
        <v>95.8</v>
      </c>
      <c r="K27" s="356">
        <v>131.9</v>
      </c>
      <c r="L27" s="356">
        <v>84.5</v>
      </c>
      <c r="M27" s="356">
        <v>78.599999999999994</v>
      </c>
      <c r="N27" s="213">
        <f>SUM(B27:M27)</f>
        <v>1177.6999999999998</v>
      </c>
      <c r="O27" s="357">
        <f t="shared" si="0"/>
        <v>88.1</v>
      </c>
      <c r="P27" s="360"/>
      <c r="Q27" s="361"/>
      <c r="R27" s="361"/>
      <c r="S27" s="360"/>
      <c r="T27" s="360"/>
      <c r="U27" s="360"/>
      <c r="V27" s="360"/>
      <c r="W27" s="360"/>
      <c r="X27" s="360"/>
      <c r="Y27" s="360"/>
      <c r="Z27" s="360"/>
    </row>
    <row r="28" spans="1:26" ht="11.1" customHeight="1" x14ac:dyDescent="0.15">
      <c r="A28" s="6" t="s">
        <v>182</v>
      </c>
      <c r="B28" s="356">
        <v>75.7</v>
      </c>
      <c r="C28" s="356">
        <v>92.3</v>
      </c>
      <c r="D28" s="356">
        <v>105</v>
      </c>
      <c r="E28" s="356">
        <v>103.6</v>
      </c>
      <c r="F28" s="356">
        <v>94.9</v>
      </c>
      <c r="G28" s="356">
        <v>106.3</v>
      </c>
      <c r="H28" s="356">
        <v>100.1</v>
      </c>
      <c r="I28" s="356">
        <v>100.9</v>
      </c>
      <c r="J28" s="356">
        <v>91.8</v>
      </c>
      <c r="K28" s="356">
        <v>87.4</v>
      </c>
      <c r="L28" s="356">
        <v>90</v>
      </c>
      <c r="M28" s="356">
        <v>78.099999999999994</v>
      </c>
      <c r="N28" s="213">
        <f>SUM(B28:M28)</f>
        <v>1126.0999999999999</v>
      </c>
      <c r="O28" s="357">
        <f t="shared" si="0"/>
        <v>95.6</v>
      </c>
      <c r="P28" s="360"/>
      <c r="Q28" s="361"/>
      <c r="R28" s="361"/>
      <c r="S28" s="360"/>
      <c r="T28" s="360"/>
      <c r="U28" s="360"/>
      <c r="V28" s="360"/>
      <c r="W28" s="360"/>
      <c r="X28" s="360"/>
      <c r="Y28" s="360"/>
      <c r="Z28" s="360"/>
    </row>
    <row r="29" spans="1:26" ht="11.1" customHeight="1" x14ac:dyDescent="0.15">
      <c r="A29" s="6" t="s">
        <v>197</v>
      </c>
      <c r="B29" s="356">
        <v>68.900000000000006</v>
      </c>
      <c r="C29" s="356">
        <v>75.7</v>
      </c>
      <c r="D29" s="356">
        <v>96.3</v>
      </c>
      <c r="E29" s="356">
        <v>98.9</v>
      </c>
      <c r="F29" s="356">
        <v>89.3</v>
      </c>
      <c r="G29" s="356">
        <v>96</v>
      </c>
      <c r="H29" s="356">
        <v>90.2</v>
      </c>
      <c r="I29" s="356">
        <v>87.2</v>
      </c>
      <c r="J29" s="356">
        <v>85.7</v>
      </c>
      <c r="K29" s="356">
        <v>93.5</v>
      </c>
      <c r="L29" s="356">
        <v>82.1</v>
      </c>
      <c r="M29" s="356">
        <v>87</v>
      </c>
      <c r="N29" s="213">
        <f>SUM(B29:M29)</f>
        <v>1050.8000000000002</v>
      </c>
      <c r="O29" s="357">
        <f t="shared" si="0"/>
        <v>93.3</v>
      </c>
      <c r="P29" s="360"/>
      <c r="Q29" s="362"/>
      <c r="R29" s="362"/>
      <c r="S29" s="360"/>
      <c r="T29" s="360"/>
      <c r="U29" s="360"/>
      <c r="V29" s="360"/>
      <c r="W29" s="360"/>
      <c r="X29" s="360"/>
      <c r="Y29" s="360"/>
      <c r="Z29" s="360"/>
    </row>
    <row r="30" spans="1:26" ht="9.9499999999999993" customHeight="1" x14ac:dyDescent="0.15">
      <c r="H30" s="194"/>
    </row>
    <row r="53" spans="1:26" s="150" customFormat="1" ht="11.1" customHeight="1" x14ac:dyDescent="0.15">
      <c r="A53" s="11"/>
      <c r="B53" s="146" t="s">
        <v>77</v>
      </c>
      <c r="C53" s="146" t="s">
        <v>78</v>
      </c>
      <c r="D53" s="146" t="s">
        <v>79</v>
      </c>
      <c r="E53" s="146" t="s">
        <v>80</v>
      </c>
      <c r="F53" s="146" t="s">
        <v>81</v>
      </c>
      <c r="G53" s="146" t="s">
        <v>82</v>
      </c>
      <c r="H53" s="146" t="s">
        <v>83</v>
      </c>
      <c r="I53" s="146" t="s">
        <v>84</v>
      </c>
      <c r="J53" s="146" t="s">
        <v>85</v>
      </c>
      <c r="K53" s="146" t="s">
        <v>86</v>
      </c>
      <c r="L53" s="146" t="s">
        <v>87</v>
      </c>
      <c r="M53" s="146" t="s">
        <v>88</v>
      </c>
      <c r="N53" s="207" t="s">
        <v>124</v>
      </c>
      <c r="O53" s="149" t="s">
        <v>126</v>
      </c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s="150" customFormat="1" ht="11.1" customHeight="1" x14ac:dyDescent="0.15">
      <c r="A54" s="6" t="s">
        <v>177</v>
      </c>
      <c r="B54" s="153">
        <v>120.5</v>
      </c>
      <c r="C54" s="153">
        <v>109</v>
      </c>
      <c r="D54" s="153">
        <v>119.8</v>
      </c>
      <c r="E54" s="153">
        <v>121.6</v>
      </c>
      <c r="F54" s="153">
        <v>136.1</v>
      </c>
      <c r="G54" s="153">
        <v>141.5</v>
      </c>
      <c r="H54" s="153">
        <v>138.5</v>
      </c>
      <c r="I54" s="153">
        <v>115.4</v>
      </c>
      <c r="J54" s="153">
        <v>127.1</v>
      </c>
      <c r="K54" s="153">
        <v>139.9</v>
      </c>
      <c r="L54" s="153">
        <v>134.6</v>
      </c>
      <c r="M54" s="153">
        <v>130.80000000000001</v>
      </c>
      <c r="N54" s="213">
        <f>SUM(B54:M54)/12</f>
        <v>127.89999999999999</v>
      </c>
      <c r="O54" s="357">
        <v>108.3</v>
      </c>
      <c r="P54" s="358"/>
      <c r="Q54" s="359"/>
      <c r="R54" s="359"/>
      <c r="S54" s="358"/>
      <c r="T54" s="358"/>
      <c r="U54" s="358"/>
      <c r="V54" s="358"/>
      <c r="W54" s="358"/>
      <c r="X54" s="358"/>
      <c r="Y54" s="358"/>
      <c r="Z54" s="358"/>
    </row>
    <row r="55" spans="1:26" s="150" customFormat="1" ht="11.1" customHeight="1" x14ac:dyDescent="0.15">
      <c r="A55" s="6" t="s">
        <v>180</v>
      </c>
      <c r="B55" s="153">
        <v>114.1</v>
      </c>
      <c r="C55" s="153">
        <v>119.1</v>
      </c>
      <c r="D55" s="153">
        <v>126.2</v>
      </c>
      <c r="E55" s="153">
        <v>117.7</v>
      </c>
      <c r="F55" s="153">
        <v>126</v>
      </c>
      <c r="G55" s="153">
        <v>138.9</v>
      </c>
      <c r="H55" s="153">
        <v>146.19999999999999</v>
      </c>
      <c r="I55" s="153">
        <v>134.4</v>
      </c>
      <c r="J55" s="153">
        <v>134.19999999999999</v>
      </c>
      <c r="K55" s="153">
        <v>122.9</v>
      </c>
      <c r="L55" s="153">
        <v>124.3</v>
      </c>
      <c r="M55" s="153">
        <v>122.1</v>
      </c>
      <c r="N55" s="213">
        <f>SUM(B55:M55)/12</f>
        <v>127.17499999999997</v>
      </c>
      <c r="O55" s="357">
        <f t="shared" ref="O55:O58" si="1">ROUND(N55/N54*100,1)</f>
        <v>99.4</v>
      </c>
      <c r="P55" s="358"/>
      <c r="Q55" s="359"/>
      <c r="R55" s="359"/>
      <c r="S55" s="358"/>
      <c r="T55" s="358"/>
      <c r="U55" s="358"/>
      <c r="V55" s="358"/>
      <c r="W55" s="358"/>
      <c r="X55" s="358"/>
      <c r="Y55" s="358"/>
      <c r="Z55" s="358"/>
    </row>
    <row r="56" spans="1:26" s="150" customFormat="1" ht="11.1" customHeight="1" x14ac:dyDescent="0.15">
      <c r="A56" s="6" t="s">
        <v>179</v>
      </c>
      <c r="B56" s="153">
        <v>119.6</v>
      </c>
      <c r="C56" s="153">
        <v>116.2</v>
      </c>
      <c r="D56" s="153">
        <v>120.4</v>
      </c>
      <c r="E56" s="153">
        <v>120.3</v>
      </c>
      <c r="F56" s="153">
        <v>123.1</v>
      </c>
      <c r="G56" s="153">
        <v>116.5</v>
      </c>
      <c r="H56" s="153">
        <v>114.8</v>
      </c>
      <c r="I56" s="153">
        <v>111.8</v>
      </c>
      <c r="J56" s="153">
        <v>114</v>
      </c>
      <c r="K56" s="153">
        <v>141.30000000000001</v>
      </c>
      <c r="L56" s="153">
        <v>114</v>
      </c>
      <c r="M56" s="153">
        <v>101.3</v>
      </c>
      <c r="N56" s="213">
        <f>SUM(B56:M56)/12</f>
        <v>117.77499999999998</v>
      </c>
      <c r="O56" s="357">
        <f t="shared" si="1"/>
        <v>92.6</v>
      </c>
      <c r="P56" s="358"/>
      <c r="Q56" s="359"/>
      <c r="R56" s="359"/>
      <c r="S56" s="358"/>
      <c r="T56" s="358"/>
      <c r="U56" s="358"/>
      <c r="V56" s="358"/>
      <c r="W56" s="358"/>
      <c r="X56" s="358"/>
      <c r="Y56" s="358"/>
      <c r="Z56" s="358"/>
    </row>
    <row r="57" spans="1:26" s="150" customFormat="1" ht="11.1" customHeight="1" x14ac:dyDescent="0.15">
      <c r="A57" s="6" t="s">
        <v>182</v>
      </c>
      <c r="B57" s="153">
        <v>99.7</v>
      </c>
      <c r="C57" s="153">
        <v>109.5</v>
      </c>
      <c r="D57" s="153">
        <v>111.4</v>
      </c>
      <c r="E57" s="153">
        <v>102.9</v>
      </c>
      <c r="F57" s="153">
        <v>113.3</v>
      </c>
      <c r="G57" s="153">
        <v>123.3</v>
      </c>
      <c r="H57" s="153">
        <v>120.8</v>
      </c>
      <c r="I57" s="153">
        <v>138.19999999999999</v>
      </c>
      <c r="J57" s="153">
        <v>132.1</v>
      </c>
      <c r="K57" s="153">
        <v>128.30000000000001</v>
      </c>
      <c r="L57" s="153">
        <v>125.1</v>
      </c>
      <c r="M57" s="153">
        <v>109.6</v>
      </c>
      <c r="N57" s="213">
        <f>SUM(B57:M57)/12</f>
        <v>117.84999999999997</v>
      </c>
      <c r="O57" s="357">
        <f t="shared" si="1"/>
        <v>100.1</v>
      </c>
      <c r="P57" s="358"/>
      <c r="Q57" s="359"/>
      <c r="R57" s="359"/>
      <c r="S57" s="358"/>
      <c r="T57" s="358"/>
      <c r="U57" s="358"/>
      <c r="V57" s="358"/>
      <c r="W57" s="358"/>
      <c r="X57" s="358"/>
      <c r="Y57" s="358"/>
      <c r="Z57" s="358"/>
    </row>
    <row r="58" spans="1:26" s="150" customFormat="1" ht="11.1" customHeight="1" x14ac:dyDescent="0.15">
      <c r="A58" s="6" t="s">
        <v>197</v>
      </c>
      <c r="B58" s="153">
        <v>110.3</v>
      </c>
      <c r="C58" s="153">
        <v>109</v>
      </c>
      <c r="D58" s="153">
        <v>108.2</v>
      </c>
      <c r="E58" s="153">
        <v>113.1</v>
      </c>
      <c r="F58" s="153">
        <v>122.4</v>
      </c>
      <c r="G58" s="153">
        <v>116.8</v>
      </c>
      <c r="H58" s="153">
        <v>108.9</v>
      </c>
      <c r="I58" s="153">
        <v>107</v>
      </c>
      <c r="J58" s="153">
        <v>101.1</v>
      </c>
      <c r="K58" s="153">
        <v>109.4</v>
      </c>
      <c r="L58" s="153">
        <v>99.1</v>
      </c>
      <c r="M58" s="153">
        <v>97.9</v>
      </c>
      <c r="N58" s="213">
        <f>SUM(B58:M58)/12</f>
        <v>108.60000000000001</v>
      </c>
      <c r="O58" s="357">
        <f t="shared" si="1"/>
        <v>92.2</v>
      </c>
      <c r="P58" s="159"/>
      <c r="Q58" s="354"/>
      <c r="R58" s="354"/>
      <c r="S58" s="159"/>
      <c r="T58" s="159"/>
      <c r="U58" s="159"/>
      <c r="V58" s="159"/>
      <c r="W58" s="159"/>
      <c r="X58" s="159"/>
      <c r="Y58" s="159"/>
      <c r="Z58" s="159"/>
    </row>
    <row r="59" spans="1:26" ht="9.9499999999999993" customHeight="1" x14ac:dyDescent="0.15">
      <c r="A59" s="48"/>
    </row>
    <row r="60" spans="1:26" ht="9.9499999999999993" customHeight="1" x14ac:dyDescent="0.15">
      <c r="A60" s="48"/>
    </row>
    <row r="68" spans="18:18" ht="9.9499999999999993" customHeight="1" x14ac:dyDescent="0.15">
      <c r="R68" s="355"/>
    </row>
    <row r="82" spans="1:26" ht="5.25" customHeight="1" x14ac:dyDescent="0.15"/>
    <row r="83" spans="1:26" s="150" customFormat="1" ht="11.1" customHeight="1" x14ac:dyDescent="0.15">
      <c r="A83" s="11"/>
      <c r="B83" s="146" t="s">
        <v>77</v>
      </c>
      <c r="C83" s="146" t="s">
        <v>78</v>
      </c>
      <c r="D83" s="146" t="s">
        <v>79</v>
      </c>
      <c r="E83" s="146" t="s">
        <v>80</v>
      </c>
      <c r="F83" s="146" t="s">
        <v>81</v>
      </c>
      <c r="G83" s="146" t="s">
        <v>82</v>
      </c>
      <c r="H83" s="146" t="s">
        <v>83</v>
      </c>
      <c r="I83" s="146" t="s">
        <v>84</v>
      </c>
      <c r="J83" s="146" t="s">
        <v>85</v>
      </c>
      <c r="K83" s="146" t="s">
        <v>86</v>
      </c>
      <c r="L83" s="146" t="s">
        <v>87</v>
      </c>
      <c r="M83" s="146" t="s">
        <v>88</v>
      </c>
      <c r="N83" s="207" t="s">
        <v>124</v>
      </c>
      <c r="O83" s="149" t="s">
        <v>126</v>
      </c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s="150" customFormat="1" ht="11.1" customHeight="1" x14ac:dyDescent="0.15">
      <c r="A84" s="6" t="s">
        <v>177</v>
      </c>
      <c r="B84" s="148">
        <v>76</v>
      </c>
      <c r="C84" s="148">
        <v>82.2</v>
      </c>
      <c r="D84" s="148">
        <v>106.4</v>
      </c>
      <c r="E84" s="148">
        <v>101.7</v>
      </c>
      <c r="F84" s="148">
        <v>93.2</v>
      </c>
      <c r="G84" s="148">
        <v>87.3</v>
      </c>
      <c r="H84" s="148">
        <v>106.5</v>
      </c>
      <c r="I84" s="148">
        <v>106.7</v>
      </c>
      <c r="J84" s="148">
        <v>95.6</v>
      </c>
      <c r="K84" s="148">
        <v>93.4</v>
      </c>
      <c r="L84" s="148">
        <v>82.3</v>
      </c>
      <c r="M84" s="148">
        <v>81.7</v>
      </c>
      <c r="N84" s="212">
        <f t="shared" ref="N84:N88" si="2">SUM(B84:M84)/12</f>
        <v>92.75</v>
      </c>
      <c r="O84" s="217">
        <v>90.9</v>
      </c>
      <c r="Q84" s="289"/>
      <c r="R84" s="289"/>
    </row>
    <row r="85" spans="1:26" s="150" customFormat="1" ht="11.1" customHeight="1" x14ac:dyDescent="0.15">
      <c r="A85" s="6" t="s">
        <v>180</v>
      </c>
      <c r="B85" s="148">
        <v>85.5</v>
      </c>
      <c r="C85" s="148">
        <v>84.2</v>
      </c>
      <c r="D85" s="148">
        <v>94.9</v>
      </c>
      <c r="E85" s="148">
        <v>103.5</v>
      </c>
      <c r="F85" s="148">
        <v>98</v>
      </c>
      <c r="G85" s="148">
        <v>90.4</v>
      </c>
      <c r="H85" s="148">
        <v>86.4</v>
      </c>
      <c r="I85" s="148">
        <v>73.7</v>
      </c>
      <c r="J85" s="148">
        <v>85</v>
      </c>
      <c r="K85" s="148">
        <v>85.4</v>
      </c>
      <c r="L85" s="148">
        <v>76.400000000000006</v>
      </c>
      <c r="M85" s="148">
        <v>90.2</v>
      </c>
      <c r="N85" s="212">
        <f t="shared" si="2"/>
        <v>87.8</v>
      </c>
      <c r="O85" s="217">
        <f t="shared" ref="O85:O88" si="3">ROUND(N85/N84*100,1)</f>
        <v>94.7</v>
      </c>
      <c r="Q85" s="289"/>
      <c r="R85" s="289"/>
    </row>
    <row r="86" spans="1:26" s="150" customFormat="1" ht="11.1" customHeight="1" x14ac:dyDescent="0.15">
      <c r="A86" s="6" t="s">
        <v>179</v>
      </c>
      <c r="B86" s="148">
        <v>70.900000000000006</v>
      </c>
      <c r="C86" s="148">
        <v>78</v>
      </c>
      <c r="D86" s="148">
        <v>93.9</v>
      </c>
      <c r="E86" s="148">
        <v>93.9</v>
      </c>
      <c r="F86" s="148">
        <v>75.099999999999994</v>
      </c>
      <c r="G86" s="148">
        <v>86.4</v>
      </c>
      <c r="H86" s="148">
        <v>89.8</v>
      </c>
      <c r="I86" s="148">
        <v>81</v>
      </c>
      <c r="J86" s="148">
        <v>83.9</v>
      </c>
      <c r="K86" s="148">
        <v>92.6</v>
      </c>
      <c r="L86" s="148">
        <v>76.900000000000006</v>
      </c>
      <c r="M86" s="148">
        <v>79</v>
      </c>
      <c r="N86" s="212">
        <f t="shared" si="2"/>
        <v>83.45</v>
      </c>
      <c r="O86" s="217">
        <f t="shared" si="3"/>
        <v>95</v>
      </c>
      <c r="Q86" s="289"/>
      <c r="R86" s="289"/>
    </row>
    <row r="87" spans="1:26" s="150" customFormat="1" ht="11.1" customHeight="1" x14ac:dyDescent="0.15">
      <c r="A87" s="6" t="s">
        <v>182</v>
      </c>
      <c r="B87" s="148">
        <v>76.099999999999994</v>
      </c>
      <c r="C87" s="148">
        <v>83.6</v>
      </c>
      <c r="D87" s="148">
        <v>94.2</v>
      </c>
      <c r="E87" s="148">
        <v>100.7</v>
      </c>
      <c r="F87" s="148">
        <v>83</v>
      </c>
      <c r="G87" s="148">
        <v>85.6</v>
      </c>
      <c r="H87" s="148">
        <v>83.1</v>
      </c>
      <c r="I87" s="148">
        <v>71.099999999999994</v>
      </c>
      <c r="J87" s="148">
        <v>70.099999999999994</v>
      </c>
      <c r="K87" s="148">
        <v>68.599999999999994</v>
      </c>
      <c r="L87" s="148">
        <v>72.099999999999994</v>
      </c>
      <c r="M87" s="148">
        <v>73.099999999999994</v>
      </c>
      <c r="N87" s="212">
        <f t="shared" si="2"/>
        <v>80.108333333333334</v>
      </c>
      <c r="O87" s="217">
        <f t="shared" si="3"/>
        <v>96</v>
      </c>
      <c r="Q87" s="289"/>
      <c r="R87" s="289"/>
    </row>
    <row r="88" spans="1:26" s="150" customFormat="1" ht="11.1" customHeight="1" x14ac:dyDescent="0.15">
      <c r="A88" s="6" t="s">
        <v>197</v>
      </c>
      <c r="B88" s="148">
        <v>62.3</v>
      </c>
      <c r="C88" s="148">
        <v>69.599999999999994</v>
      </c>
      <c r="D88" s="148">
        <v>89</v>
      </c>
      <c r="E88" s="148">
        <v>87.2</v>
      </c>
      <c r="F88" s="148">
        <v>71.900000000000006</v>
      </c>
      <c r="G88" s="148">
        <v>82.6</v>
      </c>
      <c r="H88" s="148">
        <v>83.4</v>
      </c>
      <c r="I88" s="148">
        <v>81.599999999999994</v>
      </c>
      <c r="J88" s="148">
        <v>85.1</v>
      </c>
      <c r="K88" s="148">
        <v>84.9</v>
      </c>
      <c r="L88" s="148">
        <v>83.6</v>
      </c>
      <c r="M88" s="148">
        <v>88.9</v>
      </c>
      <c r="N88" s="212">
        <f t="shared" si="2"/>
        <v>80.841666666666669</v>
      </c>
      <c r="O88" s="217">
        <f t="shared" si="3"/>
        <v>100.9</v>
      </c>
    </row>
    <row r="89" spans="1:26" ht="9.9499999999999993" customHeight="1" x14ac:dyDescent="0.15">
      <c r="E89" s="370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Z90"/>
  <sheetViews>
    <sheetView topLeftCell="A37" workbookViewId="0">
      <selection activeCell="R86" sqref="R86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7" width="7.625" customWidth="1"/>
  </cols>
  <sheetData>
    <row r="7" spans="1:15" ht="9.9499999999999993" customHeight="1" x14ac:dyDescent="0.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5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5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9.9499999999999993" customHeight="1" x14ac:dyDescent="0.15">
      <c r="N14" s="226"/>
      <c r="O14" s="226"/>
    </row>
    <row r="17" spans="1:26" ht="9.9499999999999993" customHeight="1" x14ac:dyDescent="0.15">
      <c r="O17" s="226"/>
    </row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26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26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</row>
    <row r="23" spans="1:26" ht="8.25" customHeight="1" x14ac:dyDescent="0.15"/>
    <row r="24" spans="1:26" ht="11.1" customHeight="1" x14ac:dyDescent="0.15">
      <c r="A24" s="6"/>
      <c r="B24" s="7" t="s">
        <v>77</v>
      </c>
      <c r="C24" s="7" t="s">
        <v>78</v>
      </c>
      <c r="D24" s="7" t="s">
        <v>79</v>
      </c>
      <c r="E24" s="7" t="s">
        <v>80</v>
      </c>
      <c r="F24" s="7" t="s">
        <v>81</v>
      </c>
      <c r="G24" s="7" t="s">
        <v>82</v>
      </c>
      <c r="H24" s="7" t="s">
        <v>83</v>
      </c>
      <c r="I24" s="7" t="s">
        <v>84</v>
      </c>
      <c r="J24" s="7" t="s">
        <v>85</v>
      </c>
      <c r="K24" s="7" t="s">
        <v>86</v>
      </c>
      <c r="L24" s="7" t="s">
        <v>87</v>
      </c>
      <c r="M24" s="7" t="s">
        <v>88</v>
      </c>
      <c r="N24" s="207" t="s">
        <v>123</v>
      </c>
      <c r="O24" s="149" t="s">
        <v>126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177</v>
      </c>
      <c r="B25" s="153">
        <v>14.6</v>
      </c>
      <c r="C25" s="153">
        <v>14.9</v>
      </c>
      <c r="D25" s="153">
        <v>16</v>
      </c>
      <c r="E25" s="153">
        <v>15.6</v>
      </c>
      <c r="F25" s="153">
        <v>15.5</v>
      </c>
      <c r="G25" s="153">
        <v>15.8</v>
      </c>
      <c r="H25" s="153">
        <v>15.8</v>
      </c>
      <c r="I25" s="153">
        <v>15.3</v>
      </c>
      <c r="J25" s="153">
        <v>19.3</v>
      </c>
      <c r="K25" s="153">
        <v>20.3</v>
      </c>
      <c r="L25" s="153">
        <v>21.1</v>
      </c>
      <c r="M25" s="335">
        <v>18.5</v>
      </c>
      <c r="N25" s="213">
        <f>SUM(B25:M25)</f>
        <v>202.7</v>
      </c>
      <c r="O25" s="208">
        <v>106.1</v>
      </c>
      <c r="P25" s="155"/>
      <c r="Q25" s="285"/>
      <c r="R25" s="285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180</v>
      </c>
      <c r="B26" s="153">
        <v>20</v>
      </c>
      <c r="C26" s="153">
        <v>20.100000000000001</v>
      </c>
      <c r="D26" s="153">
        <v>21.2</v>
      </c>
      <c r="E26" s="153">
        <v>22.7</v>
      </c>
      <c r="F26" s="153">
        <v>21.8</v>
      </c>
      <c r="G26" s="153">
        <v>21.8</v>
      </c>
      <c r="H26" s="153">
        <v>23.4</v>
      </c>
      <c r="I26" s="153">
        <v>20.3</v>
      </c>
      <c r="J26" s="153">
        <v>23.3</v>
      </c>
      <c r="K26" s="153">
        <v>22.7</v>
      </c>
      <c r="L26" s="153">
        <v>21.9</v>
      </c>
      <c r="M26" s="335">
        <v>20.8</v>
      </c>
      <c r="N26" s="286">
        <f>SUM(B26:M26)</f>
        <v>260</v>
      </c>
      <c r="O26" s="208">
        <f>SUM(N26/N25)*100</f>
        <v>128.26837691169217</v>
      </c>
      <c r="P26" s="155"/>
      <c r="Q26" s="285"/>
      <c r="R26" s="285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179</v>
      </c>
      <c r="B27" s="153">
        <v>20.3</v>
      </c>
      <c r="C27" s="153">
        <v>21.9</v>
      </c>
      <c r="D27" s="153">
        <v>25.5</v>
      </c>
      <c r="E27" s="153">
        <v>26.2</v>
      </c>
      <c r="F27" s="153">
        <v>20.399999999999999</v>
      </c>
      <c r="G27" s="153">
        <v>21.6</v>
      </c>
      <c r="H27" s="153">
        <v>23.6</v>
      </c>
      <c r="I27" s="153">
        <v>19.3</v>
      </c>
      <c r="J27" s="153">
        <v>23.5</v>
      </c>
      <c r="K27" s="153">
        <v>23.4</v>
      </c>
      <c r="L27" s="153">
        <v>16.899999999999999</v>
      </c>
      <c r="M27" s="335">
        <v>19</v>
      </c>
      <c r="N27" s="286">
        <f>SUM(B27:M27)</f>
        <v>261.60000000000002</v>
      </c>
      <c r="O27" s="208">
        <f>SUM(N27/N26)*100</f>
        <v>100.61538461538461</v>
      </c>
      <c r="P27" s="155"/>
      <c r="Q27" s="285"/>
      <c r="R27" s="285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182</v>
      </c>
      <c r="B28" s="153">
        <v>16.5</v>
      </c>
      <c r="C28" s="153">
        <v>20.6</v>
      </c>
      <c r="D28" s="153">
        <v>23</v>
      </c>
      <c r="E28" s="153">
        <v>25.7</v>
      </c>
      <c r="F28" s="153">
        <v>22.2</v>
      </c>
      <c r="G28" s="153">
        <v>20.9</v>
      </c>
      <c r="H28" s="153">
        <v>21.1</v>
      </c>
      <c r="I28" s="153">
        <v>47.8</v>
      </c>
      <c r="J28" s="153">
        <v>50.3</v>
      </c>
      <c r="K28" s="153">
        <v>43.9</v>
      </c>
      <c r="L28" s="153">
        <v>48.7</v>
      </c>
      <c r="M28" s="335">
        <v>53</v>
      </c>
      <c r="N28" s="286">
        <f>SUM(B28:M28)</f>
        <v>393.7</v>
      </c>
      <c r="O28" s="208">
        <f>SUM(N28/N27)*100</f>
        <v>150.49694189602445</v>
      </c>
      <c r="P28" s="155"/>
      <c r="Q28" s="285"/>
      <c r="R28" s="285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197</v>
      </c>
      <c r="B29" s="153">
        <v>43</v>
      </c>
      <c r="C29" s="153">
        <v>42.4</v>
      </c>
      <c r="D29" s="153">
        <v>49.1</v>
      </c>
      <c r="E29" s="153">
        <v>50.7</v>
      </c>
      <c r="F29" s="153">
        <v>52.2</v>
      </c>
      <c r="G29" s="153">
        <v>51</v>
      </c>
      <c r="H29" s="153">
        <v>52.7</v>
      </c>
      <c r="I29" s="153">
        <v>47.1</v>
      </c>
      <c r="J29" s="153">
        <v>50.4</v>
      </c>
      <c r="K29" s="153">
        <v>48.7</v>
      </c>
      <c r="L29" s="153">
        <v>50.5</v>
      </c>
      <c r="M29" s="335">
        <v>52.5</v>
      </c>
      <c r="N29" s="286">
        <f>SUM(B29:M29)</f>
        <v>590.29999999999995</v>
      </c>
      <c r="O29" s="208">
        <f>SUM(N29/N28)*100</f>
        <v>149.93649987299972</v>
      </c>
      <c r="P29" s="155"/>
      <c r="Q29" s="216"/>
      <c r="R29" s="216"/>
      <c r="S29" s="155"/>
      <c r="T29" s="155"/>
      <c r="U29" s="155"/>
      <c r="V29" s="155"/>
      <c r="W29" s="155"/>
      <c r="X29" s="155"/>
      <c r="Y29" s="155"/>
      <c r="Z29" s="155"/>
    </row>
    <row r="35" spans="8:14" ht="9.9499999999999993" customHeight="1" x14ac:dyDescent="0.15">
      <c r="H35" s="17"/>
    </row>
    <row r="46" spans="8:14" ht="9.9499999999999993" customHeight="1" x14ac:dyDescent="0.15">
      <c r="H46" s="17"/>
    </row>
    <row r="48" spans="8:14" ht="9.9499999999999993" customHeight="1" x14ac:dyDescent="0.15">
      <c r="N48" s="226"/>
    </row>
    <row r="52" spans="1:26" ht="4.5" customHeight="1" x14ac:dyDescent="0.15"/>
    <row r="53" spans="1:26" ht="11.1" customHeight="1" x14ac:dyDescent="0.15">
      <c r="A53" s="6"/>
      <c r="B53" s="7" t="s">
        <v>77</v>
      </c>
      <c r="C53" s="7" t="s">
        <v>78</v>
      </c>
      <c r="D53" s="7" t="s">
        <v>79</v>
      </c>
      <c r="E53" s="7" t="s">
        <v>80</v>
      </c>
      <c r="F53" s="7" t="s">
        <v>81</v>
      </c>
      <c r="G53" s="7" t="s">
        <v>82</v>
      </c>
      <c r="H53" s="7" t="s">
        <v>83</v>
      </c>
      <c r="I53" s="7" t="s">
        <v>84</v>
      </c>
      <c r="J53" s="7" t="s">
        <v>85</v>
      </c>
      <c r="K53" s="7" t="s">
        <v>86</v>
      </c>
      <c r="L53" s="7" t="s">
        <v>87</v>
      </c>
      <c r="M53" s="7" t="s">
        <v>88</v>
      </c>
      <c r="N53" s="207" t="s">
        <v>124</v>
      </c>
      <c r="O53" s="149" t="s">
        <v>126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177</v>
      </c>
      <c r="B54" s="153">
        <v>24.8</v>
      </c>
      <c r="C54" s="153">
        <v>25.3</v>
      </c>
      <c r="D54" s="153">
        <v>24.4</v>
      </c>
      <c r="E54" s="153">
        <v>23.9</v>
      </c>
      <c r="F54" s="153">
        <v>23.3</v>
      </c>
      <c r="G54" s="153">
        <v>23.4</v>
      </c>
      <c r="H54" s="153">
        <v>23.5</v>
      </c>
      <c r="I54" s="153">
        <v>23.2</v>
      </c>
      <c r="J54" s="153">
        <v>26.7</v>
      </c>
      <c r="K54" s="153">
        <v>29.6</v>
      </c>
      <c r="L54" s="153">
        <v>30.7</v>
      </c>
      <c r="M54" s="153">
        <v>29.8</v>
      </c>
      <c r="N54" s="213">
        <f t="shared" ref="N54:N58" si="0">SUM(B54:M54)/12</f>
        <v>25.716666666666665</v>
      </c>
      <c r="O54" s="208">
        <v>110</v>
      </c>
      <c r="P54" s="155"/>
      <c r="Q54" s="292"/>
      <c r="R54" s="292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180</v>
      </c>
      <c r="B55" s="153">
        <v>29.9</v>
      </c>
      <c r="C55" s="153">
        <v>30.7</v>
      </c>
      <c r="D55" s="153">
        <v>30.6</v>
      </c>
      <c r="E55" s="153">
        <v>31.5</v>
      </c>
      <c r="F55" s="153">
        <v>30.7</v>
      </c>
      <c r="G55" s="153">
        <v>30.4</v>
      </c>
      <c r="H55" s="153">
        <v>31.2</v>
      </c>
      <c r="I55" s="153">
        <v>31.6</v>
      </c>
      <c r="J55" s="153">
        <v>30.1</v>
      </c>
      <c r="K55" s="153">
        <v>31.2</v>
      </c>
      <c r="L55" s="153">
        <v>32.200000000000003</v>
      </c>
      <c r="M55" s="153">
        <v>30.2</v>
      </c>
      <c r="N55" s="213">
        <f t="shared" si="0"/>
        <v>30.858333333333331</v>
      </c>
      <c r="O55" s="208">
        <f t="shared" ref="O55:O58" si="1">SUM(N55/N54)*100</f>
        <v>119.99351911860012</v>
      </c>
      <c r="P55" s="155"/>
      <c r="Q55" s="292"/>
      <c r="R55" s="292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179</v>
      </c>
      <c r="B56" s="153">
        <v>31.5</v>
      </c>
      <c r="C56" s="153">
        <v>32.5</v>
      </c>
      <c r="D56" s="153">
        <v>33.299999999999997</v>
      </c>
      <c r="E56" s="153">
        <v>34</v>
      </c>
      <c r="F56" s="153">
        <v>33.9</v>
      </c>
      <c r="G56" s="153">
        <v>32.9</v>
      </c>
      <c r="H56" s="153">
        <v>31</v>
      </c>
      <c r="I56" s="153">
        <v>30.4</v>
      </c>
      <c r="J56" s="153">
        <v>31.4</v>
      </c>
      <c r="K56" s="153">
        <v>28.8</v>
      </c>
      <c r="L56" s="153">
        <v>30</v>
      </c>
      <c r="M56" s="153">
        <v>28.8</v>
      </c>
      <c r="N56" s="213">
        <f t="shared" si="0"/>
        <v>31.541666666666668</v>
      </c>
      <c r="O56" s="208">
        <f t="shared" si="1"/>
        <v>102.21442073994061</v>
      </c>
      <c r="P56" s="155"/>
      <c r="Q56" s="292"/>
      <c r="R56" s="292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182</v>
      </c>
      <c r="B57" s="153">
        <v>29.4</v>
      </c>
      <c r="C57" s="153">
        <v>31.6</v>
      </c>
      <c r="D57" s="153">
        <v>30.7</v>
      </c>
      <c r="E57" s="153">
        <v>30.6</v>
      </c>
      <c r="F57" s="153">
        <v>30.2</v>
      </c>
      <c r="G57" s="153">
        <v>28.7</v>
      </c>
      <c r="H57" s="153">
        <v>28.73</v>
      </c>
      <c r="I57" s="153">
        <v>56.4</v>
      </c>
      <c r="J57" s="153">
        <v>57.8</v>
      </c>
      <c r="K57" s="153">
        <v>58.5</v>
      </c>
      <c r="L57" s="153">
        <v>62</v>
      </c>
      <c r="M57" s="153">
        <v>64.5</v>
      </c>
      <c r="N57" s="213">
        <f t="shared" si="0"/>
        <v>42.427500000000002</v>
      </c>
      <c r="O57" s="208">
        <f t="shared" si="1"/>
        <v>134.51254953764862</v>
      </c>
      <c r="P57" s="155"/>
      <c r="Q57" s="292"/>
      <c r="R57" s="292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197</v>
      </c>
      <c r="B58" s="153">
        <v>57.2</v>
      </c>
      <c r="C58" s="153">
        <v>59.9</v>
      </c>
      <c r="D58" s="153">
        <v>59.5</v>
      </c>
      <c r="E58" s="153">
        <v>59.8</v>
      </c>
      <c r="F58" s="153">
        <v>63.2</v>
      </c>
      <c r="G58" s="153">
        <v>61.4</v>
      </c>
      <c r="H58" s="153">
        <v>61.2</v>
      </c>
      <c r="I58" s="153">
        <v>62</v>
      </c>
      <c r="J58" s="153">
        <v>61.4</v>
      </c>
      <c r="K58" s="153">
        <v>60.1</v>
      </c>
      <c r="L58" s="153">
        <v>62.7</v>
      </c>
      <c r="M58" s="153">
        <v>64</v>
      </c>
      <c r="N58" s="213">
        <f t="shared" si="0"/>
        <v>61.033333333333331</v>
      </c>
      <c r="O58" s="208">
        <f t="shared" si="1"/>
        <v>143.85323984051223</v>
      </c>
      <c r="P58" s="155"/>
      <c r="Q58" s="292"/>
      <c r="R58" s="292"/>
      <c r="S58" s="155"/>
      <c r="T58" s="155"/>
      <c r="U58" s="155"/>
      <c r="V58" s="155"/>
      <c r="W58" s="155"/>
      <c r="X58" s="155"/>
      <c r="Y58" s="155"/>
      <c r="Z58" s="155"/>
    </row>
    <row r="82" spans="1:26" ht="7.5" customHeight="1" x14ac:dyDescent="0.15"/>
    <row r="83" spans="1:26" ht="11.1" customHeight="1" x14ac:dyDescent="0.15">
      <c r="A83" s="6"/>
      <c r="B83" s="7" t="s">
        <v>77</v>
      </c>
      <c r="C83" s="7" t="s">
        <v>78</v>
      </c>
      <c r="D83" s="7" t="s">
        <v>79</v>
      </c>
      <c r="E83" s="7" t="s">
        <v>80</v>
      </c>
      <c r="F83" s="7" t="s">
        <v>81</v>
      </c>
      <c r="G83" s="7" t="s">
        <v>82</v>
      </c>
      <c r="H83" s="7" t="s">
        <v>83</v>
      </c>
      <c r="I83" s="7" t="s">
        <v>84</v>
      </c>
      <c r="J83" s="7" t="s">
        <v>85</v>
      </c>
      <c r="K83" s="7" t="s">
        <v>86</v>
      </c>
      <c r="L83" s="7" t="s">
        <v>87</v>
      </c>
      <c r="M83" s="7" t="s">
        <v>88</v>
      </c>
      <c r="N83" s="207" t="s">
        <v>124</v>
      </c>
      <c r="O83" s="149" t="s">
        <v>126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177</v>
      </c>
      <c r="B84" s="146">
        <v>58.8</v>
      </c>
      <c r="C84" s="146">
        <v>58.5</v>
      </c>
      <c r="D84" s="146">
        <v>66.2</v>
      </c>
      <c r="E84" s="146">
        <v>65.8</v>
      </c>
      <c r="F84" s="146">
        <v>67.099999999999994</v>
      </c>
      <c r="G84" s="146">
        <v>67.3</v>
      </c>
      <c r="H84" s="146">
        <v>67.099999999999994</v>
      </c>
      <c r="I84" s="146">
        <v>66.2</v>
      </c>
      <c r="J84" s="146">
        <v>70.3</v>
      </c>
      <c r="K84" s="146">
        <v>67.099999999999994</v>
      </c>
      <c r="L84" s="146">
        <v>68.2</v>
      </c>
      <c r="M84" s="146">
        <v>62.5</v>
      </c>
      <c r="N84" s="212">
        <f t="shared" ref="N84:N88" si="2">SUM(B84:M84)/12</f>
        <v>65.424999999999997</v>
      </c>
      <c r="O84" s="148">
        <v>96.2</v>
      </c>
      <c r="P84" s="48"/>
      <c r="Q84" s="215"/>
      <c r="R84" s="215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180</v>
      </c>
      <c r="B85" s="146">
        <v>67.099999999999994</v>
      </c>
      <c r="C85" s="146">
        <v>65</v>
      </c>
      <c r="D85" s="146">
        <v>69.599999999999994</v>
      </c>
      <c r="E85" s="146">
        <v>71.8</v>
      </c>
      <c r="F85" s="146">
        <v>71.3</v>
      </c>
      <c r="G85" s="146">
        <v>71.900000000000006</v>
      </c>
      <c r="H85" s="146">
        <v>74.599999999999994</v>
      </c>
      <c r="I85" s="146">
        <v>64.2</v>
      </c>
      <c r="J85" s="146">
        <v>77.900000000000006</v>
      </c>
      <c r="K85" s="146">
        <v>72.5</v>
      </c>
      <c r="L85" s="146">
        <v>67.5</v>
      </c>
      <c r="M85" s="146">
        <v>70</v>
      </c>
      <c r="N85" s="212">
        <f t="shared" si="2"/>
        <v>70.283333333333346</v>
      </c>
      <c r="O85" s="148">
        <f t="shared" ref="O85:O88" si="3">ROUND(N85/N84*100,1)</f>
        <v>107.4</v>
      </c>
      <c r="P85" s="48"/>
      <c r="Q85" s="215"/>
      <c r="R85" s="215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179</v>
      </c>
      <c r="B86" s="146">
        <v>63.7</v>
      </c>
      <c r="C86" s="146">
        <v>66.900000000000006</v>
      </c>
      <c r="D86" s="146">
        <v>76.400000000000006</v>
      </c>
      <c r="E86" s="146">
        <v>76.900000000000006</v>
      </c>
      <c r="F86" s="146">
        <v>60.2</v>
      </c>
      <c r="G86" s="146">
        <v>66.400000000000006</v>
      </c>
      <c r="H86" s="146">
        <v>77</v>
      </c>
      <c r="I86" s="146">
        <v>64</v>
      </c>
      <c r="J86" s="146">
        <v>74.5</v>
      </c>
      <c r="K86" s="146">
        <v>82</v>
      </c>
      <c r="L86" s="146">
        <v>55.6</v>
      </c>
      <c r="M86" s="146">
        <v>66.8</v>
      </c>
      <c r="N86" s="212">
        <f t="shared" si="2"/>
        <v>69.2</v>
      </c>
      <c r="O86" s="148">
        <f t="shared" si="3"/>
        <v>98.5</v>
      </c>
      <c r="P86" s="48"/>
      <c r="Q86" s="215"/>
      <c r="R86" s="215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182</v>
      </c>
      <c r="B87" s="146">
        <v>55.6</v>
      </c>
      <c r="C87" s="146">
        <v>63.7</v>
      </c>
      <c r="D87" s="146">
        <v>75.3</v>
      </c>
      <c r="E87" s="146">
        <v>79</v>
      </c>
      <c r="F87" s="146">
        <v>73.599999999999994</v>
      </c>
      <c r="G87" s="146">
        <v>73.3</v>
      </c>
      <c r="H87" s="146">
        <v>73.599999999999994</v>
      </c>
      <c r="I87" s="146">
        <v>79.8</v>
      </c>
      <c r="J87" s="146">
        <v>87</v>
      </c>
      <c r="K87" s="146">
        <v>74.900000000000006</v>
      </c>
      <c r="L87" s="146">
        <v>77.900000000000006</v>
      </c>
      <c r="M87" s="146">
        <v>81.7</v>
      </c>
      <c r="N87" s="212">
        <f t="shared" si="2"/>
        <v>74.61666666666666</v>
      </c>
      <c r="O87" s="148">
        <f t="shared" si="3"/>
        <v>107.8</v>
      </c>
      <c r="P87" s="48"/>
      <c r="Q87" s="215"/>
      <c r="R87" s="215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197</v>
      </c>
      <c r="B88" s="146">
        <v>76.7</v>
      </c>
      <c r="C88" s="146">
        <v>70.099999999999994</v>
      </c>
      <c r="D88" s="146">
        <v>82.6</v>
      </c>
      <c r="E88" s="146">
        <v>84.7</v>
      </c>
      <c r="F88" s="146">
        <v>82.1</v>
      </c>
      <c r="G88" s="146">
        <v>83.4</v>
      </c>
      <c r="H88" s="146">
        <v>86.1</v>
      </c>
      <c r="I88" s="146">
        <v>75.900000000000006</v>
      </c>
      <c r="J88" s="146">
        <v>82.2</v>
      </c>
      <c r="K88" s="146">
        <v>81.2</v>
      </c>
      <c r="L88" s="146">
        <v>80.2</v>
      </c>
      <c r="M88" s="146">
        <v>81.900000000000006</v>
      </c>
      <c r="N88" s="212">
        <f t="shared" si="2"/>
        <v>80.591666666666683</v>
      </c>
      <c r="O88" s="148">
        <f t="shared" si="3"/>
        <v>108</v>
      </c>
      <c r="P88" s="48"/>
      <c r="Q88" s="353"/>
      <c r="R88" s="353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N89" s="48"/>
      <c r="O89" s="21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9.9499999999999993" customHeight="1" x14ac:dyDescent="0.15"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workbookViewId="0">
      <selection activeCell="M38" sqref="M38"/>
    </sheetView>
  </sheetViews>
  <sheetFormatPr defaultColWidth="10.625" defaultRowHeight="13.5" x14ac:dyDescent="0.15"/>
  <cols>
    <col min="1" max="1" width="8.5" customWidth="1"/>
    <col min="2" max="2" width="13.375" customWidth="1"/>
  </cols>
  <sheetData>
    <row r="1" spans="1:13" ht="17.25" customHeight="1" x14ac:dyDescent="0.2">
      <c r="A1" s="450" t="s">
        <v>129</v>
      </c>
      <c r="F1" s="144"/>
      <c r="G1" s="144"/>
      <c r="H1" s="144"/>
    </row>
    <row r="2" spans="1:13" x14ac:dyDescent="0.15">
      <c r="A2" s="444"/>
    </row>
    <row r="3" spans="1:13" ht="17.25" x14ac:dyDescent="0.2">
      <c r="A3" s="444"/>
      <c r="C3" s="144"/>
    </row>
    <row r="4" spans="1:13" ht="17.25" x14ac:dyDescent="0.2">
      <c r="A4" s="444"/>
      <c r="J4" s="144"/>
      <c r="K4" s="144"/>
      <c r="L4" s="144"/>
      <c r="M4" s="144"/>
    </row>
    <row r="5" spans="1:13" x14ac:dyDescent="0.15">
      <c r="A5" s="444"/>
    </row>
    <row r="6" spans="1:13" x14ac:dyDescent="0.15">
      <c r="A6" s="444"/>
    </row>
    <row r="7" spans="1:13" x14ac:dyDescent="0.15">
      <c r="A7" s="444"/>
    </row>
    <row r="8" spans="1:13" x14ac:dyDescent="0.15">
      <c r="A8" s="444"/>
    </row>
    <row r="9" spans="1:13" x14ac:dyDescent="0.15">
      <c r="A9" s="444"/>
    </row>
    <row r="10" spans="1:13" x14ac:dyDescent="0.15">
      <c r="A10" s="444"/>
    </row>
    <row r="11" spans="1:13" x14ac:dyDescent="0.15">
      <c r="A11" s="444"/>
    </row>
    <row r="12" spans="1:13" x14ac:dyDescent="0.15">
      <c r="A12" s="444"/>
    </row>
    <row r="13" spans="1:13" x14ac:dyDescent="0.15">
      <c r="A13" s="444"/>
    </row>
    <row r="14" spans="1:13" x14ac:dyDescent="0.15">
      <c r="A14" s="444"/>
    </row>
    <row r="15" spans="1:13" x14ac:dyDescent="0.15">
      <c r="A15" s="444"/>
    </row>
    <row r="16" spans="1:13" x14ac:dyDescent="0.15">
      <c r="A16" s="444"/>
    </row>
    <row r="17" spans="1:15" x14ac:dyDescent="0.15">
      <c r="A17" s="444"/>
    </row>
    <row r="18" spans="1:15" x14ac:dyDescent="0.15">
      <c r="A18" s="444"/>
    </row>
    <row r="19" spans="1:15" x14ac:dyDescent="0.15">
      <c r="A19" s="444"/>
    </row>
    <row r="20" spans="1:15" x14ac:dyDescent="0.15">
      <c r="A20" s="444"/>
    </row>
    <row r="21" spans="1:15" x14ac:dyDescent="0.15">
      <c r="A21" s="444"/>
    </row>
    <row r="22" spans="1:15" x14ac:dyDescent="0.15">
      <c r="A22" s="444"/>
    </row>
    <row r="23" spans="1:15" x14ac:dyDescent="0.15">
      <c r="A23" s="444"/>
    </row>
    <row r="24" spans="1:15" x14ac:dyDescent="0.15">
      <c r="A24" s="444"/>
    </row>
    <row r="25" spans="1:15" x14ac:dyDescent="0.15">
      <c r="A25" s="444"/>
    </row>
    <row r="26" spans="1:15" x14ac:dyDescent="0.15">
      <c r="A26" s="444"/>
    </row>
    <row r="27" spans="1:15" x14ac:dyDescent="0.15">
      <c r="A27" s="444"/>
    </row>
    <row r="28" spans="1:15" x14ac:dyDescent="0.15">
      <c r="A28" s="444"/>
    </row>
    <row r="29" spans="1:15" x14ac:dyDescent="0.15">
      <c r="A29" s="444"/>
      <c r="O29" s="350"/>
    </row>
    <row r="30" spans="1:15" x14ac:dyDescent="0.15">
      <c r="A30" s="444"/>
    </row>
    <row r="31" spans="1:15" x14ac:dyDescent="0.15">
      <c r="A31" s="444"/>
    </row>
    <row r="32" spans="1:15" x14ac:dyDescent="0.15">
      <c r="A32" s="444"/>
    </row>
    <row r="33" spans="1:14" x14ac:dyDescent="0.15">
      <c r="A33" s="444"/>
    </row>
    <row r="34" spans="1:14" x14ac:dyDescent="0.15">
      <c r="A34" s="444"/>
    </row>
    <row r="35" spans="1:14" s="42" customFormat="1" ht="20.100000000000001" customHeight="1" x14ac:dyDescent="0.15">
      <c r="A35" s="444"/>
      <c r="B35" s="364" t="s">
        <v>175</v>
      </c>
      <c r="C35" s="364" t="s">
        <v>158</v>
      </c>
      <c r="D35" s="364" t="s">
        <v>159</v>
      </c>
      <c r="E35" s="365" t="s">
        <v>161</v>
      </c>
      <c r="F35" s="364" t="s">
        <v>164</v>
      </c>
      <c r="G35" s="364" t="s">
        <v>167</v>
      </c>
      <c r="H35" s="364" t="s">
        <v>174</v>
      </c>
      <c r="I35" s="364" t="s">
        <v>177</v>
      </c>
      <c r="J35" s="364" t="s">
        <v>178</v>
      </c>
      <c r="K35" s="364" t="s">
        <v>179</v>
      </c>
      <c r="L35" s="364" t="s">
        <v>202</v>
      </c>
      <c r="M35" s="366" t="s">
        <v>207</v>
      </c>
      <c r="N35" s="47"/>
    </row>
    <row r="36" spans="1:14" ht="25.5" customHeight="1" x14ac:dyDescent="0.15">
      <c r="A36" s="444"/>
      <c r="B36" s="197" t="s">
        <v>110</v>
      </c>
      <c r="C36" s="8">
        <v>105</v>
      </c>
      <c r="D36" s="8">
        <v>95.8</v>
      </c>
      <c r="E36" s="8">
        <v>99.5</v>
      </c>
      <c r="F36" s="8">
        <v>100.7</v>
      </c>
      <c r="G36" s="8">
        <v>106.9</v>
      </c>
      <c r="H36" s="8">
        <v>108.5</v>
      </c>
      <c r="I36" s="8">
        <v>114.8</v>
      </c>
      <c r="J36" s="8">
        <v>122.6</v>
      </c>
      <c r="K36" s="8">
        <v>120.5</v>
      </c>
      <c r="L36" s="8">
        <v>125.7</v>
      </c>
      <c r="M36" s="8">
        <v>141.4</v>
      </c>
    </row>
    <row r="37" spans="1:14" ht="25.5" customHeight="1" x14ac:dyDescent="0.15">
      <c r="A37" s="444"/>
      <c r="B37" s="196" t="s">
        <v>133</v>
      </c>
      <c r="C37" s="8">
        <v>215</v>
      </c>
      <c r="D37" s="8">
        <v>220.5</v>
      </c>
      <c r="E37" s="8">
        <v>225.3</v>
      </c>
      <c r="F37" s="8">
        <v>226.3</v>
      </c>
      <c r="G37" s="8">
        <v>228.9</v>
      </c>
      <c r="H37" s="8">
        <v>231.8</v>
      </c>
      <c r="I37" s="8">
        <v>234.9</v>
      </c>
      <c r="J37" s="8">
        <v>240.8</v>
      </c>
      <c r="K37" s="8">
        <v>233.6</v>
      </c>
      <c r="L37" s="8">
        <v>240.2</v>
      </c>
      <c r="M37" s="8">
        <v>239.9</v>
      </c>
    </row>
    <row r="38" spans="1:14" ht="24.75" customHeight="1" x14ac:dyDescent="0.15">
      <c r="A38" s="444"/>
      <c r="B38" s="173" t="s">
        <v>132</v>
      </c>
      <c r="C38" s="8">
        <v>174</v>
      </c>
      <c r="D38" s="8">
        <v>173</v>
      </c>
      <c r="E38" s="8">
        <v>171</v>
      </c>
      <c r="F38" s="8">
        <v>171</v>
      </c>
      <c r="G38" s="8">
        <v>171</v>
      </c>
      <c r="H38" s="8">
        <v>171</v>
      </c>
      <c r="I38" s="8">
        <v>170</v>
      </c>
      <c r="J38" s="8">
        <v>171</v>
      </c>
      <c r="K38" s="8">
        <v>169</v>
      </c>
      <c r="L38" s="8">
        <v>171</v>
      </c>
      <c r="M38" s="8">
        <v>169</v>
      </c>
    </row>
    <row r="40" spans="1:14" ht="14.25" x14ac:dyDescent="0.15">
      <c r="C40" s="2"/>
      <c r="D40" s="16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J10" sqref="J10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2:15" x14ac:dyDescent="0.15">
      <c r="B1" s="457" t="s">
        <v>208</v>
      </c>
      <c r="C1" s="457"/>
      <c r="D1" s="457"/>
      <c r="E1" s="457"/>
      <c r="F1" s="457"/>
      <c r="G1" s="458" t="s">
        <v>130</v>
      </c>
      <c r="H1" s="458"/>
      <c r="I1" s="458"/>
      <c r="J1" s="225" t="s">
        <v>111</v>
      </c>
      <c r="K1" s="3"/>
      <c r="M1" s="3" t="s">
        <v>196</v>
      </c>
    </row>
    <row r="2" spans="2:15" x14ac:dyDescent="0.15">
      <c r="B2" s="457"/>
      <c r="C2" s="457"/>
      <c r="D2" s="457"/>
      <c r="E2" s="457"/>
      <c r="F2" s="457"/>
      <c r="G2" s="458"/>
      <c r="H2" s="458"/>
      <c r="I2" s="458"/>
      <c r="J2" s="376">
        <v>220340</v>
      </c>
      <c r="K2" s="4" t="s">
        <v>113</v>
      </c>
      <c r="L2" s="342">
        <f t="shared" ref="L2:L7" si="0">SUM(J2)</f>
        <v>220340</v>
      </c>
      <c r="M2" s="376">
        <v>153377</v>
      </c>
    </row>
    <row r="3" spans="2:15" x14ac:dyDescent="0.15">
      <c r="J3" s="376">
        <v>388653</v>
      </c>
      <c r="K3" s="3" t="s">
        <v>114</v>
      </c>
      <c r="L3" s="342">
        <f t="shared" si="0"/>
        <v>388653</v>
      </c>
      <c r="M3" s="376">
        <v>250322</v>
      </c>
    </row>
    <row r="4" spans="2:15" x14ac:dyDescent="0.15">
      <c r="J4" s="376">
        <v>514085</v>
      </c>
      <c r="K4" s="3" t="s">
        <v>104</v>
      </c>
      <c r="L4" s="342">
        <f t="shared" si="0"/>
        <v>514085</v>
      </c>
      <c r="M4" s="376">
        <v>326006</v>
      </c>
    </row>
    <row r="5" spans="2:15" x14ac:dyDescent="0.15">
      <c r="J5" s="376">
        <v>153912</v>
      </c>
      <c r="K5" s="3" t="s">
        <v>92</v>
      </c>
      <c r="L5" s="342">
        <f t="shared" si="0"/>
        <v>153912</v>
      </c>
      <c r="M5" s="376">
        <v>128445</v>
      </c>
    </row>
    <row r="6" spans="2:15" x14ac:dyDescent="0.15">
      <c r="J6" s="376">
        <v>261495</v>
      </c>
      <c r="K6" s="3" t="s">
        <v>102</v>
      </c>
      <c r="L6" s="342">
        <f t="shared" si="0"/>
        <v>261495</v>
      </c>
      <c r="M6" s="376">
        <v>153469</v>
      </c>
    </row>
    <row r="7" spans="2:15" x14ac:dyDescent="0.15">
      <c r="J7" s="376">
        <v>860029</v>
      </c>
      <c r="K7" s="3" t="s">
        <v>105</v>
      </c>
      <c r="L7" s="342">
        <f t="shared" si="0"/>
        <v>860029</v>
      </c>
      <c r="M7" s="376">
        <v>623536</v>
      </c>
    </row>
    <row r="8" spans="2:15" x14ac:dyDescent="0.15">
      <c r="J8" s="342">
        <f>SUM(J2:J7)</f>
        <v>2398514</v>
      </c>
      <c r="K8" s="3" t="s">
        <v>94</v>
      </c>
      <c r="L8" s="413">
        <f>SUM(L2:L7)</f>
        <v>2398514</v>
      </c>
      <c r="M8" s="342">
        <f>SUM(M2:M7)</f>
        <v>1635155</v>
      </c>
    </row>
    <row r="10" spans="2:15" x14ac:dyDescent="0.15">
      <c r="K10" s="3"/>
      <c r="L10" s="3" t="s">
        <v>169</v>
      </c>
      <c r="M10" s="3" t="s">
        <v>115</v>
      </c>
      <c r="N10" s="3"/>
      <c r="O10" s="3" t="s">
        <v>131</v>
      </c>
    </row>
    <row r="11" spans="2:15" x14ac:dyDescent="0.15">
      <c r="K11" s="4" t="s">
        <v>113</v>
      </c>
      <c r="L11" s="342">
        <f>SUM(M2)</f>
        <v>153377</v>
      </c>
      <c r="M11" s="342">
        <f t="shared" ref="M11:M17" si="1">SUM(N11-L11)</f>
        <v>66963</v>
      </c>
      <c r="N11" s="342">
        <f t="shared" ref="N11:N17" si="2">SUM(L2)</f>
        <v>220340</v>
      </c>
      <c r="O11" s="343">
        <f>SUM(L11/N11)</f>
        <v>0.69609240265044936</v>
      </c>
    </row>
    <row r="12" spans="2:15" x14ac:dyDescent="0.15">
      <c r="K12" s="3" t="s">
        <v>114</v>
      </c>
      <c r="L12" s="342">
        <f t="shared" ref="L12:L17" si="3">SUM(M3)</f>
        <v>250322</v>
      </c>
      <c r="M12" s="342">
        <f t="shared" si="1"/>
        <v>138331</v>
      </c>
      <c r="N12" s="342">
        <f t="shared" si="2"/>
        <v>388653</v>
      </c>
      <c r="O12" s="343">
        <f t="shared" ref="O12:O17" si="4">SUM(L12/N12)</f>
        <v>0.64407582084790294</v>
      </c>
    </row>
    <row r="13" spans="2:15" x14ac:dyDescent="0.15">
      <c r="K13" s="3" t="s">
        <v>104</v>
      </c>
      <c r="L13" s="342">
        <f t="shared" si="3"/>
        <v>326006</v>
      </c>
      <c r="M13" s="342">
        <f t="shared" si="1"/>
        <v>188079</v>
      </c>
      <c r="N13" s="342">
        <f t="shared" si="2"/>
        <v>514085</v>
      </c>
      <c r="O13" s="343">
        <f t="shared" si="4"/>
        <v>0.63414804944707592</v>
      </c>
    </row>
    <row r="14" spans="2:15" x14ac:dyDescent="0.15">
      <c r="K14" s="3" t="s">
        <v>92</v>
      </c>
      <c r="L14" s="342">
        <f t="shared" si="3"/>
        <v>128445</v>
      </c>
      <c r="M14" s="342">
        <f t="shared" si="1"/>
        <v>25467</v>
      </c>
      <c r="N14" s="342">
        <f t="shared" si="2"/>
        <v>153912</v>
      </c>
      <c r="O14" s="343">
        <f t="shared" si="4"/>
        <v>0.83453531888351784</v>
      </c>
    </row>
    <row r="15" spans="2:15" x14ac:dyDescent="0.15">
      <c r="K15" s="3" t="s">
        <v>102</v>
      </c>
      <c r="L15" s="342">
        <f t="shared" si="3"/>
        <v>153469</v>
      </c>
      <c r="M15" s="342">
        <f t="shared" si="1"/>
        <v>108026</v>
      </c>
      <c r="N15" s="342">
        <f t="shared" si="2"/>
        <v>261495</v>
      </c>
      <c r="O15" s="343">
        <f t="shared" si="4"/>
        <v>0.58689076272968888</v>
      </c>
    </row>
    <row r="16" spans="2:15" x14ac:dyDescent="0.15">
      <c r="K16" s="3" t="s">
        <v>105</v>
      </c>
      <c r="L16" s="342">
        <f t="shared" si="3"/>
        <v>623536</v>
      </c>
      <c r="M16" s="342">
        <f t="shared" si="1"/>
        <v>236493</v>
      </c>
      <c r="N16" s="342">
        <f t="shared" si="2"/>
        <v>860029</v>
      </c>
      <c r="O16" s="343">
        <f t="shared" si="4"/>
        <v>0.72501741220354199</v>
      </c>
    </row>
    <row r="17" spans="11:15" x14ac:dyDescent="0.15">
      <c r="K17" s="3" t="s">
        <v>94</v>
      </c>
      <c r="L17" s="342">
        <f t="shared" si="3"/>
        <v>1635155</v>
      </c>
      <c r="M17" s="342">
        <f t="shared" si="1"/>
        <v>763359</v>
      </c>
      <c r="N17" s="342">
        <f t="shared" si="2"/>
        <v>2398514</v>
      </c>
      <c r="O17" s="343">
        <f t="shared" si="4"/>
        <v>0.68173669196844378</v>
      </c>
    </row>
    <row r="53" spans="1:9" ht="20.100000000000001" customHeight="1" x14ac:dyDescent="0.15"/>
    <row r="54" spans="1:9" ht="20.100000000000001" customHeight="1" thickBot="1" x14ac:dyDescent="0.2"/>
    <row r="55" spans="1:9" ht="16.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4.25" x14ac:dyDescent="0.15">
      <c r="A56" s="35" t="s">
        <v>116</v>
      </c>
      <c r="B56" s="36"/>
      <c r="C56" s="459" t="s">
        <v>111</v>
      </c>
      <c r="D56" s="460"/>
      <c r="E56" s="459" t="s">
        <v>112</v>
      </c>
      <c r="F56" s="460"/>
      <c r="G56" s="463" t="s">
        <v>117</v>
      </c>
      <c r="H56" s="459" t="s">
        <v>118</v>
      </c>
      <c r="I56" s="460"/>
    </row>
    <row r="57" spans="1:9" ht="14.25" x14ac:dyDescent="0.15">
      <c r="A57" s="37" t="s">
        <v>119</v>
      </c>
      <c r="B57" s="38"/>
      <c r="C57" s="461"/>
      <c r="D57" s="462"/>
      <c r="E57" s="461"/>
      <c r="F57" s="462"/>
      <c r="G57" s="464"/>
      <c r="H57" s="461"/>
      <c r="I57" s="462"/>
    </row>
    <row r="58" spans="1:9" ht="19.5" customHeight="1" x14ac:dyDescent="0.15">
      <c r="A58" s="41" t="s">
        <v>120</v>
      </c>
      <c r="B58" s="39"/>
      <c r="C58" s="453" t="s">
        <v>163</v>
      </c>
      <c r="D58" s="454"/>
      <c r="E58" s="455" t="s">
        <v>204</v>
      </c>
      <c r="F58" s="456"/>
      <c r="G58" s="80">
        <v>15.4</v>
      </c>
      <c r="H58" s="40"/>
      <c r="I58" s="39"/>
    </row>
    <row r="59" spans="1:9" ht="19.5" customHeight="1" x14ac:dyDescent="0.15">
      <c r="A59" s="41" t="s">
        <v>121</v>
      </c>
      <c r="B59" s="39"/>
      <c r="C59" s="451" t="s">
        <v>160</v>
      </c>
      <c r="D59" s="454"/>
      <c r="E59" s="455" t="s">
        <v>209</v>
      </c>
      <c r="F59" s="456"/>
      <c r="G59" s="84">
        <v>30.5</v>
      </c>
      <c r="H59" s="40"/>
      <c r="I59" s="39"/>
    </row>
    <row r="60" spans="1:9" ht="20.100000000000001" customHeight="1" x14ac:dyDescent="0.15">
      <c r="A60" s="41" t="s">
        <v>122</v>
      </c>
      <c r="B60" s="39"/>
      <c r="C60" s="455" t="s">
        <v>203</v>
      </c>
      <c r="D60" s="456"/>
      <c r="E60" s="451" t="s">
        <v>210</v>
      </c>
      <c r="F60" s="452"/>
      <c r="G60" s="80">
        <v>84</v>
      </c>
      <c r="H60" s="40"/>
      <c r="I60" s="39"/>
    </row>
    <row r="61" spans="1:9" ht="20.100000000000001" customHeight="1" x14ac:dyDescent="0.15"/>
    <row r="62" spans="1:9" ht="20.100000000000001" customHeight="1" x14ac:dyDescent="0.15"/>
    <row r="63" spans="1:9" x14ac:dyDescent="0.15">
      <c r="E63" s="34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AC29" sqref="AC29"/>
    </sheetView>
  </sheetViews>
  <sheetFormatPr defaultColWidth="4.75" defaultRowHeight="9.9499999999999993" customHeight="1" x14ac:dyDescent="0.15"/>
  <cols>
    <col min="1" max="1" width="7.625" customWidth="1"/>
    <col min="2" max="13" width="6.125" customWidth="1"/>
    <col min="14" max="14" width="7.625" customWidth="1"/>
    <col min="15" max="15" width="7.5" customWidth="1"/>
    <col min="16" max="34" width="7.625" customWidth="1"/>
    <col min="35" max="41" width="9.625" customWidth="1"/>
  </cols>
  <sheetData>
    <row r="1" spans="1:19" ht="9.9499999999999993" customHeight="1" x14ac:dyDescent="0.15">
      <c r="E1" s="2"/>
      <c r="F1" s="2"/>
      <c r="G1" s="2"/>
      <c r="H1" s="2"/>
      <c r="K1" s="16"/>
    </row>
    <row r="3" spans="1:19" ht="9.9499999999999993" customHeight="1" x14ac:dyDescent="0.15">
      <c r="A3" s="29"/>
      <c r="B3" s="29"/>
    </row>
    <row r="4" spans="1:19" ht="9.9499999999999993" customHeight="1" x14ac:dyDescent="0.2">
      <c r="J4" s="144"/>
      <c r="K4" s="2"/>
      <c r="L4" s="2"/>
      <c r="M4" s="2"/>
    </row>
    <row r="13" spans="1:19" ht="9.9499999999999993" customHeight="1" x14ac:dyDescent="0.15">
      <c r="R13" s="158"/>
      <c r="S13" s="282"/>
    </row>
    <row r="14" spans="1:19" ht="9.9499999999999993" customHeight="1" x14ac:dyDescent="0.15">
      <c r="R14" s="158"/>
      <c r="S14" s="282"/>
    </row>
    <row r="15" spans="1:19" ht="9.9499999999999993" customHeight="1" x14ac:dyDescent="0.15">
      <c r="R15" s="158"/>
      <c r="S15" s="282"/>
    </row>
    <row r="16" spans="1:19" ht="9.9499999999999993" customHeight="1" x14ac:dyDescent="0.15">
      <c r="R16" s="158"/>
      <c r="S16" s="282"/>
    </row>
    <row r="17" spans="1:35" ht="9.9499999999999993" customHeight="1" x14ac:dyDescent="0.15">
      <c r="R17" s="158"/>
      <c r="S17" s="282"/>
    </row>
    <row r="20" spans="1:35" ht="9.9499999999999993" customHeight="1" x14ac:dyDescent="0.15">
      <c r="AI20" s="47"/>
    </row>
    <row r="25" spans="1:35" s="47" customFormat="1" ht="9.9499999999999993" customHeight="1" x14ac:dyDescent="0.15">
      <c r="A25" s="146"/>
      <c r="B25" s="146" t="s">
        <v>77</v>
      </c>
      <c r="C25" s="146" t="s">
        <v>78</v>
      </c>
      <c r="D25" s="146" t="s">
        <v>79</v>
      </c>
      <c r="E25" s="146" t="s">
        <v>80</v>
      </c>
      <c r="F25" s="146" t="s">
        <v>81</v>
      </c>
      <c r="G25" s="146" t="s">
        <v>82</v>
      </c>
      <c r="H25" s="146" t="s">
        <v>83</v>
      </c>
      <c r="I25" s="146" t="s">
        <v>84</v>
      </c>
      <c r="J25" s="146" t="s">
        <v>85</v>
      </c>
      <c r="K25" s="146" t="s">
        <v>86</v>
      </c>
      <c r="L25" s="146" t="s">
        <v>87</v>
      </c>
      <c r="M25" s="147" t="s">
        <v>88</v>
      </c>
      <c r="N25" s="207" t="s">
        <v>127</v>
      </c>
      <c r="O25" s="149" t="s">
        <v>126</v>
      </c>
      <c r="AI25"/>
    </row>
    <row r="26" spans="1:35" ht="9.9499999999999993" customHeight="1" x14ac:dyDescent="0.15">
      <c r="A26" s="6" t="s">
        <v>177</v>
      </c>
      <c r="B26" s="146">
        <v>64.900000000000006</v>
      </c>
      <c r="C26" s="146">
        <v>67.599999999999994</v>
      </c>
      <c r="D26" s="148">
        <v>77.400000000000006</v>
      </c>
      <c r="E26" s="146">
        <v>74</v>
      </c>
      <c r="F26" s="146">
        <v>77</v>
      </c>
      <c r="G26" s="146">
        <v>78.2</v>
      </c>
      <c r="H26" s="148">
        <v>75.400000000000006</v>
      </c>
      <c r="I26" s="146">
        <v>74.8</v>
      </c>
      <c r="J26" s="146">
        <v>77</v>
      </c>
      <c r="K26" s="146">
        <v>80.7</v>
      </c>
      <c r="L26" s="146">
        <v>84.1</v>
      </c>
      <c r="M26" s="304">
        <v>74.400000000000006</v>
      </c>
      <c r="N26" s="305">
        <f t="shared" ref="N26:N30" si="0">SUM(B26:M26)</f>
        <v>905.5</v>
      </c>
      <c r="O26" s="148">
        <v>102.9</v>
      </c>
    </row>
    <row r="27" spans="1:35" ht="9.9499999999999993" customHeight="1" x14ac:dyDescent="0.15">
      <c r="A27" s="6" t="s">
        <v>180</v>
      </c>
      <c r="B27" s="146">
        <v>74.599999999999994</v>
      </c>
      <c r="C27" s="146">
        <v>75.400000000000006</v>
      </c>
      <c r="D27" s="148">
        <v>81.099999999999994</v>
      </c>
      <c r="E27" s="146">
        <v>81.599999999999994</v>
      </c>
      <c r="F27" s="146">
        <v>80.7</v>
      </c>
      <c r="G27" s="146">
        <v>79.400000000000006</v>
      </c>
      <c r="H27" s="148">
        <v>87.2</v>
      </c>
      <c r="I27" s="146">
        <v>72.599999999999994</v>
      </c>
      <c r="J27" s="146">
        <v>79</v>
      </c>
      <c r="K27" s="146">
        <v>82.8</v>
      </c>
      <c r="L27" s="146">
        <v>76.400000000000006</v>
      </c>
      <c r="M27" s="304">
        <v>76.5</v>
      </c>
      <c r="N27" s="305">
        <f t="shared" si="0"/>
        <v>947.3</v>
      </c>
      <c r="O27" s="148">
        <f>SUM(N27/N26)*100</f>
        <v>104.61623412479292</v>
      </c>
    </row>
    <row r="28" spans="1:35" ht="9.9499999999999993" customHeight="1" x14ac:dyDescent="0.15">
      <c r="A28" s="6" t="s">
        <v>179</v>
      </c>
      <c r="B28" s="146">
        <v>69</v>
      </c>
      <c r="C28" s="146">
        <v>77.5</v>
      </c>
      <c r="D28" s="148">
        <v>84.3</v>
      </c>
      <c r="E28" s="146">
        <v>83</v>
      </c>
      <c r="F28" s="146">
        <v>72.7</v>
      </c>
      <c r="G28" s="146">
        <v>75.400000000000006</v>
      </c>
      <c r="H28" s="148">
        <v>78.3</v>
      </c>
      <c r="I28" s="146">
        <v>69.5</v>
      </c>
      <c r="J28" s="146">
        <v>75.900000000000006</v>
      </c>
      <c r="K28" s="146">
        <v>79.900000000000006</v>
      </c>
      <c r="L28" s="146">
        <v>67.3</v>
      </c>
      <c r="M28" s="304">
        <v>71.8</v>
      </c>
      <c r="N28" s="305">
        <f t="shared" si="0"/>
        <v>904.5999999999998</v>
      </c>
      <c r="O28" s="148">
        <f>SUM(N28/N27)*100</f>
        <v>95.492452232661236</v>
      </c>
    </row>
    <row r="29" spans="1:35" ht="9.9499999999999993" customHeight="1" x14ac:dyDescent="0.15">
      <c r="A29" s="6" t="s">
        <v>182</v>
      </c>
      <c r="B29" s="146">
        <v>62</v>
      </c>
      <c r="C29" s="146">
        <v>71.900000000000006</v>
      </c>
      <c r="D29" s="148">
        <v>82.3</v>
      </c>
      <c r="E29" s="146">
        <v>86.9</v>
      </c>
      <c r="F29" s="146">
        <v>79.5</v>
      </c>
      <c r="G29" s="146">
        <v>84.7</v>
      </c>
      <c r="H29" s="148">
        <v>77.8</v>
      </c>
      <c r="I29" s="146">
        <v>103.2</v>
      </c>
      <c r="J29" s="146">
        <v>105.2</v>
      </c>
      <c r="K29" s="146">
        <v>95.4</v>
      </c>
      <c r="L29" s="146">
        <v>100.3</v>
      </c>
      <c r="M29" s="304">
        <v>106.6</v>
      </c>
      <c r="N29" s="305">
        <f t="shared" si="0"/>
        <v>1055.8</v>
      </c>
      <c r="O29" s="148">
        <f>SUM(N29/N28)*100</f>
        <v>116.71456997567988</v>
      </c>
    </row>
    <row r="30" spans="1:35" ht="9.9499999999999993" customHeight="1" x14ac:dyDescent="0.15">
      <c r="A30" s="6" t="s">
        <v>197</v>
      </c>
      <c r="B30" s="146">
        <v>93.3</v>
      </c>
      <c r="C30" s="146">
        <v>91.3</v>
      </c>
      <c r="D30" s="148">
        <v>106.6</v>
      </c>
      <c r="E30" s="146">
        <v>106.6</v>
      </c>
      <c r="F30" s="146">
        <v>101.9</v>
      </c>
      <c r="G30" s="146">
        <v>113</v>
      </c>
      <c r="H30" s="148">
        <v>110.5</v>
      </c>
      <c r="I30" s="146">
        <v>100.3</v>
      </c>
      <c r="J30" s="146">
        <v>104.2</v>
      </c>
      <c r="K30" s="146">
        <v>103.1</v>
      </c>
      <c r="L30" s="146">
        <v>103.7</v>
      </c>
      <c r="M30" s="304">
        <v>103.6</v>
      </c>
      <c r="N30" s="305">
        <f t="shared" si="0"/>
        <v>1238.0999999999999</v>
      </c>
      <c r="O30" s="148">
        <f>SUM(N30/N29)*100</f>
        <v>117.26652775146809</v>
      </c>
    </row>
    <row r="31" spans="1:35" ht="9.9499999999999993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51" spans="1:17" ht="9.9499999999999993" customHeight="1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7" ht="9.9499999999999993" customHeight="1" x14ac:dyDescent="0.15">
      <c r="A52" s="48"/>
      <c r="B52" s="29"/>
    </row>
    <row r="53" spans="1:17" ht="9.9499999999999993" customHeight="1" x14ac:dyDescent="0.15">
      <c r="A53" s="48"/>
      <c r="B53" s="29"/>
    </row>
    <row r="54" spans="1:17" ht="9.9499999999999993" customHeight="1" x14ac:dyDescent="0.15">
      <c r="A54" s="48"/>
    </row>
    <row r="55" spans="1:17" ht="9.9499999999999993" customHeight="1" x14ac:dyDescent="0.15">
      <c r="A55" s="146"/>
      <c r="B55" s="146" t="s">
        <v>77</v>
      </c>
      <c r="C55" s="146" t="s">
        <v>78</v>
      </c>
      <c r="D55" s="146" t="s">
        <v>79</v>
      </c>
      <c r="E55" s="146" t="s">
        <v>80</v>
      </c>
      <c r="F55" s="146" t="s">
        <v>81</v>
      </c>
      <c r="G55" s="146" t="s">
        <v>82</v>
      </c>
      <c r="H55" s="146" t="s">
        <v>83</v>
      </c>
      <c r="I55" s="146" t="s">
        <v>84</v>
      </c>
      <c r="J55" s="146" t="s">
        <v>85</v>
      </c>
      <c r="K55" s="146" t="s">
        <v>86</v>
      </c>
      <c r="L55" s="146" t="s">
        <v>87</v>
      </c>
      <c r="M55" s="147" t="s">
        <v>88</v>
      </c>
      <c r="N55" s="207" t="s">
        <v>128</v>
      </c>
      <c r="O55" s="149" t="s">
        <v>126</v>
      </c>
    </row>
    <row r="56" spans="1:17" ht="9.9499999999999993" customHeight="1" x14ac:dyDescent="0.15">
      <c r="A56" s="6" t="s">
        <v>177</v>
      </c>
      <c r="B56" s="146">
        <v>109.8</v>
      </c>
      <c r="C56" s="146">
        <v>111.1</v>
      </c>
      <c r="D56" s="146">
        <v>112.9</v>
      </c>
      <c r="E56" s="146">
        <v>112.6</v>
      </c>
      <c r="F56" s="146">
        <v>115.3</v>
      </c>
      <c r="G56" s="146">
        <v>116.9</v>
      </c>
      <c r="H56" s="146">
        <v>111</v>
      </c>
      <c r="I56" s="146">
        <v>109</v>
      </c>
      <c r="J56" s="147">
        <v>114.4</v>
      </c>
      <c r="K56" s="146">
        <v>118.3</v>
      </c>
      <c r="L56" s="146">
        <v>124.3</v>
      </c>
      <c r="M56" s="147">
        <v>121.6</v>
      </c>
      <c r="N56" s="212">
        <f t="shared" ref="N56:N60" si="1">SUM(B56:M56)/12</f>
        <v>114.76666666666665</v>
      </c>
      <c r="O56" s="148">
        <v>105.8</v>
      </c>
      <c r="P56" s="17"/>
      <c r="Q56" s="17"/>
    </row>
    <row r="57" spans="1:17" ht="9.9499999999999993" customHeight="1" x14ac:dyDescent="0.15">
      <c r="A57" s="6" t="s">
        <v>180</v>
      </c>
      <c r="B57" s="146">
        <v>119.6</v>
      </c>
      <c r="C57" s="146">
        <v>123</v>
      </c>
      <c r="D57" s="146">
        <v>124.9</v>
      </c>
      <c r="E57" s="146">
        <v>120.4</v>
      </c>
      <c r="F57" s="146">
        <v>122.8</v>
      </c>
      <c r="G57" s="146">
        <v>122.8</v>
      </c>
      <c r="H57" s="146">
        <v>126.5</v>
      </c>
      <c r="I57" s="146">
        <v>124.6</v>
      </c>
      <c r="J57" s="147">
        <v>120.4</v>
      </c>
      <c r="K57" s="146">
        <v>123.9</v>
      </c>
      <c r="L57" s="146">
        <v>123.3</v>
      </c>
      <c r="M57" s="147">
        <v>119.5</v>
      </c>
      <c r="N57" s="212">
        <f t="shared" si="1"/>
        <v>122.64166666666667</v>
      </c>
      <c r="O57" s="148">
        <f>SUM(N57/N56)*100</f>
        <v>106.86174847516703</v>
      </c>
      <c r="P57" s="17"/>
      <c r="Q57" s="17"/>
    </row>
    <row r="58" spans="1:17" ht="9.9499999999999993" customHeight="1" x14ac:dyDescent="0.15">
      <c r="A58" s="6" t="s">
        <v>179</v>
      </c>
      <c r="B58" s="146">
        <v>121.9</v>
      </c>
      <c r="C58" s="146">
        <v>124.4</v>
      </c>
      <c r="D58" s="146">
        <v>124.3</v>
      </c>
      <c r="E58" s="146">
        <v>124</v>
      </c>
      <c r="F58" s="146">
        <v>129.1</v>
      </c>
      <c r="G58" s="146">
        <v>126</v>
      </c>
      <c r="H58" s="146">
        <v>120.9</v>
      </c>
      <c r="I58" s="146">
        <v>119.3</v>
      </c>
      <c r="J58" s="147">
        <v>118.8</v>
      </c>
      <c r="K58" s="146">
        <v>118</v>
      </c>
      <c r="L58" s="146">
        <v>111.6</v>
      </c>
      <c r="M58" s="147">
        <v>107.9</v>
      </c>
      <c r="N58" s="212">
        <f t="shared" si="1"/>
        <v>120.51666666666667</v>
      </c>
      <c r="O58" s="148">
        <f>SUM(N58/N57)*100</f>
        <v>98.267309913705233</v>
      </c>
      <c r="P58" s="17"/>
      <c r="Q58" s="17"/>
    </row>
    <row r="59" spans="1:17" ht="10.5" customHeight="1" x14ac:dyDescent="0.15">
      <c r="A59" s="6" t="s">
        <v>182</v>
      </c>
      <c r="B59" s="146">
        <v>107.9</v>
      </c>
      <c r="C59" s="146">
        <v>111.7</v>
      </c>
      <c r="D59" s="146">
        <v>111.9</v>
      </c>
      <c r="E59" s="146">
        <v>110.2</v>
      </c>
      <c r="F59" s="146">
        <v>112.5</v>
      </c>
      <c r="G59" s="146">
        <v>113</v>
      </c>
      <c r="H59" s="146">
        <v>111.4</v>
      </c>
      <c r="I59" s="146">
        <v>144</v>
      </c>
      <c r="J59" s="147">
        <v>145.1</v>
      </c>
      <c r="K59" s="146">
        <v>144.6</v>
      </c>
      <c r="L59" s="146">
        <v>147.4</v>
      </c>
      <c r="M59" s="147">
        <v>148.4</v>
      </c>
      <c r="N59" s="212">
        <f t="shared" si="1"/>
        <v>125.67500000000001</v>
      </c>
      <c r="O59" s="148">
        <f>SUM(N59/N58)*100</f>
        <v>104.28018254736553</v>
      </c>
      <c r="P59" s="17"/>
      <c r="Q59" s="17"/>
    </row>
    <row r="60" spans="1:17" ht="10.5" customHeight="1" x14ac:dyDescent="0.15">
      <c r="A60" s="6" t="s">
        <v>197</v>
      </c>
      <c r="B60" s="146">
        <v>141.30000000000001</v>
      </c>
      <c r="C60" s="146">
        <v>142.30000000000001</v>
      </c>
      <c r="D60" s="146">
        <v>141.1</v>
      </c>
      <c r="E60" s="146">
        <v>140.1</v>
      </c>
      <c r="F60" s="146">
        <v>145.19999999999999</v>
      </c>
      <c r="G60" s="146">
        <v>146.30000000000001</v>
      </c>
      <c r="H60" s="146">
        <v>140.9</v>
      </c>
      <c r="I60" s="146">
        <v>140.80000000000001</v>
      </c>
      <c r="J60" s="147">
        <v>138</v>
      </c>
      <c r="K60" s="146">
        <v>138.30000000000001</v>
      </c>
      <c r="L60" s="146">
        <v>140.9</v>
      </c>
      <c r="M60" s="147">
        <v>141.1</v>
      </c>
      <c r="N60" s="212">
        <f t="shared" si="1"/>
        <v>141.35833333333332</v>
      </c>
      <c r="O60" s="148">
        <f>SUM(N60/N59)*100</f>
        <v>112.47927856242951</v>
      </c>
    </row>
    <row r="62" spans="1:17" ht="9.9499999999999993" customHeight="1" x14ac:dyDescent="0.15">
      <c r="O62" s="48"/>
    </row>
    <row r="63" spans="1:17" ht="9.9499999999999993" customHeight="1" x14ac:dyDescent="0.15">
      <c r="O63" s="48"/>
    </row>
    <row r="67" spans="15:27" ht="9.9499999999999993" customHeight="1" x14ac:dyDescent="0.15"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85" spans="1:25" ht="9.9499999999999993" customHeight="1" x14ac:dyDescent="0.15">
      <c r="A85" s="146"/>
      <c r="B85" s="146" t="s">
        <v>77</v>
      </c>
      <c r="C85" s="146" t="s">
        <v>78</v>
      </c>
      <c r="D85" s="146" t="s">
        <v>79</v>
      </c>
      <c r="E85" s="146" t="s">
        <v>80</v>
      </c>
      <c r="F85" s="146" t="s">
        <v>81</v>
      </c>
      <c r="G85" s="146" t="s">
        <v>82</v>
      </c>
      <c r="H85" s="146" t="s">
        <v>83</v>
      </c>
      <c r="I85" s="146" t="s">
        <v>84</v>
      </c>
      <c r="J85" s="146" t="s">
        <v>85</v>
      </c>
      <c r="K85" s="146" t="s">
        <v>86</v>
      </c>
      <c r="L85" s="146" t="s">
        <v>87</v>
      </c>
      <c r="M85" s="147" t="s">
        <v>88</v>
      </c>
      <c r="N85" s="207" t="s">
        <v>128</v>
      </c>
      <c r="O85" s="149" t="s">
        <v>126</v>
      </c>
    </row>
    <row r="86" spans="1:25" ht="9.9499999999999993" customHeight="1" x14ac:dyDescent="0.15">
      <c r="A86" s="6" t="s">
        <v>177</v>
      </c>
      <c r="B86" s="146">
        <v>59.5</v>
      </c>
      <c r="C86" s="146">
        <v>60.6</v>
      </c>
      <c r="D86" s="146">
        <v>68.3</v>
      </c>
      <c r="E86" s="146">
        <v>65.8</v>
      </c>
      <c r="F86" s="146">
        <v>66.5</v>
      </c>
      <c r="G86" s="146">
        <v>66.7</v>
      </c>
      <c r="H86" s="146">
        <v>68.8</v>
      </c>
      <c r="I86" s="146">
        <v>68.900000000000006</v>
      </c>
      <c r="J86" s="147">
        <v>66.5</v>
      </c>
      <c r="K86" s="146">
        <v>67.7</v>
      </c>
      <c r="L86" s="146">
        <v>66.8</v>
      </c>
      <c r="M86" s="147">
        <v>61.7</v>
      </c>
      <c r="N86" s="212">
        <f>SUM(B86:M86)/12</f>
        <v>65.650000000000006</v>
      </c>
      <c r="O86" s="148">
        <v>109.4</v>
      </c>
      <c r="P86" s="47"/>
      <c r="Q86" s="218"/>
      <c r="R86" s="47"/>
      <c r="S86" s="47"/>
      <c r="T86" s="47"/>
      <c r="U86" s="47"/>
      <c r="V86" s="47"/>
      <c r="W86" s="47"/>
      <c r="X86" s="47"/>
      <c r="Y86" s="151"/>
    </row>
    <row r="87" spans="1:25" ht="9.9499999999999993" customHeight="1" x14ac:dyDescent="0.15">
      <c r="A87" s="6" t="s">
        <v>180</v>
      </c>
      <c r="B87" s="146">
        <v>62.7</v>
      </c>
      <c r="C87" s="146">
        <v>60.7</v>
      </c>
      <c r="D87" s="146">
        <v>64.7</v>
      </c>
      <c r="E87" s="146">
        <v>68.3</v>
      </c>
      <c r="F87" s="146">
        <v>65.3</v>
      </c>
      <c r="G87" s="146">
        <v>64.7</v>
      </c>
      <c r="H87" s="146">
        <v>68.400000000000006</v>
      </c>
      <c r="I87" s="146">
        <v>58.6</v>
      </c>
      <c r="J87" s="147">
        <v>66.2</v>
      </c>
      <c r="K87" s="146">
        <v>66.3</v>
      </c>
      <c r="L87" s="146">
        <v>62.1</v>
      </c>
      <c r="M87" s="147">
        <v>64.599999999999994</v>
      </c>
      <c r="N87" s="212">
        <f>SUM(B87:M87)/12</f>
        <v>64.38333333333334</v>
      </c>
      <c r="O87" s="148">
        <f t="shared" ref="O87" si="2">SUM(N87/N86)*100</f>
        <v>98.070576288398073</v>
      </c>
      <c r="P87" s="47"/>
      <c r="Q87" s="218"/>
      <c r="R87" s="47"/>
      <c r="S87" s="47"/>
      <c r="T87" s="47"/>
      <c r="U87" s="47"/>
      <c r="V87" s="47"/>
      <c r="W87" s="47"/>
      <c r="X87" s="47"/>
      <c r="Y87" s="47"/>
    </row>
    <row r="88" spans="1:25" ht="10.5" customHeight="1" x14ac:dyDescent="0.15">
      <c r="A88" s="6" t="s">
        <v>179</v>
      </c>
      <c r="B88" s="146">
        <v>56.2</v>
      </c>
      <c r="C88" s="146">
        <v>61.9</v>
      </c>
      <c r="D88" s="146">
        <v>67.900000000000006</v>
      </c>
      <c r="E88" s="146">
        <v>67</v>
      </c>
      <c r="F88" s="146">
        <v>55.4</v>
      </c>
      <c r="G88" s="146">
        <v>60.3</v>
      </c>
      <c r="H88" s="146">
        <v>65.5</v>
      </c>
      <c r="I88" s="146">
        <v>58.5</v>
      </c>
      <c r="J88" s="147">
        <v>63.9</v>
      </c>
      <c r="K88" s="146">
        <v>67.900000000000006</v>
      </c>
      <c r="L88" s="146">
        <v>61.4</v>
      </c>
      <c r="M88" s="147">
        <v>67</v>
      </c>
      <c r="N88" s="212">
        <f>SUM(B88:M88)/12</f>
        <v>62.741666666666667</v>
      </c>
      <c r="O88" s="148">
        <f>SUM(N88/N87)*100</f>
        <v>97.450168263008024</v>
      </c>
      <c r="P88" s="47"/>
      <c r="Q88" s="218"/>
      <c r="R88" s="47"/>
      <c r="S88" s="47"/>
      <c r="T88" s="47"/>
      <c r="U88" s="47"/>
      <c r="V88" s="47"/>
      <c r="W88" s="47"/>
      <c r="X88" s="47"/>
      <c r="Y88" s="47"/>
    </row>
    <row r="89" spans="1:25" ht="10.5" customHeight="1" x14ac:dyDescent="0.15">
      <c r="A89" s="6" t="s">
        <v>182</v>
      </c>
      <c r="B89" s="146">
        <v>57.4</v>
      </c>
      <c r="C89" s="146">
        <v>63.8</v>
      </c>
      <c r="D89" s="146">
        <v>73.5</v>
      </c>
      <c r="E89" s="146">
        <v>79</v>
      </c>
      <c r="F89" s="146">
        <v>70.3</v>
      </c>
      <c r="G89" s="146">
        <v>74.900000000000006</v>
      </c>
      <c r="H89" s="146">
        <v>70</v>
      </c>
      <c r="I89" s="146">
        <v>68</v>
      </c>
      <c r="J89" s="147">
        <v>72.400000000000006</v>
      </c>
      <c r="K89" s="146">
        <v>66</v>
      </c>
      <c r="L89" s="146">
        <v>67.7</v>
      </c>
      <c r="M89" s="147">
        <v>71.7</v>
      </c>
      <c r="N89" s="212">
        <f>SUM(B89:M89)/12</f>
        <v>69.558333333333337</v>
      </c>
      <c r="O89" s="412">
        <f>SUM(N89/N88)*100</f>
        <v>110.86465666091114</v>
      </c>
      <c r="P89" s="47"/>
      <c r="Q89" s="218"/>
      <c r="R89" s="47"/>
      <c r="S89" s="47"/>
      <c r="T89" s="47"/>
      <c r="U89" s="47"/>
      <c r="V89" s="47"/>
      <c r="W89" s="47"/>
      <c r="X89" s="47"/>
      <c r="Y89" s="47"/>
    </row>
    <row r="90" spans="1:25" ht="10.5" customHeight="1" x14ac:dyDescent="0.15">
      <c r="A90" s="6" t="s">
        <v>197</v>
      </c>
      <c r="B90" s="146">
        <v>66.900000000000006</v>
      </c>
      <c r="C90" s="146">
        <v>64.099999999999994</v>
      </c>
      <c r="D90" s="146">
        <v>75.599999999999994</v>
      </c>
      <c r="E90" s="146">
        <v>76.2</v>
      </c>
      <c r="F90" s="146">
        <v>69.599999999999994</v>
      </c>
      <c r="G90" s="146">
        <v>77.2</v>
      </c>
      <c r="H90" s="146">
        <v>78.8</v>
      </c>
      <c r="I90" s="146">
        <v>71.3</v>
      </c>
      <c r="J90" s="147">
        <v>75.8</v>
      </c>
      <c r="K90" s="146">
        <v>74.5</v>
      </c>
      <c r="L90" s="146">
        <v>73.3</v>
      </c>
      <c r="M90" s="147">
        <v>73.400000000000006</v>
      </c>
      <c r="N90" s="212">
        <f>SUM(B90:M90)/12</f>
        <v>73.058333333333323</v>
      </c>
      <c r="O90" s="412">
        <f>SUM(N90/N89)*100</f>
        <v>105.03174793338923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9.9499999999999993" customHeight="1" x14ac:dyDescent="0.1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topLeftCell="A10" zoomScaleNormal="100" workbookViewId="0">
      <selection activeCell="J21" sqref="J21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8" ht="22.5" customHeight="1" x14ac:dyDescent="0.15">
      <c r="A1" s="465" t="s">
        <v>211</v>
      </c>
      <c r="B1" s="466"/>
      <c r="C1" s="466"/>
      <c r="D1" s="466"/>
      <c r="E1" s="466"/>
      <c r="F1" s="466"/>
      <c r="G1" s="466"/>
      <c r="M1" s="16"/>
      <c r="N1" t="s">
        <v>197</v>
      </c>
      <c r="O1" s="111"/>
      <c r="Q1" s="283" t="s">
        <v>182</v>
      </c>
    </row>
    <row r="2" spans="1:18" ht="13.5" customHeight="1" x14ac:dyDescent="0.15">
      <c r="H2" s="3"/>
      <c r="I2" s="145" t="s">
        <v>9</v>
      </c>
      <c r="J2" s="8" t="s">
        <v>68</v>
      </c>
      <c r="K2" s="3" t="s">
        <v>44</v>
      </c>
      <c r="L2" s="3"/>
      <c r="M2" s="8" t="s">
        <v>9</v>
      </c>
      <c r="N2" s="8"/>
      <c r="O2" s="89"/>
      <c r="P2" s="3"/>
      <c r="Q2" s="87"/>
    </row>
    <row r="3" spans="1:18" ht="13.5" customHeight="1" x14ac:dyDescent="0.15">
      <c r="H3" s="3">
        <v>17</v>
      </c>
      <c r="I3" s="161" t="s">
        <v>21</v>
      </c>
      <c r="J3" s="13">
        <v>319949</v>
      </c>
      <c r="K3" s="199">
        <v>1</v>
      </c>
      <c r="L3" s="3">
        <f>SUM(H3)</f>
        <v>17</v>
      </c>
      <c r="M3" s="161" t="s">
        <v>21</v>
      </c>
      <c r="N3" s="13">
        <f>SUM(J3)</f>
        <v>319949</v>
      </c>
      <c r="O3" s="3">
        <f>SUM(H3)</f>
        <v>17</v>
      </c>
      <c r="P3" s="161" t="s">
        <v>21</v>
      </c>
      <c r="Q3" s="200">
        <v>339081</v>
      </c>
    </row>
    <row r="4" spans="1:18" ht="13.5" customHeight="1" x14ac:dyDescent="0.15">
      <c r="H4" s="3">
        <v>36</v>
      </c>
      <c r="I4" s="161" t="s">
        <v>5</v>
      </c>
      <c r="J4" s="13">
        <v>110151</v>
      </c>
      <c r="K4" s="199">
        <v>2</v>
      </c>
      <c r="L4" s="3">
        <f t="shared" ref="L4:L12" si="0">SUM(H4)</f>
        <v>36</v>
      </c>
      <c r="M4" s="161" t="s">
        <v>5</v>
      </c>
      <c r="N4" s="13">
        <f t="shared" ref="N4:N12" si="1">SUM(J4)</f>
        <v>110151</v>
      </c>
      <c r="O4" s="3">
        <f t="shared" ref="O4:O12" si="2">SUM(H4)</f>
        <v>36</v>
      </c>
      <c r="P4" s="161" t="s">
        <v>5</v>
      </c>
      <c r="Q4" s="86">
        <v>92339</v>
      </c>
    </row>
    <row r="5" spans="1:18" ht="13.5" customHeight="1" x14ac:dyDescent="0.15">
      <c r="G5" s="17"/>
      <c r="H5" s="3">
        <v>26</v>
      </c>
      <c r="I5" s="161" t="s">
        <v>30</v>
      </c>
      <c r="J5" s="13">
        <v>101785</v>
      </c>
      <c r="K5" s="199">
        <v>3</v>
      </c>
      <c r="L5" s="3">
        <f t="shared" si="0"/>
        <v>26</v>
      </c>
      <c r="M5" s="161" t="s">
        <v>30</v>
      </c>
      <c r="N5" s="13">
        <f t="shared" si="1"/>
        <v>101785</v>
      </c>
      <c r="O5" s="3">
        <f t="shared" si="2"/>
        <v>26</v>
      </c>
      <c r="P5" s="161" t="s">
        <v>30</v>
      </c>
      <c r="Q5" s="86">
        <v>104948</v>
      </c>
    </row>
    <row r="6" spans="1:18" ht="13.5" customHeight="1" x14ac:dyDescent="0.15">
      <c r="H6" s="3">
        <v>33</v>
      </c>
      <c r="I6" s="161" t="s">
        <v>0</v>
      </c>
      <c r="J6" s="13">
        <v>93222</v>
      </c>
      <c r="K6" s="199">
        <v>4</v>
      </c>
      <c r="L6" s="3">
        <f t="shared" si="0"/>
        <v>33</v>
      </c>
      <c r="M6" s="161" t="s">
        <v>0</v>
      </c>
      <c r="N6" s="13">
        <f t="shared" si="1"/>
        <v>93222</v>
      </c>
      <c r="O6" s="3">
        <f t="shared" si="2"/>
        <v>33</v>
      </c>
      <c r="P6" s="161" t="s">
        <v>0</v>
      </c>
      <c r="Q6" s="86">
        <v>100556</v>
      </c>
    </row>
    <row r="7" spans="1:18" ht="13.5" customHeight="1" x14ac:dyDescent="0.15">
      <c r="H7" s="3">
        <v>16</v>
      </c>
      <c r="I7" s="161" t="s">
        <v>3</v>
      </c>
      <c r="J7" s="87">
        <v>68926</v>
      </c>
      <c r="K7" s="199">
        <v>5</v>
      </c>
      <c r="L7" s="3">
        <f t="shared" si="0"/>
        <v>16</v>
      </c>
      <c r="M7" s="161" t="s">
        <v>3</v>
      </c>
      <c r="N7" s="13">
        <f t="shared" si="1"/>
        <v>68926</v>
      </c>
      <c r="O7" s="3">
        <f t="shared" si="2"/>
        <v>16</v>
      </c>
      <c r="P7" s="161" t="s">
        <v>3</v>
      </c>
      <c r="Q7" s="86">
        <v>49736</v>
      </c>
    </row>
    <row r="8" spans="1:18" ht="13.5" customHeight="1" x14ac:dyDescent="0.15">
      <c r="H8" s="3">
        <v>34</v>
      </c>
      <c r="I8" s="161" t="s">
        <v>1</v>
      </c>
      <c r="J8" s="221">
        <v>49399</v>
      </c>
      <c r="K8" s="199">
        <v>6</v>
      </c>
      <c r="L8" s="3">
        <f t="shared" si="0"/>
        <v>34</v>
      </c>
      <c r="M8" s="161" t="s">
        <v>1</v>
      </c>
      <c r="N8" s="13">
        <f t="shared" si="1"/>
        <v>49399</v>
      </c>
      <c r="O8" s="3">
        <f t="shared" si="2"/>
        <v>34</v>
      </c>
      <c r="P8" s="161" t="s">
        <v>1</v>
      </c>
      <c r="Q8" s="86">
        <v>45535</v>
      </c>
    </row>
    <row r="9" spans="1:18" ht="13.5" customHeight="1" x14ac:dyDescent="0.15">
      <c r="H9" s="77">
        <v>40</v>
      </c>
      <c r="I9" s="163" t="s">
        <v>2</v>
      </c>
      <c r="J9" s="13">
        <v>41214</v>
      </c>
      <c r="K9" s="199">
        <v>7</v>
      </c>
      <c r="L9" s="3">
        <f t="shared" si="0"/>
        <v>40</v>
      </c>
      <c r="M9" s="163" t="s">
        <v>2</v>
      </c>
      <c r="N9" s="13">
        <f t="shared" si="1"/>
        <v>41214</v>
      </c>
      <c r="O9" s="3">
        <f t="shared" si="2"/>
        <v>40</v>
      </c>
      <c r="P9" s="163" t="s">
        <v>2</v>
      </c>
      <c r="Q9" s="86">
        <v>33686</v>
      </c>
    </row>
    <row r="10" spans="1:18" ht="13.5" customHeight="1" x14ac:dyDescent="0.15">
      <c r="H10" s="3">
        <v>13</v>
      </c>
      <c r="I10" s="161" t="s">
        <v>7</v>
      </c>
      <c r="J10" s="137">
        <v>37192</v>
      </c>
      <c r="K10" s="199">
        <v>8</v>
      </c>
      <c r="L10" s="3">
        <f t="shared" si="0"/>
        <v>13</v>
      </c>
      <c r="M10" s="161" t="s">
        <v>7</v>
      </c>
      <c r="N10" s="13">
        <f t="shared" si="1"/>
        <v>37192</v>
      </c>
      <c r="O10" s="3">
        <f t="shared" si="2"/>
        <v>13</v>
      </c>
      <c r="P10" s="161" t="s">
        <v>7</v>
      </c>
      <c r="Q10" s="86">
        <v>37700</v>
      </c>
    </row>
    <row r="11" spans="1:18" ht="13.5" customHeight="1" x14ac:dyDescent="0.15">
      <c r="H11" s="14">
        <v>25</v>
      </c>
      <c r="I11" s="163" t="s">
        <v>29</v>
      </c>
      <c r="J11" s="13">
        <v>34853</v>
      </c>
      <c r="K11" s="199">
        <v>9</v>
      </c>
      <c r="L11" s="3">
        <f t="shared" si="0"/>
        <v>25</v>
      </c>
      <c r="M11" s="163" t="s">
        <v>29</v>
      </c>
      <c r="N11" s="13">
        <f t="shared" si="1"/>
        <v>34853</v>
      </c>
      <c r="O11" s="3">
        <f t="shared" si="2"/>
        <v>25</v>
      </c>
      <c r="P11" s="163" t="s">
        <v>29</v>
      </c>
      <c r="Q11" s="86">
        <v>25451</v>
      </c>
    </row>
    <row r="12" spans="1:18" ht="13.5" customHeight="1" thickBot="1" x14ac:dyDescent="0.2">
      <c r="H12" s="275">
        <v>24</v>
      </c>
      <c r="I12" s="381" t="s">
        <v>28</v>
      </c>
      <c r="J12" s="432">
        <v>31010</v>
      </c>
      <c r="K12" s="198">
        <v>10</v>
      </c>
      <c r="L12" s="3">
        <f t="shared" si="0"/>
        <v>24</v>
      </c>
      <c r="M12" s="381" t="s">
        <v>28</v>
      </c>
      <c r="N12" s="13">
        <f t="shared" si="1"/>
        <v>31010</v>
      </c>
      <c r="O12" s="14">
        <f t="shared" si="2"/>
        <v>24</v>
      </c>
      <c r="P12" s="381" t="s">
        <v>28</v>
      </c>
      <c r="Q12" s="201">
        <v>34594</v>
      </c>
    </row>
    <row r="13" spans="1:18" ht="13.5" customHeight="1" thickTop="1" thickBot="1" x14ac:dyDescent="0.2">
      <c r="H13" s="122">
        <v>38</v>
      </c>
      <c r="I13" s="175" t="s">
        <v>38</v>
      </c>
      <c r="J13" s="417">
        <v>27951</v>
      </c>
      <c r="K13" s="104"/>
      <c r="L13" s="78"/>
      <c r="M13" s="164"/>
      <c r="N13" s="340">
        <f>SUM(J43)</f>
        <v>1035890</v>
      </c>
      <c r="O13" s="3"/>
      <c r="P13" s="274" t="s">
        <v>156</v>
      </c>
      <c r="Q13" s="202">
        <v>1065706</v>
      </c>
    </row>
    <row r="14" spans="1:18" ht="13.5" customHeight="1" x14ac:dyDescent="0.15">
      <c r="B14" s="19"/>
      <c r="H14" s="3">
        <v>2</v>
      </c>
      <c r="I14" s="161" t="s">
        <v>6</v>
      </c>
      <c r="J14" s="13">
        <v>19159</v>
      </c>
      <c r="K14" s="104"/>
      <c r="L14" s="26"/>
      <c r="N14" t="s">
        <v>59</v>
      </c>
      <c r="O14"/>
    </row>
    <row r="15" spans="1:18" ht="13.5" customHeight="1" x14ac:dyDescent="0.15">
      <c r="H15" s="3">
        <v>31</v>
      </c>
      <c r="I15" s="161" t="s">
        <v>106</v>
      </c>
      <c r="J15" s="13">
        <v>15737</v>
      </c>
      <c r="K15" s="104"/>
      <c r="L15" s="26"/>
      <c r="M15" t="s">
        <v>198</v>
      </c>
      <c r="N15" s="15"/>
      <c r="O15"/>
      <c r="P15" t="s">
        <v>199</v>
      </c>
      <c r="Q15" s="85" t="s">
        <v>63</v>
      </c>
    </row>
    <row r="16" spans="1:18" ht="13.5" customHeight="1" x14ac:dyDescent="0.15">
      <c r="C16" s="15"/>
      <c r="E16" s="17"/>
      <c r="H16" s="3">
        <v>9</v>
      </c>
      <c r="I16" s="3" t="s">
        <v>172</v>
      </c>
      <c r="J16" s="221">
        <v>13983</v>
      </c>
      <c r="K16" s="104"/>
      <c r="L16" s="3">
        <f>SUM(L3)</f>
        <v>17</v>
      </c>
      <c r="M16" s="13">
        <f>SUM(N3)</f>
        <v>319949</v>
      </c>
      <c r="N16" s="161" t="s">
        <v>21</v>
      </c>
      <c r="O16" s="3">
        <f>SUM(O3)</f>
        <v>17</v>
      </c>
      <c r="P16" s="13">
        <f>SUM(M16)</f>
        <v>319949</v>
      </c>
      <c r="Q16" s="279">
        <v>327748</v>
      </c>
      <c r="R16" s="79"/>
    </row>
    <row r="17" spans="2:20" ht="13.5" customHeight="1" x14ac:dyDescent="0.15">
      <c r="C17" s="15"/>
      <c r="E17" s="17"/>
      <c r="H17" s="3">
        <v>37</v>
      </c>
      <c r="I17" s="161" t="s">
        <v>37</v>
      </c>
      <c r="J17" s="13">
        <v>12685</v>
      </c>
      <c r="K17" s="104"/>
      <c r="L17" s="3">
        <f t="shared" ref="L17:L25" si="3">SUM(L4)</f>
        <v>36</v>
      </c>
      <c r="M17" s="13">
        <f t="shared" ref="M17:M25" si="4">SUM(N4)</f>
        <v>110151</v>
      </c>
      <c r="N17" s="161" t="s">
        <v>5</v>
      </c>
      <c r="O17" s="3">
        <f t="shared" ref="O17:O25" si="5">SUM(O4)</f>
        <v>36</v>
      </c>
      <c r="P17" s="13">
        <f t="shared" ref="P17:P25" si="6">SUM(M17)</f>
        <v>110151</v>
      </c>
      <c r="Q17" s="280">
        <v>100827</v>
      </c>
      <c r="R17" s="79"/>
      <c r="S17" s="42"/>
    </row>
    <row r="18" spans="2:20" ht="13.5" customHeight="1" x14ac:dyDescent="0.15">
      <c r="C18" s="15"/>
      <c r="E18" s="17"/>
      <c r="H18" s="3">
        <v>14</v>
      </c>
      <c r="I18" s="161" t="s">
        <v>19</v>
      </c>
      <c r="J18" s="13">
        <v>9731</v>
      </c>
      <c r="K18" s="104"/>
      <c r="L18" s="3">
        <f t="shared" si="3"/>
        <v>26</v>
      </c>
      <c r="M18" s="13">
        <f t="shared" si="4"/>
        <v>101785</v>
      </c>
      <c r="N18" s="161" t="s">
        <v>30</v>
      </c>
      <c r="O18" s="3">
        <f t="shared" si="5"/>
        <v>26</v>
      </c>
      <c r="P18" s="13">
        <f t="shared" si="6"/>
        <v>101785</v>
      </c>
      <c r="Q18" s="280">
        <v>97968</v>
      </c>
      <c r="R18" s="79"/>
      <c r="S18" s="112"/>
    </row>
    <row r="19" spans="2:20" ht="13.5" customHeight="1" x14ac:dyDescent="0.15">
      <c r="C19" s="15"/>
      <c r="E19" s="17"/>
      <c r="H19" s="3">
        <v>3</v>
      </c>
      <c r="I19" s="161" t="s">
        <v>10</v>
      </c>
      <c r="J19" s="13">
        <v>7425</v>
      </c>
      <c r="L19" s="3">
        <f t="shared" si="3"/>
        <v>33</v>
      </c>
      <c r="M19" s="13">
        <f t="shared" si="4"/>
        <v>93222</v>
      </c>
      <c r="N19" s="161" t="s">
        <v>0</v>
      </c>
      <c r="O19" s="3">
        <f t="shared" si="5"/>
        <v>33</v>
      </c>
      <c r="P19" s="13">
        <f t="shared" si="6"/>
        <v>93222</v>
      </c>
      <c r="Q19" s="280">
        <v>80556</v>
      </c>
      <c r="R19" s="79"/>
      <c r="S19" s="125"/>
    </row>
    <row r="20" spans="2:20" ht="13.5" customHeight="1" x14ac:dyDescent="0.15">
      <c r="B20" s="18"/>
      <c r="C20" s="15"/>
      <c r="E20" s="17"/>
      <c r="H20" s="3">
        <v>15</v>
      </c>
      <c r="I20" s="161" t="s">
        <v>20</v>
      </c>
      <c r="J20" s="13">
        <v>6362</v>
      </c>
      <c r="L20" s="3">
        <f t="shared" si="3"/>
        <v>16</v>
      </c>
      <c r="M20" s="13">
        <f t="shared" si="4"/>
        <v>68926</v>
      </c>
      <c r="N20" s="161" t="s">
        <v>3</v>
      </c>
      <c r="O20" s="3">
        <f t="shared" si="5"/>
        <v>16</v>
      </c>
      <c r="P20" s="13">
        <f t="shared" si="6"/>
        <v>68926</v>
      </c>
      <c r="Q20" s="280">
        <v>70236</v>
      </c>
      <c r="R20" s="79"/>
      <c r="S20" s="125"/>
    </row>
    <row r="21" spans="2:20" ht="13.5" customHeight="1" x14ac:dyDescent="0.15">
      <c r="B21" s="18"/>
      <c r="C21" s="15"/>
      <c r="E21" s="17"/>
      <c r="H21" s="3">
        <v>21</v>
      </c>
      <c r="I21" s="3" t="s">
        <v>166</v>
      </c>
      <c r="J21" s="13">
        <v>6161</v>
      </c>
      <c r="L21" s="3">
        <f t="shared" si="3"/>
        <v>34</v>
      </c>
      <c r="M21" s="13">
        <f t="shared" si="4"/>
        <v>49399</v>
      </c>
      <c r="N21" s="161" t="s">
        <v>1</v>
      </c>
      <c r="O21" s="3">
        <f t="shared" si="5"/>
        <v>34</v>
      </c>
      <c r="P21" s="13">
        <f t="shared" si="6"/>
        <v>49399</v>
      </c>
      <c r="Q21" s="280">
        <v>46165</v>
      </c>
      <c r="R21" s="79"/>
      <c r="S21" s="28"/>
    </row>
    <row r="22" spans="2:20" ht="13.5" customHeight="1" x14ac:dyDescent="0.15">
      <c r="C22" s="15"/>
      <c r="E22" s="17"/>
      <c r="H22" s="3">
        <v>11</v>
      </c>
      <c r="I22" s="161" t="s">
        <v>17</v>
      </c>
      <c r="J22" s="221">
        <v>4091</v>
      </c>
      <c r="K22" s="15"/>
      <c r="L22" s="3">
        <f t="shared" si="3"/>
        <v>40</v>
      </c>
      <c r="M22" s="13">
        <f t="shared" si="4"/>
        <v>41214</v>
      </c>
      <c r="N22" s="163" t="s">
        <v>2</v>
      </c>
      <c r="O22" s="3">
        <f t="shared" si="5"/>
        <v>40</v>
      </c>
      <c r="P22" s="13">
        <f t="shared" si="6"/>
        <v>41214</v>
      </c>
      <c r="Q22" s="280">
        <v>31993</v>
      </c>
      <c r="R22" s="79"/>
    </row>
    <row r="23" spans="2:20" ht="13.5" customHeight="1" x14ac:dyDescent="0.15">
      <c r="B23" s="18"/>
      <c r="C23" s="15"/>
      <c r="E23" s="17"/>
      <c r="H23" s="3">
        <v>22</v>
      </c>
      <c r="I23" s="161" t="s">
        <v>26</v>
      </c>
      <c r="J23" s="221">
        <v>3963</v>
      </c>
      <c r="K23" s="15"/>
      <c r="L23" s="3">
        <f t="shared" si="3"/>
        <v>13</v>
      </c>
      <c r="M23" s="13">
        <f t="shared" si="4"/>
        <v>37192</v>
      </c>
      <c r="N23" s="161" t="s">
        <v>7</v>
      </c>
      <c r="O23" s="3">
        <f t="shared" si="5"/>
        <v>13</v>
      </c>
      <c r="P23" s="13">
        <f t="shared" si="6"/>
        <v>37192</v>
      </c>
      <c r="Q23" s="280">
        <v>38829</v>
      </c>
      <c r="R23" s="79"/>
      <c r="S23" s="42"/>
    </row>
    <row r="24" spans="2:20" ht="13.5" customHeight="1" x14ac:dyDescent="0.15">
      <c r="C24" s="15"/>
      <c r="E24" s="17"/>
      <c r="H24" s="3">
        <v>1</v>
      </c>
      <c r="I24" s="161" t="s">
        <v>4</v>
      </c>
      <c r="J24" s="13">
        <v>3541</v>
      </c>
      <c r="K24" s="15"/>
      <c r="L24" s="3">
        <f t="shared" si="3"/>
        <v>25</v>
      </c>
      <c r="M24" s="13">
        <f t="shared" si="4"/>
        <v>34853</v>
      </c>
      <c r="N24" s="163" t="s">
        <v>29</v>
      </c>
      <c r="O24" s="3">
        <f t="shared" si="5"/>
        <v>25</v>
      </c>
      <c r="P24" s="13">
        <f t="shared" si="6"/>
        <v>34853</v>
      </c>
      <c r="Q24" s="280">
        <v>48311</v>
      </c>
      <c r="R24" s="79"/>
      <c r="S24" s="112"/>
    </row>
    <row r="25" spans="2:20" ht="13.5" customHeight="1" thickBot="1" x14ac:dyDescent="0.2">
      <c r="C25" s="15"/>
      <c r="E25" s="17"/>
      <c r="H25" s="3">
        <v>12</v>
      </c>
      <c r="I25" s="161" t="s">
        <v>18</v>
      </c>
      <c r="J25" s="13">
        <v>2432</v>
      </c>
      <c r="K25" s="15"/>
      <c r="L25" s="14">
        <f t="shared" si="3"/>
        <v>24</v>
      </c>
      <c r="M25" s="114">
        <f t="shared" si="4"/>
        <v>31010</v>
      </c>
      <c r="N25" s="381" t="s">
        <v>28</v>
      </c>
      <c r="O25" s="14">
        <f t="shared" si="5"/>
        <v>24</v>
      </c>
      <c r="P25" s="114">
        <f t="shared" si="6"/>
        <v>31010</v>
      </c>
      <c r="Q25" s="281">
        <v>28870</v>
      </c>
      <c r="R25" s="127" t="s">
        <v>73</v>
      </c>
      <c r="S25" s="28"/>
      <c r="T25" s="28"/>
    </row>
    <row r="26" spans="2:20" ht="13.5" customHeight="1" thickTop="1" x14ac:dyDescent="0.15">
      <c r="H26" s="3">
        <v>27</v>
      </c>
      <c r="I26" s="161" t="s">
        <v>31</v>
      </c>
      <c r="J26" s="137">
        <v>2352</v>
      </c>
      <c r="K26" s="15"/>
      <c r="L26" s="115"/>
      <c r="M26" s="162">
        <f>SUM(J43-(M16+M17+M18+M19+M20+M21+M22+M23+M24+M25))</f>
        <v>148189</v>
      </c>
      <c r="N26" s="222" t="s">
        <v>45</v>
      </c>
      <c r="O26" s="116"/>
      <c r="P26" s="162">
        <f>SUM(M26)</f>
        <v>148189</v>
      </c>
      <c r="Q26" s="162"/>
      <c r="R26" s="176">
        <v>1036726</v>
      </c>
      <c r="T26" s="28"/>
    </row>
    <row r="27" spans="2:20" ht="13.5" customHeight="1" x14ac:dyDescent="0.15">
      <c r="H27" s="3">
        <v>39</v>
      </c>
      <c r="I27" s="161" t="s">
        <v>39</v>
      </c>
      <c r="J27" s="13">
        <v>2216</v>
      </c>
      <c r="K27" s="15"/>
      <c r="M27" t="s">
        <v>183</v>
      </c>
      <c r="O27" s="111"/>
      <c r="P27" s="28" t="s">
        <v>184</v>
      </c>
    </row>
    <row r="28" spans="2:20" ht="13.5" customHeight="1" x14ac:dyDescent="0.15">
      <c r="H28" s="3">
        <v>30</v>
      </c>
      <c r="I28" s="161" t="s">
        <v>33</v>
      </c>
      <c r="J28" s="13">
        <v>1763</v>
      </c>
      <c r="K28" s="15"/>
      <c r="M28" s="86">
        <f t="shared" ref="M28:M37" si="7">SUM(Q3)</f>
        <v>339081</v>
      </c>
      <c r="N28" s="161" t="s">
        <v>21</v>
      </c>
      <c r="O28" s="3">
        <f>SUM(L3)</f>
        <v>17</v>
      </c>
      <c r="P28" s="86">
        <f t="shared" ref="P28:P37" si="8">SUM(Q3)</f>
        <v>339081</v>
      </c>
    </row>
    <row r="29" spans="2:20" ht="13.5" customHeight="1" x14ac:dyDescent="0.15">
      <c r="H29" s="3">
        <v>20</v>
      </c>
      <c r="I29" s="161" t="s">
        <v>24</v>
      </c>
      <c r="J29" s="87">
        <v>1538</v>
      </c>
      <c r="K29" s="15"/>
      <c r="M29" s="86">
        <f t="shared" si="7"/>
        <v>92339</v>
      </c>
      <c r="N29" s="161" t="s">
        <v>5</v>
      </c>
      <c r="O29" s="3">
        <f t="shared" ref="O29:O37" si="9">SUM(L4)</f>
        <v>36</v>
      </c>
      <c r="P29" s="86">
        <f t="shared" si="8"/>
        <v>92339</v>
      </c>
    </row>
    <row r="30" spans="2:20" ht="13.5" customHeight="1" x14ac:dyDescent="0.15">
      <c r="H30" s="3">
        <v>35</v>
      </c>
      <c r="I30" s="161" t="s">
        <v>36</v>
      </c>
      <c r="J30" s="137">
        <v>1348</v>
      </c>
      <c r="K30" s="15"/>
      <c r="M30" s="86">
        <f t="shared" si="7"/>
        <v>104948</v>
      </c>
      <c r="N30" s="161" t="s">
        <v>30</v>
      </c>
      <c r="O30" s="3">
        <f t="shared" si="9"/>
        <v>26</v>
      </c>
      <c r="P30" s="86">
        <f t="shared" si="8"/>
        <v>104948</v>
      </c>
    </row>
    <row r="31" spans="2:20" ht="13.5" customHeight="1" x14ac:dyDescent="0.15">
      <c r="H31" s="3">
        <v>29</v>
      </c>
      <c r="I31" s="161" t="s">
        <v>96</v>
      </c>
      <c r="J31" s="13">
        <v>1139</v>
      </c>
      <c r="K31" s="15"/>
      <c r="M31" s="86">
        <f t="shared" si="7"/>
        <v>100556</v>
      </c>
      <c r="N31" s="161" t="s">
        <v>0</v>
      </c>
      <c r="O31" s="3">
        <f t="shared" si="9"/>
        <v>33</v>
      </c>
      <c r="P31" s="86">
        <f t="shared" si="8"/>
        <v>100556</v>
      </c>
    </row>
    <row r="32" spans="2:20" ht="13.5" customHeight="1" x14ac:dyDescent="0.15">
      <c r="H32" s="3">
        <v>23</v>
      </c>
      <c r="I32" s="161" t="s">
        <v>27</v>
      </c>
      <c r="J32" s="13">
        <v>1031</v>
      </c>
      <c r="K32" s="15"/>
      <c r="M32" s="86">
        <f t="shared" si="7"/>
        <v>49736</v>
      </c>
      <c r="N32" s="161" t="s">
        <v>3</v>
      </c>
      <c r="O32" s="3">
        <f t="shared" si="9"/>
        <v>16</v>
      </c>
      <c r="P32" s="86">
        <f t="shared" si="8"/>
        <v>49736</v>
      </c>
      <c r="S32" s="10"/>
    </row>
    <row r="33" spans="8:21" ht="13.5" customHeight="1" x14ac:dyDescent="0.15">
      <c r="H33" s="3">
        <v>5</v>
      </c>
      <c r="I33" s="161" t="s">
        <v>12</v>
      </c>
      <c r="J33" s="221">
        <v>956</v>
      </c>
      <c r="K33" s="15"/>
      <c r="M33" s="86">
        <f t="shared" si="7"/>
        <v>45535</v>
      </c>
      <c r="N33" s="161" t="s">
        <v>1</v>
      </c>
      <c r="O33" s="3">
        <f t="shared" si="9"/>
        <v>34</v>
      </c>
      <c r="P33" s="86">
        <f t="shared" si="8"/>
        <v>45535</v>
      </c>
      <c r="S33" s="28"/>
      <c r="T33" s="28"/>
    </row>
    <row r="34" spans="8:21" ht="13.5" customHeight="1" x14ac:dyDescent="0.15">
      <c r="H34" s="3">
        <v>4</v>
      </c>
      <c r="I34" s="161" t="s">
        <v>11</v>
      </c>
      <c r="J34" s="221">
        <v>815</v>
      </c>
      <c r="K34" s="15"/>
      <c r="M34" s="86">
        <f t="shared" si="7"/>
        <v>33686</v>
      </c>
      <c r="N34" s="163" t="s">
        <v>2</v>
      </c>
      <c r="O34" s="3">
        <f t="shared" si="9"/>
        <v>40</v>
      </c>
      <c r="P34" s="86">
        <f t="shared" si="8"/>
        <v>33686</v>
      </c>
      <c r="S34" s="28"/>
      <c r="T34" s="28"/>
    </row>
    <row r="35" spans="8:21" ht="13.5" customHeight="1" x14ac:dyDescent="0.15">
      <c r="H35" s="3">
        <v>6</v>
      </c>
      <c r="I35" s="161" t="s">
        <v>13</v>
      </c>
      <c r="J35" s="221">
        <v>576</v>
      </c>
      <c r="K35" s="15"/>
      <c r="M35" s="86">
        <f t="shared" si="7"/>
        <v>37700</v>
      </c>
      <c r="N35" s="161" t="s">
        <v>7</v>
      </c>
      <c r="O35" s="3">
        <f t="shared" si="9"/>
        <v>13</v>
      </c>
      <c r="P35" s="86">
        <f t="shared" si="8"/>
        <v>37700</v>
      </c>
      <c r="S35" s="28"/>
    </row>
    <row r="36" spans="8:21" ht="13.5" customHeight="1" x14ac:dyDescent="0.15">
      <c r="H36" s="3">
        <v>18</v>
      </c>
      <c r="I36" s="161" t="s">
        <v>22</v>
      </c>
      <c r="J36" s="13">
        <v>452</v>
      </c>
      <c r="K36" s="15"/>
      <c r="M36" s="86">
        <f t="shared" si="7"/>
        <v>25451</v>
      </c>
      <c r="N36" s="163" t="s">
        <v>29</v>
      </c>
      <c r="O36" s="3">
        <f t="shared" si="9"/>
        <v>25</v>
      </c>
      <c r="P36" s="86">
        <f t="shared" si="8"/>
        <v>25451</v>
      </c>
      <c r="S36" s="28"/>
    </row>
    <row r="37" spans="8:21" ht="13.5" customHeight="1" thickBot="1" x14ac:dyDescent="0.2">
      <c r="H37" s="3">
        <v>32</v>
      </c>
      <c r="I37" s="161" t="s">
        <v>35</v>
      </c>
      <c r="J37" s="137">
        <v>265</v>
      </c>
      <c r="K37" s="15"/>
      <c r="M37" s="113">
        <f t="shared" si="7"/>
        <v>34594</v>
      </c>
      <c r="N37" s="381" t="s">
        <v>28</v>
      </c>
      <c r="O37" s="14">
        <f t="shared" si="9"/>
        <v>24</v>
      </c>
      <c r="P37" s="113">
        <f t="shared" si="8"/>
        <v>34594</v>
      </c>
      <c r="S37" s="28"/>
    </row>
    <row r="38" spans="8:21" ht="13.5" customHeight="1" thickTop="1" x14ac:dyDescent="0.15">
      <c r="H38" s="3">
        <v>7</v>
      </c>
      <c r="I38" s="161" t="s">
        <v>14</v>
      </c>
      <c r="J38" s="221">
        <v>236</v>
      </c>
      <c r="K38" s="15"/>
      <c r="M38" s="346">
        <f>SUM(Q13-(Q3+Q4+Q5+Q6+Q7+Q8+Q9+Q10+Q11+Q12))</f>
        <v>202080</v>
      </c>
      <c r="N38" s="347" t="s">
        <v>168</v>
      </c>
      <c r="O38" s="348"/>
      <c r="P38" s="349">
        <f>SUM(M38)</f>
        <v>202080</v>
      </c>
      <c r="U38" s="28"/>
    </row>
    <row r="39" spans="8:21" ht="13.5" customHeight="1" x14ac:dyDescent="0.15">
      <c r="H39" s="3">
        <v>19</v>
      </c>
      <c r="I39" s="161" t="s">
        <v>23</v>
      </c>
      <c r="J39" s="13">
        <v>121</v>
      </c>
      <c r="K39" s="15"/>
      <c r="P39" s="28"/>
    </row>
    <row r="40" spans="8:21" ht="13.5" customHeight="1" x14ac:dyDescent="0.15">
      <c r="H40" s="3">
        <v>10</v>
      </c>
      <c r="I40" s="161" t="s">
        <v>16</v>
      </c>
      <c r="J40" s="13">
        <v>92</v>
      </c>
      <c r="K40" s="15"/>
    </row>
    <row r="41" spans="8:21" ht="13.5" customHeight="1" x14ac:dyDescent="0.15">
      <c r="H41" s="3">
        <v>28</v>
      </c>
      <c r="I41" s="161" t="s">
        <v>32</v>
      </c>
      <c r="J41" s="13">
        <v>68</v>
      </c>
      <c r="K41" s="15"/>
    </row>
    <row r="42" spans="8:21" ht="13.5" customHeight="1" thickBot="1" x14ac:dyDescent="0.2">
      <c r="H42" s="14">
        <v>8</v>
      </c>
      <c r="I42" s="163" t="s">
        <v>15</v>
      </c>
      <c r="J42" s="114">
        <v>0</v>
      </c>
      <c r="K42" s="15"/>
    </row>
    <row r="43" spans="8:21" ht="13.5" customHeight="1" thickTop="1" x14ac:dyDescent="0.15">
      <c r="H43" s="115"/>
      <c r="I43" s="295" t="s">
        <v>94</v>
      </c>
      <c r="J43" s="296">
        <f>SUM(J3:J42)</f>
        <v>1035890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3" t="s">
        <v>46</v>
      </c>
      <c r="B52" s="22" t="s">
        <v>9</v>
      </c>
      <c r="C52" s="8" t="s">
        <v>197</v>
      </c>
      <c r="D52" s="8" t="s">
        <v>182</v>
      </c>
      <c r="E52" s="24" t="s">
        <v>43</v>
      </c>
      <c r="F52" s="23" t="s">
        <v>42</v>
      </c>
      <c r="G52" s="23" t="s">
        <v>40</v>
      </c>
      <c r="I52" s="160"/>
    </row>
    <row r="53" spans="1:16" ht="13.5" customHeight="1" x14ac:dyDescent="0.15">
      <c r="A53" s="9">
        <v>1</v>
      </c>
      <c r="B53" s="161" t="s">
        <v>21</v>
      </c>
      <c r="C53" s="13">
        <f t="shared" ref="C53:C62" si="10">SUM(J3)</f>
        <v>319949</v>
      </c>
      <c r="D53" s="87">
        <f t="shared" ref="D53:D63" si="11">SUM(Q3)</f>
        <v>339081</v>
      </c>
      <c r="E53" s="80">
        <f t="shared" ref="E53:E62" si="12">SUM(P16/Q16*100)</f>
        <v>97.620427889720148</v>
      </c>
      <c r="F53" s="20">
        <f t="shared" ref="F53:F63" si="13">SUM(C53/D53*100)</f>
        <v>94.357690345374706</v>
      </c>
      <c r="G53" s="21"/>
      <c r="I53" s="160"/>
    </row>
    <row r="54" spans="1:16" ht="13.5" customHeight="1" x14ac:dyDescent="0.15">
      <c r="A54" s="9">
        <v>2</v>
      </c>
      <c r="B54" s="161" t="s">
        <v>5</v>
      </c>
      <c r="C54" s="13">
        <f t="shared" si="10"/>
        <v>110151</v>
      </c>
      <c r="D54" s="87">
        <f t="shared" si="11"/>
        <v>92339</v>
      </c>
      <c r="E54" s="80">
        <f t="shared" si="12"/>
        <v>109.24752298491475</v>
      </c>
      <c r="F54" s="20">
        <f t="shared" si="13"/>
        <v>119.28979087926012</v>
      </c>
      <c r="G54" s="21"/>
      <c r="I54" s="160"/>
    </row>
    <row r="55" spans="1:16" ht="13.5" customHeight="1" x14ac:dyDescent="0.15">
      <c r="A55" s="9">
        <v>3</v>
      </c>
      <c r="B55" s="161" t="s">
        <v>30</v>
      </c>
      <c r="C55" s="13">
        <f t="shared" si="10"/>
        <v>101785</v>
      </c>
      <c r="D55" s="87">
        <f t="shared" si="11"/>
        <v>104948</v>
      </c>
      <c r="E55" s="80">
        <f t="shared" si="12"/>
        <v>103.89617017801731</v>
      </c>
      <c r="F55" s="20">
        <f t="shared" si="13"/>
        <v>96.986126462629102</v>
      </c>
      <c r="G55" s="21"/>
      <c r="I55" s="160"/>
    </row>
    <row r="56" spans="1:16" ht="13.5" customHeight="1" x14ac:dyDescent="0.15">
      <c r="A56" s="9">
        <v>4</v>
      </c>
      <c r="B56" s="161" t="s">
        <v>0</v>
      </c>
      <c r="C56" s="13">
        <f t="shared" si="10"/>
        <v>93222</v>
      </c>
      <c r="D56" s="87">
        <f t="shared" si="11"/>
        <v>100556</v>
      </c>
      <c r="E56" s="80">
        <f t="shared" si="12"/>
        <v>115.72322359600776</v>
      </c>
      <c r="F56" s="20">
        <f t="shared" si="13"/>
        <v>92.70655157325271</v>
      </c>
      <c r="G56" s="21"/>
      <c r="I56" s="160"/>
    </row>
    <row r="57" spans="1:16" ht="13.5" customHeight="1" x14ac:dyDescent="0.15">
      <c r="A57" s="9">
        <v>5</v>
      </c>
      <c r="B57" s="161" t="s">
        <v>3</v>
      </c>
      <c r="C57" s="13">
        <f t="shared" si="10"/>
        <v>68926</v>
      </c>
      <c r="D57" s="87">
        <f t="shared" si="11"/>
        <v>49736</v>
      </c>
      <c r="E57" s="80">
        <f t="shared" si="12"/>
        <v>98.13485961615126</v>
      </c>
      <c r="F57" s="20">
        <f t="shared" si="13"/>
        <v>138.58372205243688</v>
      </c>
      <c r="G57" s="21"/>
      <c r="I57" s="160"/>
      <c r="P57" s="28"/>
    </row>
    <row r="58" spans="1:16" ht="13.5" customHeight="1" x14ac:dyDescent="0.15">
      <c r="A58" s="9">
        <v>6</v>
      </c>
      <c r="B58" s="161" t="s">
        <v>1</v>
      </c>
      <c r="C58" s="13">
        <f t="shared" si="10"/>
        <v>49399</v>
      </c>
      <c r="D58" s="87">
        <f t="shared" si="11"/>
        <v>45535</v>
      </c>
      <c r="E58" s="80">
        <f t="shared" si="12"/>
        <v>107.00530705079605</v>
      </c>
      <c r="F58" s="20">
        <f t="shared" si="13"/>
        <v>108.48578016910069</v>
      </c>
      <c r="G58" s="21"/>
    </row>
    <row r="59" spans="1:16" ht="13.5" customHeight="1" x14ac:dyDescent="0.15">
      <c r="A59" s="9">
        <v>7</v>
      </c>
      <c r="B59" s="163" t="s">
        <v>2</v>
      </c>
      <c r="C59" s="13">
        <f t="shared" si="10"/>
        <v>41214</v>
      </c>
      <c r="D59" s="87">
        <f t="shared" si="11"/>
        <v>33686</v>
      </c>
      <c r="E59" s="80">
        <f t="shared" si="12"/>
        <v>128.82192979714313</v>
      </c>
      <c r="F59" s="20">
        <f t="shared" si="13"/>
        <v>122.34756278572701</v>
      </c>
      <c r="G59" s="21"/>
    </row>
    <row r="60" spans="1:16" ht="13.5" customHeight="1" x14ac:dyDescent="0.15">
      <c r="A60" s="9">
        <v>8</v>
      </c>
      <c r="B60" s="161" t="s">
        <v>7</v>
      </c>
      <c r="C60" s="13">
        <f t="shared" si="10"/>
        <v>37192</v>
      </c>
      <c r="D60" s="87">
        <f t="shared" si="11"/>
        <v>37700</v>
      </c>
      <c r="E60" s="80">
        <f t="shared" si="12"/>
        <v>95.784078910092973</v>
      </c>
      <c r="F60" s="20">
        <f t="shared" si="13"/>
        <v>98.652519893899211</v>
      </c>
      <c r="G60" s="21"/>
    </row>
    <row r="61" spans="1:16" ht="13.5" customHeight="1" x14ac:dyDescent="0.15">
      <c r="A61" s="9">
        <v>9</v>
      </c>
      <c r="B61" s="163" t="s">
        <v>29</v>
      </c>
      <c r="C61" s="13">
        <f t="shared" si="10"/>
        <v>34853</v>
      </c>
      <c r="D61" s="87">
        <f t="shared" si="11"/>
        <v>25451</v>
      </c>
      <c r="E61" s="80">
        <f t="shared" si="12"/>
        <v>72.142990209269115</v>
      </c>
      <c r="F61" s="20">
        <f t="shared" si="13"/>
        <v>136.9415740049507</v>
      </c>
      <c r="G61" s="21"/>
    </row>
    <row r="62" spans="1:16" ht="13.5" customHeight="1" thickBot="1" x14ac:dyDescent="0.2">
      <c r="A62" s="128">
        <v>10</v>
      </c>
      <c r="B62" s="381" t="s">
        <v>28</v>
      </c>
      <c r="C62" s="114">
        <f t="shared" si="10"/>
        <v>31010</v>
      </c>
      <c r="D62" s="129">
        <f t="shared" si="11"/>
        <v>34594</v>
      </c>
      <c r="E62" s="130">
        <f t="shared" si="12"/>
        <v>107.41253896778662</v>
      </c>
      <c r="F62" s="131">
        <f t="shared" si="13"/>
        <v>89.639821934439496</v>
      </c>
      <c r="G62" s="132"/>
    </row>
    <row r="63" spans="1:16" ht="13.5" customHeight="1" thickTop="1" x14ac:dyDescent="0.15">
      <c r="A63" s="115"/>
      <c r="B63" s="133" t="s">
        <v>74</v>
      </c>
      <c r="C63" s="134">
        <f>SUM(J43)</f>
        <v>1035890</v>
      </c>
      <c r="D63" s="134">
        <f t="shared" si="11"/>
        <v>1065706</v>
      </c>
      <c r="E63" s="135">
        <f>SUM(C63/R26*100)</f>
        <v>99.919361528504155</v>
      </c>
      <c r="F63" s="136">
        <f t="shared" si="13"/>
        <v>97.20223025862667</v>
      </c>
      <c r="G63" s="115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D133"/>
  <sheetViews>
    <sheetView zoomScaleNormal="100" workbookViewId="0">
      <selection activeCell="N44" sqref="N44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66</v>
      </c>
      <c r="R1" s="105"/>
    </row>
    <row r="2" spans="8:30" x14ac:dyDescent="0.15">
      <c r="H2" s="184" t="s">
        <v>197</v>
      </c>
      <c r="I2" s="3"/>
      <c r="J2" s="186" t="s">
        <v>103</v>
      </c>
      <c r="K2" s="3"/>
      <c r="L2" s="297" t="s">
        <v>182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100</v>
      </c>
      <c r="I3" s="3"/>
      <c r="J3" s="145" t="s">
        <v>101</v>
      </c>
      <c r="K3" s="3"/>
      <c r="L3" s="297" t="s">
        <v>100</v>
      </c>
      <c r="S3" s="26"/>
      <c r="T3" s="26"/>
      <c r="U3" s="26"/>
    </row>
    <row r="4" spans="8:30" x14ac:dyDescent="0.15">
      <c r="H4" s="98">
        <v>19256</v>
      </c>
      <c r="I4" s="3">
        <v>26</v>
      </c>
      <c r="J4" s="161" t="s">
        <v>30</v>
      </c>
      <c r="K4" s="117">
        <f>SUM(I4)</f>
        <v>26</v>
      </c>
      <c r="L4" s="313">
        <v>20476</v>
      </c>
      <c r="M4" s="45"/>
      <c r="N4" s="90"/>
      <c r="O4" s="90"/>
      <c r="S4" s="26"/>
      <c r="T4" s="26"/>
      <c r="U4" s="26"/>
    </row>
    <row r="5" spans="8:30" x14ac:dyDescent="0.15">
      <c r="H5" s="434">
        <v>13488</v>
      </c>
      <c r="I5" s="3">
        <v>33</v>
      </c>
      <c r="J5" s="161" t="s">
        <v>0</v>
      </c>
      <c r="K5" s="117">
        <f t="shared" ref="K5:K13" si="0">SUM(I5)</f>
        <v>33</v>
      </c>
      <c r="L5" s="314">
        <v>20894</v>
      </c>
      <c r="M5" s="45"/>
      <c r="N5" s="90"/>
      <c r="O5" s="90"/>
      <c r="S5" s="26"/>
      <c r="T5" s="26"/>
      <c r="U5" s="26"/>
    </row>
    <row r="6" spans="8:30" x14ac:dyDescent="0.15">
      <c r="H6" s="44">
        <v>5710</v>
      </c>
      <c r="I6" s="3">
        <v>34</v>
      </c>
      <c r="J6" s="161" t="s">
        <v>1</v>
      </c>
      <c r="K6" s="117">
        <f t="shared" si="0"/>
        <v>34</v>
      </c>
      <c r="L6" s="314">
        <v>5569</v>
      </c>
      <c r="M6" s="45"/>
      <c r="N6" s="185"/>
      <c r="O6" s="90"/>
      <c r="S6" s="26"/>
      <c r="T6" s="26"/>
      <c r="U6" s="26"/>
    </row>
    <row r="7" spans="8:30" x14ac:dyDescent="0.15">
      <c r="H7" s="44">
        <v>5217</v>
      </c>
      <c r="I7" s="3">
        <v>14</v>
      </c>
      <c r="J7" s="161" t="s">
        <v>19</v>
      </c>
      <c r="K7" s="117">
        <f t="shared" si="0"/>
        <v>14</v>
      </c>
      <c r="L7" s="314">
        <v>8825</v>
      </c>
      <c r="M7" s="45"/>
      <c r="N7" s="90"/>
      <c r="O7" s="90"/>
      <c r="S7" s="26"/>
      <c r="T7" s="26"/>
      <c r="U7" s="26"/>
    </row>
    <row r="8" spans="8:30" x14ac:dyDescent="0.15">
      <c r="H8" s="195">
        <v>4513</v>
      </c>
      <c r="I8" s="3">
        <v>38</v>
      </c>
      <c r="J8" s="161" t="s">
        <v>38</v>
      </c>
      <c r="K8" s="117">
        <f t="shared" si="0"/>
        <v>38</v>
      </c>
      <c r="L8" s="314">
        <v>4791</v>
      </c>
      <c r="M8" s="45"/>
      <c r="N8" s="90"/>
      <c r="O8" s="90"/>
      <c r="S8" s="26"/>
      <c r="T8" s="26"/>
      <c r="U8" s="26"/>
    </row>
    <row r="9" spans="8:30" x14ac:dyDescent="0.15">
      <c r="H9" s="88">
        <v>4406</v>
      </c>
      <c r="I9" s="3">
        <v>24</v>
      </c>
      <c r="J9" s="161" t="s">
        <v>28</v>
      </c>
      <c r="K9" s="117">
        <f t="shared" si="0"/>
        <v>24</v>
      </c>
      <c r="L9" s="314">
        <v>4728</v>
      </c>
      <c r="M9" s="45"/>
      <c r="N9" s="90"/>
      <c r="O9" s="90"/>
      <c r="S9" s="26"/>
      <c r="T9" s="26"/>
      <c r="U9" s="26"/>
    </row>
    <row r="10" spans="8:30" x14ac:dyDescent="0.15">
      <c r="H10" s="44">
        <v>3919</v>
      </c>
      <c r="I10" s="14">
        <v>15</v>
      </c>
      <c r="J10" s="163" t="s">
        <v>20</v>
      </c>
      <c r="K10" s="117">
        <f t="shared" si="0"/>
        <v>15</v>
      </c>
      <c r="L10" s="314">
        <v>3604</v>
      </c>
      <c r="S10" s="26"/>
      <c r="T10" s="26"/>
      <c r="U10" s="26"/>
    </row>
    <row r="11" spans="8:30" x14ac:dyDescent="0.15">
      <c r="H11" s="43">
        <v>2912</v>
      </c>
      <c r="I11" s="3">
        <v>37</v>
      </c>
      <c r="J11" s="161" t="s">
        <v>37</v>
      </c>
      <c r="K11" s="117">
        <f t="shared" si="0"/>
        <v>37</v>
      </c>
      <c r="L11" s="314">
        <v>2206</v>
      </c>
      <c r="M11" s="45"/>
      <c r="N11" s="90"/>
      <c r="O11" s="90"/>
      <c r="S11" s="26"/>
      <c r="T11" s="26"/>
      <c r="U11" s="26"/>
    </row>
    <row r="12" spans="8:30" x14ac:dyDescent="0.15">
      <c r="H12" s="167">
        <v>1801</v>
      </c>
      <c r="I12" s="14">
        <v>36</v>
      </c>
      <c r="J12" s="163" t="s">
        <v>5</v>
      </c>
      <c r="K12" s="117">
        <f t="shared" si="0"/>
        <v>36</v>
      </c>
      <c r="L12" s="314">
        <v>2971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3">
        <v>1580</v>
      </c>
      <c r="I13" s="384">
        <v>27</v>
      </c>
      <c r="J13" s="385" t="s">
        <v>31</v>
      </c>
      <c r="K13" s="117">
        <f t="shared" si="0"/>
        <v>27</v>
      </c>
      <c r="L13" s="314">
        <v>1298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337">
        <v>1049</v>
      </c>
      <c r="I14" s="122">
        <v>25</v>
      </c>
      <c r="J14" s="175" t="s">
        <v>29</v>
      </c>
      <c r="K14" s="108" t="s">
        <v>8</v>
      </c>
      <c r="L14" s="315">
        <v>79664</v>
      </c>
      <c r="S14" s="26"/>
      <c r="T14" s="26"/>
      <c r="U14" s="26"/>
    </row>
    <row r="15" spans="8:30" x14ac:dyDescent="0.15">
      <c r="H15" s="44">
        <v>940</v>
      </c>
      <c r="I15" s="3">
        <v>17</v>
      </c>
      <c r="J15" s="161" t="s">
        <v>21</v>
      </c>
      <c r="K15" s="50"/>
      <c r="L15" t="s">
        <v>60</v>
      </c>
      <c r="M15" s="42" t="s">
        <v>95</v>
      </c>
      <c r="N15" s="42" t="s">
        <v>75</v>
      </c>
      <c r="S15" s="26"/>
      <c r="T15" s="26"/>
      <c r="U15" s="26"/>
    </row>
    <row r="16" spans="8:30" x14ac:dyDescent="0.15">
      <c r="H16" s="195">
        <v>534</v>
      </c>
      <c r="I16" s="33">
        <v>40</v>
      </c>
      <c r="J16" s="161" t="s">
        <v>2</v>
      </c>
      <c r="K16" s="117">
        <f>SUM(I4)</f>
        <v>26</v>
      </c>
      <c r="L16" s="161" t="s">
        <v>30</v>
      </c>
      <c r="M16" s="316">
        <v>18812</v>
      </c>
      <c r="N16" s="89">
        <f>SUM(H4)</f>
        <v>19256</v>
      </c>
      <c r="O16" s="45"/>
      <c r="P16" s="17"/>
      <c r="S16" s="26"/>
      <c r="T16" s="26"/>
      <c r="U16" s="26"/>
    </row>
    <row r="17" spans="1:21" x14ac:dyDescent="0.15">
      <c r="H17" s="44">
        <v>513</v>
      </c>
      <c r="I17" s="3">
        <v>16</v>
      </c>
      <c r="J17" s="161" t="s">
        <v>3</v>
      </c>
      <c r="K17" s="117">
        <f t="shared" ref="K17:K25" si="1">SUM(I5)</f>
        <v>33</v>
      </c>
      <c r="L17" s="161" t="s">
        <v>0</v>
      </c>
      <c r="M17" s="317">
        <v>10613</v>
      </c>
      <c r="N17" s="89">
        <f t="shared" ref="N17:N25" si="2">SUM(H5)</f>
        <v>13488</v>
      </c>
      <c r="O17" s="45"/>
      <c r="P17" s="17"/>
      <c r="S17" s="26"/>
      <c r="T17" s="26"/>
      <c r="U17" s="26"/>
    </row>
    <row r="18" spans="1:21" x14ac:dyDescent="0.15">
      <c r="H18" s="431">
        <v>427</v>
      </c>
      <c r="I18" s="3">
        <v>1</v>
      </c>
      <c r="J18" s="161" t="s">
        <v>4</v>
      </c>
      <c r="K18" s="117">
        <f t="shared" si="1"/>
        <v>34</v>
      </c>
      <c r="L18" s="161" t="s">
        <v>1</v>
      </c>
      <c r="M18" s="317">
        <v>4161</v>
      </c>
      <c r="N18" s="89">
        <f t="shared" si="2"/>
        <v>5710</v>
      </c>
      <c r="O18" s="45"/>
      <c r="P18" s="17"/>
      <c r="S18" s="26"/>
      <c r="T18" s="26"/>
      <c r="U18" s="26"/>
    </row>
    <row r="19" spans="1:21" x14ac:dyDescent="0.15">
      <c r="H19" s="98">
        <v>212</v>
      </c>
      <c r="I19" s="3">
        <v>21</v>
      </c>
      <c r="J19" s="161" t="s">
        <v>25</v>
      </c>
      <c r="K19" s="117">
        <f t="shared" si="1"/>
        <v>14</v>
      </c>
      <c r="L19" s="161" t="s">
        <v>19</v>
      </c>
      <c r="M19" s="317">
        <v>5675</v>
      </c>
      <c r="N19" s="89">
        <f t="shared" si="2"/>
        <v>5217</v>
      </c>
      <c r="O19" s="45"/>
      <c r="P19" s="17"/>
      <c r="S19" s="26"/>
      <c r="T19" s="26"/>
      <c r="U19" s="26"/>
    </row>
    <row r="20" spans="1:21" ht="14.25" thickBot="1" x14ac:dyDescent="0.2">
      <c r="H20" s="88">
        <v>210</v>
      </c>
      <c r="I20" s="3">
        <v>23</v>
      </c>
      <c r="J20" s="161" t="s">
        <v>27</v>
      </c>
      <c r="K20" s="117">
        <f t="shared" si="1"/>
        <v>38</v>
      </c>
      <c r="L20" s="161" t="s">
        <v>38</v>
      </c>
      <c r="M20" s="317">
        <v>4897</v>
      </c>
      <c r="N20" s="89">
        <f t="shared" si="2"/>
        <v>4513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53</v>
      </c>
      <c r="C21" s="59" t="s">
        <v>197</v>
      </c>
      <c r="D21" s="59" t="s">
        <v>182</v>
      </c>
      <c r="E21" s="59" t="s">
        <v>51</v>
      </c>
      <c r="F21" s="59" t="s">
        <v>50</v>
      </c>
      <c r="G21" s="59" t="s">
        <v>52</v>
      </c>
      <c r="H21" s="44">
        <v>198</v>
      </c>
      <c r="I21" s="3">
        <v>31</v>
      </c>
      <c r="J21" s="161" t="s">
        <v>106</v>
      </c>
      <c r="K21" s="117">
        <f t="shared" si="1"/>
        <v>24</v>
      </c>
      <c r="L21" s="161" t="s">
        <v>28</v>
      </c>
      <c r="M21" s="317">
        <v>4758</v>
      </c>
      <c r="N21" s="89">
        <f t="shared" si="2"/>
        <v>4406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19256</v>
      </c>
      <c r="D22" s="89">
        <f>SUM(L4)</f>
        <v>20476</v>
      </c>
      <c r="E22" s="52">
        <f t="shared" ref="E22:E32" si="4">SUM(N16/M16*100)</f>
        <v>102.36019561981713</v>
      </c>
      <c r="F22" s="55">
        <f>SUM(C22/D22*100)</f>
        <v>94.041805040046881</v>
      </c>
      <c r="G22" s="3"/>
      <c r="H22" s="91">
        <v>167</v>
      </c>
      <c r="I22" s="3">
        <v>32</v>
      </c>
      <c r="J22" s="161" t="s">
        <v>35</v>
      </c>
      <c r="K22" s="117">
        <f t="shared" si="1"/>
        <v>15</v>
      </c>
      <c r="L22" s="163" t="s">
        <v>20</v>
      </c>
      <c r="M22" s="317">
        <v>4007</v>
      </c>
      <c r="N22" s="89">
        <f t="shared" si="2"/>
        <v>3919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0</v>
      </c>
      <c r="C23" s="43">
        <f t="shared" si="3"/>
        <v>13488</v>
      </c>
      <c r="D23" s="89">
        <f>SUM(L5)</f>
        <v>20894</v>
      </c>
      <c r="E23" s="52">
        <f t="shared" si="4"/>
        <v>127.08941863752001</v>
      </c>
      <c r="F23" s="55">
        <f t="shared" ref="F23:F32" si="5">SUM(C23/D23*100)</f>
        <v>64.554417536134778</v>
      </c>
      <c r="G23" s="3"/>
      <c r="H23" s="126">
        <v>109</v>
      </c>
      <c r="I23" s="3">
        <v>22</v>
      </c>
      <c r="J23" s="161" t="s">
        <v>26</v>
      </c>
      <c r="K23" s="117">
        <f t="shared" si="1"/>
        <v>37</v>
      </c>
      <c r="L23" s="161" t="s">
        <v>37</v>
      </c>
      <c r="M23" s="317">
        <v>1463</v>
      </c>
      <c r="N23" s="89">
        <f t="shared" si="2"/>
        <v>2912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1</v>
      </c>
      <c r="C24" s="43">
        <f t="shared" si="3"/>
        <v>5710</v>
      </c>
      <c r="D24" s="89">
        <f t="shared" ref="D24:D31" si="6">SUM(L6)</f>
        <v>5569</v>
      </c>
      <c r="E24" s="52">
        <f t="shared" si="4"/>
        <v>137.22662821437154</v>
      </c>
      <c r="F24" s="55">
        <f t="shared" si="5"/>
        <v>102.53187286766025</v>
      </c>
      <c r="G24" s="3"/>
      <c r="H24" s="91">
        <v>105</v>
      </c>
      <c r="I24" s="3">
        <v>19</v>
      </c>
      <c r="J24" s="161" t="s">
        <v>23</v>
      </c>
      <c r="K24" s="117">
        <f t="shared" si="1"/>
        <v>36</v>
      </c>
      <c r="L24" s="163" t="s">
        <v>5</v>
      </c>
      <c r="M24" s="317">
        <v>1553</v>
      </c>
      <c r="N24" s="89">
        <f t="shared" si="2"/>
        <v>1801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19</v>
      </c>
      <c r="C25" s="43">
        <f t="shared" si="3"/>
        <v>5217</v>
      </c>
      <c r="D25" s="89">
        <f t="shared" si="6"/>
        <v>8825</v>
      </c>
      <c r="E25" s="52">
        <f t="shared" si="4"/>
        <v>91.929515418502206</v>
      </c>
      <c r="F25" s="55">
        <f t="shared" si="5"/>
        <v>59.116147308781876</v>
      </c>
      <c r="G25" s="3"/>
      <c r="H25" s="91">
        <v>73</v>
      </c>
      <c r="I25" s="3">
        <v>4</v>
      </c>
      <c r="J25" s="161" t="s">
        <v>11</v>
      </c>
      <c r="K25" s="181">
        <f t="shared" si="1"/>
        <v>27</v>
      </c>
      <c r="L25" s="385" t="s">
        <v>31</v>
      </c>
      <c r="M25" s="318">
        <v>632</v>
      </c>
      <c r="N25" s="167">
        <f t="shared" si="2"/>
        <v>1580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38</v>
      </c>
      <c r="C26" s="89">
        <f t="shared" si="3"/>
        <v>4513</v>
      </c>
      <c r="D26" s="89">
        <f t="shared" si="6"/>
        <v>4791</v>
      </c>
      <c r="E26" s="52">
        <f t="shared" si="4"/>
        <v>92.158464365938329</v>
      </c>
      <c r="F26" s="55">
        <f t="shared" si="5"/>
        <v>94.19745355875601</v>
      </c>
      <c r="G26" s="12"/>
      <c r="H26" s="378">
        <v>60</v>
      </c>
      <c r="I26" s="3">
        <v>9</v>
      </c>
      <c r="J26" s="3" t="s">
        <v>173</v>
      </c>
      <c r="K26" s="3"/>
      <c r="L26" s="367" t="s">
        <v>165</v>
      </c>
      <c r="M26" s="319">
        <v>61165</v>
      </c>
      <c r="N26" s="193">
        <f>SUM(H44)</f>
        <v>67411</v>
      </c>
      <c r="S26" s="26"/>
      <c r="T26" s="26"/>
      <c r="U26" s="26"/>
    </row>
    <row r="27" spans="1:21" x14ac:dyDescent="0.15">
      <c r="A27" s="61">
        <v>6</v>
      </c>
      <c r="B27" s="161" t="s">
        <v>28</v>
      </c>
      <c r="C27" s="43">
        <f t="shared" si="3"/>
        <v>4406</v>
      </c>
      <c r="D27" s="89">
        <f t="shared" si="6"/>
        <v>4728</v>
      </c>
      <c r="E27" s="52">
        <f t="shared" si="4"/>
        <v>92.601933585540138</v>
      </c>
      <c r="F27" s="55">
        <f t="shared" si="5"/>
        <v>93.189509306260575</v>
      </c>
      <c r="G27" s="3"/>
      <c r="H27" s="378">
        <v>12</v>
      </c>
      <c r="I27" s="3">
        <v>2</v>
      </c>
      <c r="J27" s="161" t="s">
        <v>6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20</v>
      </c>
      <c r="C28" s="43">
        <f t="shared" si="3"/>
        <v>3919</v>
      </c>
      <c r="D28" s="89">
        <f t="shared" si="6"/>
        <v>3604</v>
      </c>
      <c r="E28" s="52">
        <f t="shared" si="4"/>
        <v>97.803843274270037</v>
      </c>
      <c r="F28" s="55">
        <f t="shared" si="5"/>
        <v>108.74028856825748</v>
      </c>
      <c r="G28" s="3"/>
      <c r="H28" s="126">
        <v>0</v>
      </c>
      <c r="I28" s="3">
        <v>3</v>
      </c>
      <c r="J28" s="161" t="s">
        <v>10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37</v>
      </c>
      <c r="C29" s="43">
        <f t="shared" si="3"/>
        <v>2912</v>
      </c>
      <c r="D29" s="89">
        <f t="shared" si="6"/>
        <v>2206</v>
      </c>
      <c r="E29" s="52">
        <f t="shared" si="4"/>
        <v>199.04306220095694</v>
      </c>
      <c r="F29" s="55">
        <f t="shared" si="5"/>
        <v>132.00362647325477</v>
      </c>
      <c r="G29" s="11"/>
      <c r="H29" s="126">
        <v>0</v>
      </c>
      <c r="I29" s="3">
        <v>5</v>
      </c>
      <c r="J29" s="161" t="s">
        <v>12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5</v>
      </c>
      <c r="C30" s="43">
        <f t="shared" si="3"/>
        <v>1801</v>
      </c>
      <c r="D30" s="89">
        <f t="shared" si="6"/>
        <v>2971</v>
      </c>
      <c r="E30" s="52">
        <f t="shared" si="4"/>
        <v>115.96909207984547</v>
      </c>
      <c r="F30" s="55">
        <f t="shared" si="5"/>
        <v>60.619320094244365</v>
      </c>
      <c r="G30" s="12"/>
      <c r="H30" s="126">
        <v>0</v>
      </c>
      <c r="I30" s="3">
        <v>6</v>
      </c>
      <c r="J30" s="161" t="s">
        <v>13</v>
      </c>
      <c r="L30" s="29"/>
      <c r="M30" s="26"/>
      <c r="S30" s="26"/>
      <c r="T30" s="26"/>
      <c r="U30" s="26"/>
    </row>
    <row r="31" spans="1:21" ht="14.25" thickBot="1" x14ac:dyDescent="0.2">
      <c r="A31" s="64">
        <v>10</v>
      </c>
      <c r="B31" s="385" t="s">
        <v>31</v>
      </c>
      <c r="C31" s="43">
        <f t="shared" si="3"/>
        <v>1580</v>
      </c>
      <c r="D31" s="89">
        <f t="shared" si="6"/>
        <v>1298</v>
      </c>
      <c r="E31" s="52">
        <f t="shared" si="4"/>
        <v>250</v>
      </c>
      <c r="F31" s="55">
        <f t="shared" si="5"/>
        <v>121.72573189522342</v>
      </c>
      <c r="G31" s="92"/>
      <c r="H31" s="378">
        <v>0</v>
      </c>
      <c r="I31" s="3">
        <v>7</v>
      </c>
      <c r="J31" s="161" t="s">
        <v>14</v>
      </c>
      <c r="L31" s="29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67411</v>
      </c>
      <c r="D32" s="67">
        <f>SUM(L14)</f>
        <v>79664</v>
      </c>
      <c r="E32" s="70">
        <f t="shared" si="4"/>
        <v>110.21172239025587</v>
      </c>
      <c r="F32" s="68">
        <f t="shared" si="5"/>
        <v>84.619150431813623</v>
      </c>
      <c r="G32" s="69"/>
      <c r="H32" s="421">
        <v>0</v>
      </c>
      <c r="I32" s="3">
        <v>8</v>
      </c>
      <c r="J32" s="161" t="s">
        <v>15</v>
      </c>
      <c r="L32" s="29"/>
      <c r="M32" s="26"/>
      <c r="S32" s="26"/>
      <c r="T32" s="26"/>
      <c r="U32" s="26"/>
    </row>
    <row r="33" spans="2:30" x14ac:dyDescent="0.15">
      <c r="H33" s="43">
        <v>0</v>
      </c>
      <c r="I33" s="3">
        <v>10</v>
      </c>
      <c r="J33" s="161" t="s">
        <v>16</v>
      </c>
      <c r="L33" s="29"/>
      <c r="M33" s="26"/>
      <c r="S33" s="26"/>
      <c r="T33" s="26"/>
      <c r="U33" s="26"/>
    </row>
    <row r="34" spans="2:30" x14ac:dyDescent="0.15">
      <c r="H34" s="89">
        <v>0</v>
      </c>
      <c r="I34" s="3">
        <v>11</v>
      </c>
      <c r="J34" s="161" t="s">
        <v>17</v>
      </c>
      <c r="L34" s="29"/>
      <c r="M34" s="26"/>
      <c r="S34" s="26"/>
      <c r="T34" s="26"/>
      <c r="U34" s="26"/>
    </row>
    <row r="35" spans="2:30" x14ac:dyDescent="0.15">
      <c r="H35" s="123">
        <v>0</v>
      </c>
      <c r="I35" s="3">
        <v>12</v>
      </c>
      <c r="J35" s="161" t="s">
        <v>18</v>
      </c>
      <c r="L35" s="29"/>
      <c r="M35" s="26"/>
      <c r="S35" s="26"/>
      <c r="T35" s="26"/>
      <c r="U35" s="26"/>
    </row>
    <row r="36" spans="2:30" x14ac:dyDescent="0.15">
      <c r="B36" s="48"/>
      <c r="C36" s="26"/>
      <c r="E36" s="17"/>
      <c r="H36" s="89">
        <v>0</v>
      </c>
      <c r="I36" s="3">
        <v>13</v>
      </c>
      <c r="J36" s="161" t="s">
        <v>7</v>
      </c>
      <c r="L36" s="48"/>
      <c r="M36" s="26"/>
      <c r="S36" s="26"/>
      <c r="T36" s="26"/>
      <c r="U36" s="26"/>
    </row>
    <row r="37" spans="2:30" x14ac:dyDescent="0.15">
      <c r="B37" s="18"/>
      <c r="C37" s="26"/>
      <c r="F37" s="26"/>
      <c r="G37" s="48"/>
      <c r="H37" s="195">
        <v>0</v>
      </c>
      <c r="I37" s="3">
        <v>18</v>
      </c>
      <c r="J37" s="161" t="s">
        <v>22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44">
        <v>0</v>
      </c>
      <c r="I38" s="3">
        <v>20</v>
      </c>
      <c r="J38" s="161" t="s">
        <v>24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88">
        <v>0</v>
      </c>
      <c r="I39" s="3">
        <v>28</v>
      </c>
      <c r="J39" s="161" t="s">
        <v>32</v>
      </c>
      <c r="L39" s="48"/>
      <c r="M39" s="26"/>
      <c r="S39" s="26"/>
      <c r="T39" s="26"/>
      <c r="U39" s="26"/>
    </row>
    <row r="40" spans="2:30" x14ac:dyDescent="0.15">
      <c r="C40" s="26"/>
      <c r="H40" s="44">
        <v>0</v>
      </c>
      <c r="I40" s="3">
        <v>29</v>
      </c>
      <c r="J40" s="161" t="s">
        <v>96</v>
      </c>
      <c r="L40" s="48"/>
      <c r="M40" s="26"/>
      <c r="S40" s="26"/>
      <c r="T40" s="26"/>
      <c r="U40" s="26"/>
    </row>
    <row r="41" spans="2:30" x14ac:dyDescent="0.15">
      <c r="H41" s="88">
        <v>0</v>
      </c>
      <c r="I41" s="3">
        <v>30</v>
      </c>
      <c r="J41" s="161" t="s">
        <v>33</v>
      </c>
      <c r="L41" s="48"/>
      <c r="M41" s="26"/>
      <c r="S41" s="26"/>
      <c r="T41" s="26"/>
      <c r="U41" s="26"/>
    </row>
    <row r="42" spans="2:30" x14ac:dyDescent="0.15">
      <c r="H42" s="44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88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67411</v>
      </c>
      <c r="I44" s="3"/>
      <c r="J44" s="166" t="s">
        <v>98</v>
      </c>
      <c r="L44" s="48"/>
      <c r="M44" s="26"/>
    </row>
    <row r="45" spans="2:30" x14ac:dyDescent="0.15">
      <c r="R45" s="105"/>
    </row>
    <row r="46" spans="2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197</v>
      </c>
      <c r="I47" s="3"/>
      <c r="J47" s="179" t="s">
        <v>71</v>
      </c>
      <c r="K47" s="3"/>
      <c r="L47" s="302" t="s">
        <v>182</v>
      </c>
      <c r="S47" s="26"/>
      <c r="T47" s="26"/>
      <c r="U47" s="26"/>
      <c r="V47" s="26"/>
    </row>
    <row r="48" spans="2:30" x14ac:dyDescent="0.15">
      <c r="H48" s="178" t="s">
        <v>100</v>
      </c>
      <c r="I48" s="122"/>
      <c r="J48" s="178" t="s">
        <v>53</v>
      </c>
      <c r="K48" s="122"/>
      <c r="L48" s="306" t="s">
        <v>100</v>
      </c>
      <c r="S48" s="26"/>
      <c r="T48" s="26"/>
      <c r="U48" s="26"/>
      <c r="V48" s="26"/>
    </row>
    <row r="49" spans="1:22" x14ac:dyDescent="0.15">
      <c r="H49" s="89">
        <v>49056</v>
      </c>
      <c r="I49" s="3">
        <v>26</v>
      </c>
      <c r="J49" s="161" t="s">
        <v>30</v>
      </c>
      <c r="K49" s="3">
        <f>SUM(I49)</f>
        <v>26</v>
      </c>
      <c r="L49" s="307">
        <v>50440</v>
      </c>
      <c r="S49" s="26"/>
      <c r="T49" s="26"/>
      <c r="U49" s="26"/>
      <c r="V49" s="26"/>
    </row>
    <row r="50" spans="1:22" x14ac:dyDescent="0.15">
      <c r="H50" s="89">
        <v>14401</v>
      </c>
      <c r="I50" s="3">
        <v>33</v>
      </c>
      <c r="J50" s="161" t="s">
        <v>0</v>
      </c>
      <c r="K50" s="3">
        <f t="shared" ref="K50:K58" si="7">SUM(I50)</f>
        <v>33</v>
      </c>
      <c r="L50" s="307">
        <v>11095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44">
        <v>13431</v>
      </c>
      <c r="I51" s="3">
        <v>13</v>
      </c>
      <c r="J51" s="161" t="s">
        <v>7</v>
      </c>
      <c r="K51" s="3">
        <f t="shared" si="7"/>
        <v>13</v>
      </c>
      <c r="L51" s="307">
        <v>13866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293">
        <v>10035</v>
      </c>
      <c r="I52" s="3">
        <v>40</v>
      </c>
      <c r="J52" s="161" t="s">
        <v>2</v>
      </c>
      <c r="K52" s="3">
        <f t="shared" si="7"/>
        <v>40</v>
      </c>
      <c r="L52" s="307">
        <v>8044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197</v>
      </c>
      <c r="D53" s="59" t="s">
        <v>182</v>
      </c>
      <c r="E53" s="59" t="s">
        <v>51</v>
      </c>
      <c r="F53" s="59" t="s">
        <v>50</v>
      </c>
      <c r="G53" s="59" t="s">
        <v>52</v>
      </c>
      <c r="H53" s="293">
        <v>7216</v>
      </c>
      <c r="I53" s="3">
        <v>25</v>
      </c>
      <c r="J53" s="161" t="s">
        <v>29</v>
      </c>
      <c r="K53" s="3">
        <f t="shared" si="7"/>
        <v>25</v>
      </c>
      <c r="L53" s="307">
        <v>7985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49056</v>
      </c>
      <c r="D54" s="98">
        <f>SUM(L49)</f>
        <v>50440</v>
      </c>
      <c r="E54" s="52">
        <f t="shared" ref="E54:E64" si="9">SUM(N63/M63*100)</f>
        <v>99.920562175374272</v>
      </c>
      <c r="F54" s="52">
        <f>SUM(C54/D54*100)</f>
        <v>97.256145915939726</v>
      </c>
      <c r="G54" s="3"/>
      <c r="H54" s="88">
        <v>5931</v>
      </c>
      <c r="I54" s="3">
        <v>34</v>
      </c>
      <c r="J54" s="161" t="s">
        <v>1</v>
      </c>
      <c r="K54" s="3">
        <f t="shared" si="7"/>
        <v>34</v>
      </c>
      <c r="L54" s="307">
        <v>9520</v>
      </c>
      <c r="M54" s="26"/>
      <c r="N54" s="363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0</v>
      </c>
      <c r="C55" s="43">
        <f t="shared" si="8"/>
        <v>14401</v>
      </c>
      <c r="D55" s="98">
        <f t="shared" ref="D55:D64" si="10">SUM(L50)</f>
        <v>11095</v>
      </c>
      <c r="E55" s="52">
        <f t="shared" si="9"/>
        <v>92.125127942681686</v>
      </c>
      <c r="F55" s="52">
        <f t="shared" ref="F55:F64" si="11">SUM(C55/D55*100)</f>
        <v>129.7972059486255</v>
      </c>
      <c r="G55" s="3"/>
      <c r="H55" s="44">
        <v>3778</v>
      </c>
      <c r="I55" s="3">
        <v>36</v>
      </c>
      <c r="J55" s="161" t="s">
        <v>5</v>
      </c>
      <c r="K55" s="3">
        <f t="shared" si="7"/>
        <v>36</v>
      </c>
      <c r="L55" s="307">
        <v>2550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7</v>
      </c>
      <c r="C56" s="43">
        <f t="shared" si="8"/>
        <v>13431</v>
      </c>
      <c r="D56" s="98">
        <f t="shared" si="10"/>
        <v>13866</v>
      </c>
      <c r="E56" s="52">
        <f t="shared" si="9"/>
        <v>85.146443514644361</v>
      </c>
      <c r="F56" s="52">
        <f t="shared" si="11"/>
        <v>96.8628299437473</v>
      </c>
      <c r="G56" s="3"/>
      <c r="H56" s="88">
        <v>3378</v>
      </c>
      <c r="I56" s="3">
        <v>24</v>
      </c>
      <c r="J56" s="161" t="s">
        <v>28</v>
      </c>
      <c r="K56" s="3">
        <f t="shared" si="7"/>
        <v>24</v>
      </c>
      <c r="L56" s="307">
        <v>4309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2</v>
      </c>
      <c r="C57" s="43">
        <f t="shared" si="8"/>
        <v>10035</v>
      </c>
      <c r="D57" s="98">
        <f t="shared" si="10"/>
        <v>8044</v>
      </c>
      <c r="E57" s="52">
        <f t="shared" si="9"/>
        <v>148.07436918990703</v>
      </c>
      <c r="F57" s="52">
        <f t="shared" si="11"/>
        <v>124.75136747886624</v>
      </c>
      <c r="G57" s="3"/>
      <c r="H57" s="91">
        <v>3109</v>
      </c>
      <c r="I57" s="3">
        <v>22</v>
      </c>
      <c r="J57" s="161" t="s">
        <v>26</v>
      </c>
      <c r="K57" s="3">
        <f t="shared" si="7"/>
        <v>22</v>
      </c>
      <c r="L57" s="307">
        <v>4463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29</v>
      </c>
      <c r="C58" s="43">
        <f t="shared" si="8"/>
        <v>7216</v>
      </c>
      <c r="D58" s="98">
        <f t="shared" si="10"/>
        <v>7985</v>
      </c>
      <c r="E58" s="52">
        <f t="shared" si="9"/>
        <v>42.504564999705487</v>
      </c>
      <c r="F58" s="52">
        <f t="shared" si="11"/>
        <v>90.369442705072018</v>
      </c>
      <c r="G58" s="12"/>
      <c r="H58" s="334">
        <v>1911</v>
      </c>
      <c r="I58" s="14">
        <v>16</v>
      </c>
      <c r="J58" s="163" t="s">
        <v>3</v>
      </c>
      <c r="K58" s="14">
        <f t="shared" si="7"/>
        <v>16</v>
      </c>
      <c r="L58" s="308">
        <v>1440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1</v>
      </c>
      <c r="C59" s="43">
        <f t="shared" si="8"/>
        <v>5931</v>
      </c>
      <c r="D59" s="98">
        <f t="shared" si="10"/>
        <v>9520</v>
      </c>
      <c r="E59" s="52">
        <f t="shared" si="9"/>
        <v>111.94790486976218</v>
      </c>
      <c r="F59" s="52">
        <f t="shared" si="11"/>
        <v>62.300420168067227</v>
      </c>
      <c r="G59" s="3"/>
      <c r="H59" s="429">
        <v>1553</v>
      </c>
      <c r="I59" s="339">
        <v>38</v>
      </c>
      <c r="J59" s="224" t="s">
        <v>38</v>
      </c>
      <c r="K59" s="8" t="s">
        <v>67</v>
      </c>
      <c r="L59" s="309">
        <v>118269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5</v>
      </c>
      <c r="C60" s="43">
        <f t="shared" si="8"/>
        <v>3778</v>
      </c>
      <c r="D60" s="98">
        <f t="shared" si="10"/>
        <v>2550</v>
      </c>
      <c r="E60" s="52">
        <f t="shared" si="9"/>
        <v>104.915301305193</v>
      </c>
      <c r="F60" s="52">
        <f t="shared" si="11"/>
        <v>148.15686274509804</v>
      </c>
      <c r="G60" s="3"/>
      <c r="H60" s="424">
        <v>1327</v>
      </c>
      <c r="I60" s="140">
        <v>17</v>
      </c>
      <c r="J60" s="161" t="s">
        <v>21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28</v>
      </c>
      <c r="C61" s="43">
        <f t="shared" si="8"/>
        <v>3378</v>
      </c>
      <c r="D61" s="98">
        <f t="shared" si="10"/>
        <v>4309</v>
      </c>
      <c r="E61" s="52">
        <f t="shared" si="9"/>
        <v>111.4483668756186</v>
      </c>
      <c r="F61" s="52">
        <f t="shared" si="11"/>
        <v>78.394058946391283</v>
      </c>
      <c r="G61" s="11"/>
      <c r="H61" s="91">
        <v>738</v>
      </c>
      <c r="I61" s="140">
        <v>23</v>
      </c>
      <c r="J61" s="161" t="s">
        <v>27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26</v>
      </c>
      <c r="C62" s="43">
        <f t="shared" si="8"/>
        <v>3109</v>
      </c>
      <c r="D62" s="98">
        <f t="shared" si="10"/>
        <v>4463</v>
      </c>
      <c r="E62" s="52">
        <f t="shared" si="9"/>
        <v>245.38279400157853</v>
      </c>
      <c r="F62" s="52">
        <f t="shared" si="11"/>
        <v>69.661662558816943</v>
      </c>
      <c r="G62" s="12"/>
      <c r="H62" s="424">
        <v>477</v>
      </c>
      <c r="I62" s="174">
        <v>21</v>
      </c>
      <c r="J62" s="3" t="s">
        <v>162</v>
      </c>
      <c r="K62" s="50"/>
      <c r="L62" t="s">
        <v>61</v>
      </c>
      <c r="M62" s="93" t="s">
        <v>63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3</v>
      </c>
      <c r="C63" s="334">
        <f t="shared" si="8"/>
        <v>1911</v>
      </c>
      <c r="D63" s="138">
        <f t="shared" si="10"/>
        <v>1440</v>
      </c>
      <c r="E63" s="57">
        <f t="shared" si="9"/>
        <v>93.999016232169211</v>
      </c>
      <c r="F63" s="57">
        <f t="shared" si="11"/>
        <v>132.70833333333334</v>
      </c>
      <c r="G63" s="92"/>
      <c r="H63" s="91">
        <v>472</v>
      </c>
      <c r="I63" s="3">
        <v>12</v>
      </c>
      <c r="J63" s="161" t="s">
        <v>18</v>
      </c>
      <c r="K63" s="3">
        <f>SUM(K49)</f>
        <v>26</v>
      </c>
      <c r="L63" s="161" t="s">
        <v>30</v>
      </c>
      <c r="M63" s="170">
        <v>49095</v>
      </c>
      <c r="N63" s="89">
        <f>SUM(H49)</f>
        <v>49056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/>
      <c r="C64" s="101">
        <f>SUM(H89)</f>
        <v>117453</v>
      </c>
      <c r="D64" s="139">
        <f t="shared" si="10"/>
        <v>118269</v>
      </c>
      <c r="E64" s="70">
        <f t="shared" si="9"/>
        <v>94.70106833299738</v>
      </c>
      <c r="F64" s="70">
        <f t="shared" si="11"/>
        <v>99.310047434238896</v>
      </c>
      <c r="G64" s="69"/>
      <c r="H64" s="424">
        <v>215</v>
      </c>
      <c r="I64" s="3">
        <v>11</v>
      </c>
      <c r="J64" s="161" t="s">
        <v>17</v>
      </c>
      <c r="K64" s="3">
        <f t="shared" ref="K64:K72" si="12">SUM(K50)</f>
        <v>33</v>
      </c>
      <c r="L64" s="161" t="s">
        <v>0</v>
      </c>
      <c r="M64" s="170">
        <v>15632</v>
      </c>
      <c r="N64" s="89">
        <f t="shared" ref="N64:N72" si="13">SUM(H50)</f>
        <v>14401</v>
      </c>
      <c r="O64" s="45"/>
      <c r="S64" s="26"/>
      <c r="T64" s="26"/>
      <c r="U64" s="26"/>
      <c r="V64" s="26"/>
    </row>
    <row r="65" spans="2:22" x14ac:dyDescent="0.15">
      <c r="H65" s="43">
        <v>201</v>
      </c>
      <c r="I65" s="3">
        <v>4</v>
      </c>
      <c r="J65" s="161" t="s">
        <v>11</v>
      </c>
      <c r="K65" s="3">
        <f t="shared" si="12"/>
        <v>13</v>
      </c>
      <c r="L65" s="161" t="s">
        <v>7</v>
      </c>
      <c r="M65" s="170">
        <v>15774</v>
      </c>
      <c r="N65" s="89">
        <f t="shared" si="13"/>
        <v>13431</v>
      </c>
      <c r="O65" s="45"/>
      <c r="S65" s="26"/>
      <c r="T65" s="26"/>
      <c r="U65" s="26"/>
      <c r="V65" s="26"/>
    </row>
    <row r="66" spans="2:22" x14ac:dyDescent="0.15">
      <c r="H66" s="43">
        <v>145</v>
      </c>
      <c r="I66" s="3">
        <v>9</v>
      </c>
      <c r="J66" s="3" t="s">
        <v>170</v>
      </c>
      <c r="K66" s="3">
        <f t="shared" si="12"/>
        <v>40</v>
      </c>
      <c r="L66" s="161" t="s">
        <v>2</v>
      </c>
      <c r="M66" s="170">
        <v>6777</v>
      </c>
      <c r="N66" s="89">
        <f t="shared" si="13"/>
        <v>10035</v>
      </c>
      <c r="O66" s="45"/>
      <c r="S66" s="26"/>
      <c r="T66" s="26"/>
      <c r="U66" s="26"/>
      <c r="V66" s="26"/>
    </row>
    <row r="67" spans="2:22" x14ac:dyDescent="0.15">
      <c r="H67" s="89">
        <v>38</v>
      </c>
      <c r="I67" s="3">
        <v>1</v>
      </c>
      <c r="J67" s="161" t="s">
        <v>4</v>
      </c>
      <c r="K67" s="3">
        <f t="shared" si="12"/>
        <v>25</v>
      </c>
      <c r="L67" s="161" t="s">
        <v>29</v>
      </c>
      <c r="M67" s="170">
        <v>16977</v>
      </c>
      <c r="N67" s="89">
        <f t="shared" si="13"/>
        <v>7216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44">
        <v>19</v>
      </c>
      <c r="I68" s="3">
        <v>15</v>
      </c>
      <c r="J68" s="161" t="s">
        <v>20</v>
      </c>
      <c r="K68" s="3">
        <f t="shared" si="12"/>
        <v>34</v>
      </c>
      <c r="L68" s="161" t="s">
        <v>1</v>
      </c>
      <c r="M68" s="170">
        <v>5298</v>
      </c>
      <c r="N68" s="89">
        <f t="shared" si="13"/>
        <v>5931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44">
        <v>19</v>
      </c>
      <c r="I69" s="3">
        <v>29</v>
      </c>
      <c r="J69" s="161" t="s">
        <v>96</v>
      </c>
      <c r="K69" s="3">
        <f t="shared" si="12"/>
        <v>36</v>
      </c>
      <c r="L69" s="161" t="s">
        <v>5</v>
      </c>
      <c r="M69" s="170">
        <v>3601</v>
      </c>
      <c r="N69" s="89">
        <f t="shared" si="13"/>
        <v>3778</v>
      </c>
      <c r="O69" s="45"/>
      <c r="S69" s="26"/>
      <c r="T69" s="26"/>
      <c r="U69" s="26"/>
      <c r="V69" s="26"/>
    </row>
    <row r="70" spans="2:22" x14ac:dyDescent="0.15">
      <c r="B70" s="50"/>
      <c r="H70" s="88">
        <v>3</v>
      </c>
      <c r="I70" s="3">
        <v>27</v>
      </c>
      <c r="J70" s="161" t="s">
        <v>31</v>
      </c>
      <c r="K70" s="3">
        <f t="shared" si="12"/>
        <v>24</v>
      </c>
      <c r="L70" s="161" t="s">
        <v>28</v>
      </c>
      <c r="M70" s="170">
        <v>3031</v>
      </c>
      <c r="N70" s="89">
        <f t="shared" si="13"/>
        <v>3378</v>
      </c>
      <c r="O70" s="45"/>
      <c r="S70" s="26"/>
      <c r="T70" s="26"/>
      <c r="U70" s="26"/>
      <c r="V70" s="26"/>
    </row>
    <row r="71" spans="2:22" x14ac:dyDescent="0.15">
      <c r="B71" s="50"/>
      <c r="H71" s="44">
        <v>0</v>
      </c>
      <c r="I71" s="3">
        <v>2</v>
      </c>
      <c r="J71" s="161" t="s">
        <v>6</v>
      </c>
      <c r="K71" s="3">
        <f t="shared" si="12"/>
        <v>22</v>
      </c>
      <c r="L71" s="161" t="s">
        <v>26</v>
      </c>
      <c r="M71" s="170">
        <v>1267</v>
      </c>
      <c r="N71" s="89">
        <f t="shared" si="13"/>
        <v>3109</v>
      </c>
      <c r="O71" s="45"/>
      <c r="S71" s="26"/>
      <c r="T71" s="26"/>
      <c r="U71" s="26"/>
      <c r="V71" s="26"/>
    </row>
    <row r="72" spans="2:22" ht="14.25" thickBot="1" x14ac:dyDescent="0.2">
      <c r="B72" s="50"/>
      <c r="H72" s="88">
        <v>0</v>
      </c>
      <c r="I72" s="3">
        <v>3</v>
      </c>
      <c r="J72" s="161" t="s">
        <v>10</v>
      </c>
      <c r="K72" s="3">
        <f t="shared" si="12"/>
        <v>16</v>
      </c>
      <c r="L72" s="163" t="s">
        <v>3</v>
      </c>
      <c r="M72" s="171">
        <v>2033</v>
      </c>
      <c r="N72" s="89">
        <f t="shared" si="13"/>
        <v>1911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44">
        <v>0</v>
      </c>
      <c r="I73" s="3">
        <v>5</v>
      </c>
      <c r="J73" s="161" t="s">
        <v>12</v>
      </c>
      <c r="K73" s="43"/>
      <c r="L73" s="3" t="s">
        <v>192</v>
      </c>
      <c r="M73" s="169">
        <v>124025</v>
      </c>
      <c r="N73" s="168">
        <f>SUM(H89)</f>
        <v>117453</v>
      </c>
      <c r="O73" s="45"/>
      <c r="S73" s="26"/>
      <c r="T73" s="26"/>
      <c r="U73" s="26"/>
      <c r="V73" s="26"/>
    </row>
    <row r="74" spans="2:22" x14ac:dyDescent="0.15">
      <c r="B74" s="50"/>
      <c r="H74" s="88">
        <v>0</v>
      </c>
      <c r="I74" s="3">
        <v>6</v>
      </c>
      <c r="J74" s="161" t="s">
        <v>13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88">
        <v>0</v>
      </c>
      <c r="I75" s="3">
        <v>7</v>
      </c>
      <c r="J75" s="161" t="s">
        <v>14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44">
        <v>0</v>
      </c>
      <c r="I76" s="3">
        <v>8</v>
      </c>
      <c r="J76" s="161" t="s">
        <v>15</v>
      </c>
      <c r="L76" s="48"/>
      <c r="M76" s="26"/>
      <c r="S76" s="26"/>
      <c r="T76" s="26"/>
      <c r="U76" s="26"/>
      <c r="V76" s="26"/>
    </row>
    <row r="77" spans="2:22" x14ac:dyDescent="0.15">
      <c r="B77" s="50"/>
      <c r="H77" s="88">
        <v>0</v>
      </c>
      <c r="I77" s="3">
        <v>10</v>
      </c>
      <c r="J77" s="161" t="s">
        <v>16</v>
      </c>
      <c r="L77" s="48"/>
      <c r="M77" s="26"/>
      <c r="N77" s="26"/>
      <c r="O77" s="26"/>
      <c r="S77" s="26"/>
      <c r="T77" s="26"/>
      <c r="U77" s="26"/>
      <c r="V77" s="26"/>
    </row>
    <row r="78" spans="2:22" x14ac:dyDescent="0.15">
      <c r="H78" s="88">
        <v>0</v>
      </c>
      <c r="I78" s="3">
        <v>14</v>
      </c>
      <c r="J78" s="161" t="s">
        <v>19</v>
      </c>
      <c r="L78" s="48"/>
      <c r="M78" s="26"/>
      <c r="N78" s="26"/>
      <c r="O78" s="26"/>
      <c r="S78" s="26"/>
      <c r="T78" s="26"/>
      <c r="U78" s="26"/>
      <c r="V78" s="26"/>
    </row>
    <row r="79" spans="2:22" x14ac:dyDescent="0.15">
      <c r="H79" s="43">
        <v>0</v>
      </c>
      <c r="I79" s="3">
        <v>18</v>
      </c>
      <c r="J79" s="161" t="s">
        <v>22</v>
      </c>
      <c r="L79" s="48"/>
      <c r="M79" s="26"/>
      <c r="N79" s="26"/>
      <c r="O79" s="26"/>
      <c r="S79" s="26"/>
      <c r="T79" s="26"/>
      <c r="U79" s="26"/>
      <c r="V79" s="26"/>
    </row>
    <row r="80" spans="2:22" x14ac:dyDescent="0.15">
      <c r="H80" s="88">
        <v>0</v>
      </c>
      <c r="I80" s="3">
        <v>19</v>
      </c>
      <c r="J80" s="161" t="s">
        <v>23</v>
      </c>
      <c r="L80" s="48"/>
      <c r="M80" s="26"/>
      <c r="N80" s="26"/>
      <c r="O80" s="26"/>
      <c r="S80" s="26"/>
      <c r="T80" s="26"/>
      <c r="U80" s="26"/>
      <c r="V80" s="26"/>
    </row>
    <row r="81" spans="8:22" x14ac:dyDescent="0.15">
      <c r="H81" s="351">
        <v>0</v>
      </c>
      <c r="I81" s="3">
        <v>20</v>
      </c>
      <c r="J81" s="161" t="s">
        <v>24</v>
      </c>
      <c r="L81" s="48"/>
      <c r="M81" s="26"/>
      <c r="N81" s="26"/>
      <c r="O81" s="26"/>
      <c r="S81" s="26"/>
      <c r="T81" s="26"/>
      <c r="U81" s="26"/>
      <c r="V81" s="26"/>
    </row>
    <row r="82" spans="8:22" x14ac:dyDescent="0.15">
      <c r="H82" s="89">
        <v>0</v>
      </c>
      <c r="I82" s="3">
        <v>28</v>
      </c>
      <c r="J82" s="161" t="s">
        <v>32</v>
      </c>
      <c r="L82" s="48"/>
      <c r="M82" s="26"/>
      <c r="N82" s="26"/>
      <c r="O82" s="26"/>
      <c r="S82" s="26"/>
      <c r="T82" s="26"/>
      <c r="U82" s="26"/>
      <c r="V82" s="26"/>
    </row>
    <row r="83" spans="8:22" x14ac:dyDescent="0.15">
      <c r="H83" s="88">
        <v>0</v>
      </c>
      <c r="I83" s="3">
        <v>30</v>
      </c>
      <c r="J83" s="161" t="s">
        <v>33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44">
        <v>0</v>
      </c>
      <c r="I84" s="3">
        <v>31</v>
      </c>
      <c r="J84" s="161" t="s">
        <v>97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44">
        <v>0</v>
      </c>
      <c r="I85" s="3">
        <v>32</v>
      </c>
      <c r="J85" s="161" t="s">
        <v>35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44">
        <v>0</v>
      </c>
      <c r="I86" s="3">
        <v>35</v>
      </c>
      <c r="J86" s="161" t="s">
        <v>36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44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88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117453</v>
      </c>
      <c r="I89" s="3"/>
      <c r="J89" s="3" t="s">
        <v>94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D90"/>
  <sheetViews>
    <sheetView zoomScaleNormal="100" workbookViewId="0">
      <selection activeCell="I15" sqref="I15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16" t="s">
        <v>65</v>
      </c>
      <c r="J1" s="102"/>
      <c r="Q1" s="26"/>
      <c r="R1" s="109"/>
    </row>
    <row r="2" spans="5:30" x14ac:dyDescent="0.15">
      <c r="H2" s="284" t="s">
        <v>197</v>
      </c>
      <c r="I2" s="3"/>
      <c r="J2" s="187" t="s">
        <v>104</v>
      </c>
      <c r="K2" s="3"/>
      <c r="L2" s="180" t="s">
        <v>182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100</v>
      </c>
      <c r="I3" s="3"/>
      <c r="J3" s="145" t="s">
        <v>101</v>
      </c>
      <c r="K3" s="3"/>
      <c r="L3" s="42" t="s">
        <v>100</v>
      </c>
      <c r="M3" s="82"/>
      <c r="R3" s="48"/>
      <c r="S3" s="26"/>
      <c r="T3" s="26"/>
      <c r="U3" s="26"/>
      <c r="V3" s="26"/>
    </row>
    <row r="4" spans="5:30" x14ac:dyDescent="0.15">
      <c r="H4" s="43">
        <v>33014</v>
      </c>
      <c r="I4" s="3">
        <v>17</v>
      </c>
      <c r="J4" s="33" t="s">
        <v>21</v>
      </c>
      <c r="K4" s="204">
        <f>SUM(I4)</f>
        <v>17</v>
      </c>
      <c r="L4" s="276">
        <v>28995</v>
      </c>
      <c r="M4" s="45"/>
      <c r="R4" s="48"/>
      <c r="S4" s="26"/>
      <c r="T4" s="26"/>
      <c r="U4" s="26"/>
      <c r="V4" s="26"/>
    </row>
    <row r="5" spans="5:30" x14ac:dyDescent="0.15">
      <c r="H5" s="88">
        <v>19147</v>
      </c>
      <c r="I5" s="3">
        <v>2</v>
      </c>
      <c r="J5" s="33" t="s">
        <v>6</v>
      </c>
      <c r="K5" s="204">
        <f t="shared" ref="K5:K13" si="0">SUM(I5)</f>
        <v>2</v>
      </c>
      <c r="L5" s="276">
        <v>15227</v>
      </c>
      <c r="M5" s="45"/>
      <c r="R5" s="48"/>
      <c r="S5" s="26"/>
      <c r="T5" s="26"/>
      <c r="U5" s="26"/>
      <c r="V5" s="26"/>
    </row>
    <row r="6" spans="5:30" x14ac:dyDescent="0.15">
      <c r="H6" s="88">
        <v>17313</v>
      </c>
      <c r="I6" s="3">
        <v>33</v>
      </c>
      <c r="J6" s="33" t="s">
        <v>0</v>
      </c>
      <c r="K6" s="204">
        <f t="shared" si="0"/>
        <v>33</v>
      </c>
      <c r="L6" s="276">
        <v>16459</v>
      </c>
      <c r="M6" s="45"/>
      <c r="R6" s="48"/>
      <c r="S6" s="26"/>
      <c r="T6" s="26"/>
      <c r="U6" s="26"/>
      <c r="V6" s="26"/>
    </row>
    <row r="7" spans="5:30" x14ac:dyDescent="0.15">
      <c r="H7" s="88">
        <v>17307</v>
      </c>
      <c r="I7" s="3">
        <v>34</v>
      </c>
      <c r="J7" s="33" t="s">
        <v>1</v>
      </c>
      <c r="K7" s="204">
        <f t="shared" si="0"/>
        <v>34</v>
      </c>
      <c r="L7" s="276">
        <v>14640</v>
      </c>
      <c r="M7" s="45"/>
      <c r="R7" s="48"/>
      <c r="S7" s="26"/>
      <c r="T7" s="26"/>
      <c r="U7" s="26"/>
      <c r="V7" s="26"/>
    </row>
    <row r="8" spans="5:30" x14ac:dyDescent="0.15">
      <c r="H8" s="88">
        <v>16261</v>
      </c>
      <c r="I8" s="3">
        <v>16</v>
      </c>
      <c r="J8" s="33" t="s">
        <v>3</v>
      </c>
      <c r="K8" s="204">
        <f t="shared" si="0"/>
        <v>16</v>
      </c>
      <c r="L8" s="276">
        <v>6365</v>
      </c>
      <c r="M8" s="45"/>
      <c r="R8" s="48"/>
      <c r="S8" s="26"/>
      <c r="T8" s="26"/>
      <c r="U8" s="26"/>
      <c r="V8" s="26"/>
    </row>
    <row r="9" spans="5:30" x14ac:dyDescent="0.15">
      <c r="H9" s="88">
        <v>14410</v>
      </c>
      <c r="I9" s="3">
        <v>31</v>
      </c>
      <c r="J9" s="33" t="s">
        <v>64</v>
      </c>
      <c r="K9" s="204">
        <f t="shared" si="0"/>
        <v>31</v>
      </c>
      <c r="L9" s="276">
        <v>45046</v>
      </c>
      <c r="M9" s="45"/>
      <c r="R9" s="48"/>
      <c r="S9" s="26"/>
      <c r="T9" s="26"/>
      <c r="U9" s="26"/>
      <c r="V9" s="26"/>
    </row>
    <row r="10" spans="5:30" x14ac:dyDescent="0.15">
      <c r="H10" s="88">
        <v>10663</v>
      </c>
      <c r="I10" s="3">
        <v>25</v>
      </c>
      <c r="J10" s="33" t="s">
        <v>29</v>
      </c>
      <c r="K10" s="204">
        <f t="shared" si="0"/>
        <v>25</v>
      </c>
      <c r="L10" s="276">
        <v>2616</v>
      </c>
      <c r="M10" s="45"/>
      <c r="R10" s="48"/>
      <c r="S10" s="26"/>
      <c r="T10" s="26"/>
      <c r="U10" s="26"/>
      <c r="V10" s="26"/>
    </row>
    <row r="11" spans="5:30" x14ac:dyDescent="0.15">
      <c r="H11" s="88">
        <v>10458</v>
      </c>
      <c r="I11" s="3">
        <v>13</v>
      </c>
      <c r="J11" s="33" t="s">
        <v>7</v>
      </c>
      <c r="K11" s="204">
        <f t="shared" si="0"/>
        <v>13</v>
      </c>
      <c r="L11" s="277">
        <v>12753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20">
        <v>8199</v>
      </c>
      <c r="I12" s="3">
        <v>40</v>
      </c>
      <c r="J12" s="33" t="s">
        <v>2</v>
      </c>
      <c r="K12" s="204">
        <f t="shared" si="0"/>
        <v>40</v>
      </c>
      <c r="L12" s="277">
        <v>12182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22">
        <v>7425</v>
      </c>
      <c r="I13" s="14">
        <v>3</v>
      </c>
      <c r="J13" s="77" t="s">
        <v>10</v>
      </c>
      <c r="K13" s="204">
        <f t="shared" si="0"/>
        <v>3</v>
      </c>
      <c r="L13" s="277">
        <v>13544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9">
        <v>6437</v>
      </c>
      <c r="I14" s="223">
        <v>26</v>
      </c>
      <c r="J14" s="383" t="s">
        <v>30</v>
      </c>
      <c r="K14" s="108" t="s">
        <v>8</v>
      </c>
      <c r="L14" s="278">
        <v>210686</v>
      </c>
      <c r="N14" s="32"/>
      <c r="R14" s="48"/>
      <c r="S14" s="26"/>
      <c r="T14" s="26"/>
      <c r="U14" s="26"/>
      <c r="V14" s="26"/>
    </row>
    <row r="15" spans="5:30" x14ac:dyDescent="0.15">
      <c r="H15" s="293">
        <v>4084</v>
      </c>
      <c r="I15" s="3">
        <v>21</v>
      </c>
      <c r="J15" s="3" t="s">
        <v>166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3706</v>
      </c>
      <c r="I16" s="3">
        <v>11</v>
      </c>
      <c r="J16" s="33" t="s">
        <v>17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88">
        <v>2889</v>
      </c>
      <c r="I17" s="3">
        <v>38</v>
      </c>
      <c r="J17" s="33" t="s">
        <v>38</v>
      </c>
      <c r="L17" s="32"/>
      <c r="R17" s="48"/>
      <c r="S17" s="26"/>
      <c r="T17" s="26"/>
      <c r="U17" s="26"/>
      <c r="V17" s="26"/>
    </row>
    <row r="18" spans="1:22" x14ac:dyDescent="0.15">
      <c r="H18" s="427">
        <v>2127</v>
      </c>
      <c r="I18" s="3">
        <v>14</v>
      </c>
      <c r="J18" s="33" t="s">
        <v>19</v>
      </c>
      <c r="L18" s="188" t="s">
        <v>104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89">
        <v>2023</v>
      </c>
      <c r="I19" s="3">
        <v>1</v>
      </c>
      <c r="J19" s="33" t="s">
        <v>4</v>
      </c>
      <c r="K19" s="117">
        <f>SUM(I4)</f>
        <v>17</v>
      </c>
      <c r="L19" s="33" t="s">
        <v>21</v>
      </c>
      <c r="M19" s="371">
        <v>34189</v>
      </c>
      <c r="N19" s="89">
        <f>SUM(H4)</f>
        <v>33014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53</v>
      </c>
      <c r="C20" s="59" t="s">
        <v>197</v>
      </c>
      <c r="D20" s="59" t="s">
        <v>182</v>
      </c>
      <c r="E20" s="59" t="s">
        <v>51</v>
      </c>
      <c r="F20" s="59" t="s">
        <v>50</v>
      </c>
      <c r="G20" s="60" t="s">
        <v>52</v>
      </c>
      <c r="H20" s="88">
        <v>1351</v>
      </c>
      <c r="I20" s="3">
        <v>36</v>
      </c>
      <c r="J20" s="33" t="s">
        <v>5</v>
      </c>
      <c r="K20" s="117">
        <f t="shared" ref="K20:K28" si="1">SUM(I5)</f>
        <v>2</v>
      </c>
      <c r="L20" s="33" t="s">
        <v>6</v>
      </c>
      <c r="M20" s="372">
        <v>8549</v>
      </c>
      <c r="N20" s="89">
        <f t="shared" ref="N20:N28" si="2">SUM(H5)</f>
        <v>19147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21</v>
      </c>
      <c r="C21" s="203">
        <f>SUM(H4)</f>
        <v>33014</v>
      </c>
      <c r="D21" s="89">
        <f>SUM(L4)</f>
        <v>28995</v>
      </c>
      <c r="E21" s="52">
        <f t="shared" ref="E21:E30" si="3">SUM(N19/M19*100)</f>
        <v>96.563222088975991</v>
      </c>
      <c r="F21" s="52">
        <f t="shared" ref="F21:F31" si="4">SUM(C21/D21*100)</f>
        <v>113.86101051905501</v>
      </c>
      <c r="G21" s="62"/>
      <c r="H21" s="88">
        <v>1174</v>
      </c>
      <c r="I21" s="3">
        <v>24</v>
      </c>
      <c r="J21" s="33" t="s">
        <v>28</v>
      </c>
      <c r="K21" s="117">
        <f t="shared" si="1"/>
        <v>33</v>
      </c>
      <c r="L21" s="33" t="s">
        <v>0</v>
      </c>
      <c r="M21" s="372">
        <v>18113</v>
      </c>
      <c r="N21" s="89">
        <f t="shared" si="2"/>
        <v>17313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6</v>
      </c>
      <c r="C22" s="203">
        <f t="shared" ref="C22:C30" si="5">SUM(H5)</f>
        <v>19147</v>
      </c>
      <c r="D22" s="89">
        <f t="shared" ref="D22:D29" si="6">SUM(L5)</f>
        <v>15227</v>
      </c>
      <c r="E22" s="52">
        <f t="shared" si="3"/>
        <v>223.96771552228333</v>
      </c>
      <c r="F22" s="52">
        <f t="shared" si="4"/>
        <v>125.74374466408354</v>
      </c>
      <c r="G22" s="62"/>
      <c r="H22" s="88">
        <v>839</v>
      </c>
      <c r="I22" s="3">
        <v>9</v>
      </c>
      <c r="J22" s="3" t="s">
        <v>172</v>
      </c>
      <c r="K22" s="117">
        <f t="shared" si="1"/>
        <v>34</v>
      </c>
      <c r="L22" s="33" t="s">
        <v>1</v>
      </c>
      <c r="M22" s="372">
        <v>16844</v>
      </c>
      <c r="N22" s="89">
        <f t="shared" si="2"/>
        <v>17307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0</v>
      </c>
      <c r="C23" s="203">
        <f t="shared" si="5"/>
        <v>17313</v>
      </c>
      <c r="D23" s="89">
        <f t="shared" si="6"/>
        <v>16459</v>
      </c>
      <c r="E23" s="52">
        <f t="shared" si="3"/>
        <v>95.583282725114557</v>
      </c>
      <c r="F23" s="52">
        <f t="shared" si="4"/>
        <v>105.18865058630536</v>
      </c>
      <c r="G23" s="62"/>
      <c r="H23" s="88">
        <v>808</v>
      </c>
      <c r="I23" s="3">
        <v>5</v>
      </c>
      <c r="J23" s="33" t="s">
        <v>12</v>
      </c>
      <c r="K23" s="117">
        <f t="shared" si="1"/>
        <v>16</v>
      </c>
      <c r="L23" s="33" t="s">
        <v>3</v>
      </c>
      <c r="M23" s="372">
        <v>12681</v>
      </c>
      <c r="N23" s="89">
        <f t="shared" si="2"/>
        <v>16261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1</v>
      </c>
      <c r="C24" s="203">
        <f t="shared" si="5"/>
        <v>17307</v>
      </c>
      <c r="D24" s="89">
        <f t="shared" si="6"/>
        <v>14640</v>
      </c>
      <c r="E24" s="52">
        <f t="shared" si="3"/>
        <v>102.74875326525765</v>
      </c>
      <c r="F24" s="52">
        <f t="shared" si="4"/>
        <v>118.2172131147541</v>
      </c>
      <c r="G24" s="62"/>
      <c r="H24" s="88">
        <v>586</v>
      </c>
      <c r="I24" s="3">
        <v>27</v>
      </c>
      <c r="J24" s="33" t="s">
        <v>31</v>
      </c>
      <c r="K24" s="117">
        <f t="shared" si="1"/>
        <v>31</v>
      </c>
      <c r="L24" s="33" t="s">
        <v>64</v>
      </c>
      <c r="M24" s="372">
        <v>36129</v>
      </c>
      <c r="N24" s="89">
        <f t="shared" si="2"/>
        <v>14410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3</v>
      </c>
      <c r="C25" s="203">
        <f t="shared" si="5"/>
        <v>16261</v>
      </c>
      <c r="D25" s="89">
        <f t="shared" si="6"/>
        <v>6365</v>
      </c>
      <c r="E25" s="52">
        <f t="shared" si="3"/>
        <v>128.2312120495229</v>
      </c>
      <c r="F25" s="52">
        <f t="shared" si="4"/>
        <v>255.47525530243519</v>
      </c>
      <c r="G25" s="72"/>
      <c r="H25" s="88">
        <v>546</v>
      </c>
      <c r="I25" s="3">
        <v>12</v>
      </c>
      <c r="J25" s="33" t="s">
        <v>18</v>
      </c>
      <c r="K25" s="117">
        <f t="shared" si="1"/>
        <v>25</v>
      </c>
      <c r="L25" s="33" t="s">
        <v>29</v>
      </c>
      <c r="M25" s="372">
        <v>10797</v>
      </c>
      <c r="N25" s="89">
        <f t="shared" si="2"/>
        <v>10663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64</v>
      </c>
      <c r="C26" s="203">
        <f t="shared" si="5"/>
        <v>14410</v>
      </c>
      <c r="D26" s="89">
        <f t="shared" si="6"/>
        <v>45046</v>
      </c>
      <c r="E26" s="52">
        <f t="shared" si="3"/>
        <v>39.884857040050932</v>
      </c>
      <c r="F26" s="52">
        <f t="shared" si="4"/>
        <v>31.989521822137373</v>
      </c>
      <c r="G26" s="62"/>
      <c r="H26" s="88">
        <v>416</v>
      </c>
      <c r="I26" s="3">
        <v>39</v>
      </c>
      <c r="J26" s="33" t="s">
        <v>39</v>
      </c>
      <c r="K26" s="117">
        <f t="shared" si="1"/>
        <v>13</v>
      </c>
      <c r="L26" s="33" t="s">
        <v>7</v>
      </c>
      <c r="M26" s="373">
        <v>11013</v>
      </c>
      <c r="N26" s="89">
        <f t="shared" si="2"/>
        <v>10458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29</v>
      </c>
      <c r="C27" s="203">
        <f t="shared" si="5"/>
        <v>10663</v>
      </c>
      <c r="D27" s="89">
        <f t="shared" si="6"/>
        <v>2616</v>
      </c>
      <c r="E27" s="52">
        <f t="shared" si="3"/>
        <v>98.758914513290733</v>
      </c>
      <c r="F27" s="52">
        <f t="shared" si="4"/>
        <v>407.60703363914371</v>
      </c>
      <c r="G27" s="62"/>
      <c r="H27" s="88">
        <v>412</v>
      </c>
      <c r="I27" s="3">
        <v>4</v>
      </c>
      <c r="J27" s="33" t="s">
        <v>11</v>
      </c>
      <c r="K27" s="117">
        <f t="shared" si="1"/>
        <v>40</v>
      </c>
      <c r="L27" s="33" t="s">
        <v>2</v>
      </c>
      <c r="M27" s="374">
        <v>11647</v>
      </c>
      <c r="N27" s="89">
        <f t="shared" si="2"/>
        <v>8199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7</v>
      </c>
      <c r="C28" s="203">
        <f t="shared" si="5"/>
        <v>10458</v>
      </c>
      <c r="D28" s="89">
        <f t="shared" si="6"/>
        <v>12753</v>
      </c>
      <c r="E28" s="52">
        <f t="shared" si="3"/>
        <v>94.960501225824018</v>
      </c>
      <c r="F28" s="52">
        <f t="shared" si="4"/>
        <v>82.004234297812289</v>
      </c>
      <c r="G28" s="73"/>
      <c r="H28" s="337">
        <v>236</v>
      </c>
      <c r="I28" s="3">
        <v>7</v>
      </c>
      <c r="J28" s="33" t="s">
        <v>14</v>
      </c>
      <c r="K28" s="181">
        <f t="shared" si="1"/>
        <v>3</v>
      </c>
      <c r="L28" s="77" t="s">
        <v>10</v>
      </c>
      <c r="M28" s="374">
        <v>16451</v>
      </c>
      <c r="N28" s="167">
        <f t="shared" si="2"/>
        <v>7425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2</v>
      </c>
      <c r="C29" s="203">
        <f t="shared" si="5"/>
        <v>8199</v>
      </c>
      <c r="D29" s="89">
        <f t="shared" si="6"/>
        <v>12182</v>
      </c>
      <c r="E29" s="52">
        <f t="shared" si="3"/>
        <v>70.395810079848886</v>
      </c>
      <c r="F29" s="52">
        <f t="shared" si="4"/>
        <v>67.304219340009851</v>
      </c>
      <c r="G29" s="72"/>
      <c r="H29" s="88">
        <v>145</v>
      </c>
      <c r="I29" s="3">
        <v>15</v>
      </c>
      <c r="J29" s="33" t="s">
        <v>20</v>
      </c>
      <c r="K29" s="115"/>
      <c r="L29" s="115" t="s">
        <v>176</v>
      </c>
      <c r="M29" s="375">
        <v>205413</v>
      </c>
      <c r="N29" s="172">
        <f>SUM(H44)</f>
        <v>182354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10</v>
      </c>
      <c r="C30" s="203">
        <f t="shared" si="5"/>
        <v>7425</v>
      </c>
      <c r="D30" s="89">
        <f>SUM(L13)</f>
        <v>13544</v>
      </c>
      <c r="E30" s="57">
        <f t="shared" si="3"/>
        <v>45.13403440520333</v>
      </c>
      <c r="F30" s="63">
        <f t="shared" si="4"/>
        <v>54.821323095097462</v>
      </c>
      <c r="G30" s="75"/>
      <c r="H30" s="88">
        <v>92</v>
      </c>
      <c r="I30" s="3">
        <v>10</v>
      </c>
      <c r="J30" s="33" t="s">
        <v>16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182354</v>
      </c>
      <c r="D31" s="67">
        <f>SUM(L14)</f>
        <v>210686</v>
      </c>
      <c r="E31" s="70">
        <f>SUM(N29/M29*100)</f>
        <v>88.774322949375161</v>
      </c>
      <c r="F31" s="63">
        <f t="shared" si="4"/>
        <v>86.552499928804011</v>
      </c>
      <c r="G31" s="71"/>
      <c r="H31" s="88">
        <v>88</v>
      </c>
      <c r="I31" s="3">
        <v>32</v>
      </c>
      <c r="J31" s="33" t="s">
        <v>35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79</v>
      </c>
      <c r="I32" s="3">
        <v>29</v>
      </c>
      <c r="J32" s="33" t="s">
        <v>54</v>
      </c>
      <c r="L32" s="3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88">
        <v>38</v>
      </c>
      <c r="I33" s="3">
        <v>20</v>
      </c>
      <c r="J33" s="33" t="s">
        <v>24</v>
      </c>
      <c r="L33" s="32"/>
      <c r="M33" s="26"/>
      <c r="N33" s="26"/>
      <c r="R33" s="48"/>
      <c r="S33" s="26"/>
      <c r="T33" s="26"/>
      <c r="U33" s="26"/>
      <c r="V33" s="26"/>
    </row>
    <row r="34" spans="3:30" x14ac:dyDescent="0.15">
      <c r="H34" s="44">
        <v>16</v>
      </c>
      <c r="I34" s="3">
        <v>19</v>
      </c>
      <c r="J34" s="33" t="s">
        <v>23</v>
      </c>
      <c r="L34" s="3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29</v>
      </c>
      <c r="I35" s="3">
        <v>18</v>
      </c>
      <c r="J35" s="33" t="s">
        <v>22</v>
      </c>
      <c r="L35" s="3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23</v>
      </c>
      <c r="I36" s="3">
        <v>23</v>
      </c>
      <c r="J36" s="33" t="s">
        <v>27</v>
      </c>
      <c r="L36" s="32"/>
      <c r="M36" s="26"/>
      <c r="N36" s="26"/>
      <c r="R36" s="48"/>
      <c r="S36" s="26"/>
      <c r="T36" s="26"/>
      <c r="U36" s="26"/>
      <c r="V36" s="26"/>
    </row>
    <row r="37" spans="3:30" x14ac:dyDescent="0.15">
      <c r="H37" s="88">
        <v>13</v>
      </c>
      <c r="I37" s="3">
        <v>37</v>
      </c>
      <c r="J37" s="33" t="s">
        <v>37</v>
      </c>
      <c r="L37" s="32"/>
      <c r="M37" s="26"/>
      <c r="N37" s="26"/>
      <c r="R37" s="48"/>
      <c r="S37" s="26"/>
      <c r="T37" s="26"/>
      <c r="U37" s="26"/>
      <c r="V37" s="26"/>
    </row>
    <row r="38" spans="3:30" x14ac:dyDescent="0.15">
      <c r="H38" s="88">
        <v>0</v>
      </c>
      <c r="I38" s="3">
        <v>6</v>
      </c>
      <c r="J38" s="33" t="s">
        <v>13</v>
      </c>
      <c r="L38" s="32"/>
      <c r="M38" s="26"/>
      <c r="N38" s="26"/>
      <c r="R38" s="48"/>
      <c r="S38" s="26"/>
      <c r="T38" s="26"/>
      <c r="U38" s="26"/>
      <c r="V38" s="26"/>
    </row>
    <row r="39" spans="3:30" x14ac:dyDescent="0.15">
      <c r="H39" s="88">
        <v>0</v>
      </c>
      <c r="I39" s="3">
        <v>8</v>
      </c>
      <c r="J39" s="33" t="s">
        <v>15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44">
        <v>0</v>
      </c>
      <c r="I40" s="3">
        <v>22</v>
      </c>
      <c r="J40" s="33" t="s">
        <v>26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28</v>
      </c>
      <c r="J41" s="33" t="s">
        <v>32</v>
      </c>
      <c r="N41" s="26"/>
      <c r="R41" s="48"/>
      <c r="S41" s="26"/>
      <c r="T41" s="26"/>
      <c r="U41" s="26"/>
      <c r="V41" s="26"/>
    </row>
    <row r="42" spans="3:30" x14ac:dyDescent="0.15">
      <c r="H42" s="293">
        <v>0</v>
      </c>
      <c r="I42" s="3">
        <v>30</v>
      </c>
      <c r="J42" s="33" t="s">
        <v>33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35</v>
      </c>
      <c r="J43" s="33" t="s">
        <v>36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182354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197</v>
      </c>
      <c r="I48" s="3"/>
      <c r="J48" s="190" t="s">
        <v>92</v>
      </c>
      <c r="K48" s="3"/>
      <c r="L48" s="330" t="s">
        <v>182</v>
      </c>
      <c r="M48" s="48"/>
      <c r="N48" s="26"/>
      <c r="R48" s="48"/>
      <c r="S48" s="26"/>
      <c r="T48" s="26"/>
      <c r="U48" s="26"/>
      <c r="V48" s="26"/>
    </row>
    <row r="49" spans="1:22" x14ac:dyDescent="0.15">
      <c r="H49" s="95" t="s">
        <v>100</v>
      </c>
      <c r="I49" s="3"/>
      <c r="J49" s="145" t="s">
        <v>9</v>
      </c>
      <c r="K49" s="3"/>
      <c r="L49" s="330" t="s">
        <v>181</v>
      </c>
      <c r="M49" s="82"/>
      <c r="R49" s="48"/>
      <c r="S49" s="26"/>
      <c r="T49" s="26"/>
      <c r="U49" s="26"/>
      <c r="V49" s="26"/>
    </row>
    <row r="50" spans="1:22" x14ac:dyDescent="0.15">
      <c r="H50" s="43">
        <v>26939</v>
      </c>
      <c r="I50" s="3">
        <v>16</v>
      </c>
      <c r="J50" s="33" t="s">
        <v>3</v>
      </c>
      <c r="K50" s="328">
        <f>SUM(I50)</f>
        <v>16</v>
      </c>
      <c r="L50" s="331">
        <v>17942</v>
      </c>
      <c r="M50" s="45"/>
      <c r="R50" s="48"/>
      <c r="S50" s="26"/>
      <c r="T50" s="26"/>
      <c r="U50" s="26"/>
      <c r="V50" s="26"/>
    </row>
    <row r="51" spans="1:22" x14ac:dyDescent="0.15">
      <c r="H51" s="44">
        <v>7037</v>
      </c>
      <c r="I51" s="3">
        <v>26</v>
      </c>
      <c r="J51" s="33" t="s">
        <v>30</v>
      </c>
      <c r="K51" s="328">
        <f t="shared" ref="K51:K59" si="7">SUM(I51)</f>
        <v>26</v>
      </c>
      <c r="L51" s="332">
        <v>6935</v>
      </c>
      <c r="M51" s="45"/>
      <c r="R51" s="48"/>
      <c r="S51" s="26"/>
      <c r="T51" s="26"/>
      <c r="U51" s="26"/>
      <c r="V51" s="26"/>
    </row>
    <row r="52" spans="1:22" ht="14.25" thickBot="1" x14ac:dyDescent="0.2">
      <c r="H52" s="88">
        <v>6218</v>
      </c>
      <c r="I52" s="3">
        <v>33</v>
      </c>
      <c r="J52" s="33" t="s">
        <v>0</v>
      </c>
      <c r="K52" s="328">
        <f t="shared" si="7"/>
        <v>33</v>
      </c>
      <c r="L52" s="332">
        <v>6663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197</v>
      </c>
      <c r="D53" s="59" t="s">
        <v>182</v>
      </c>
      <c r="E53" s="59" t="s">
        <v>51</v>
      </c>
      <c r="F53" s="59" t="s">
        <v>50</v>
      </c>
      <c r="G53" s="60" t="s">
        <v>52</v>
      </c>
      <c r="H53" s="44">
        <v>5041</v>
      </c>
      <c r="I53" s="3">
        <v>38</v>
      </c>
      <c r="J53" s="33" t="s">
        <v>38</v>
      </c>
      <c r="K53" s="328">
        <f t="shared" si="7"/>
        <v>38</v>
      </c>
      <c r="L53" s="332">
        <v>4730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26939</v>
      </c>
      <c r="D54" s="98">
        <f>SUM(L50)</f>
        <v>17942</v>
      </c>
      <c r="E54" s="52">
        <f t="shared" ref="E54:E63" si="8">SUM(N67/M67*100)</f>
        <v>102.01461733631234</v>
      </c>
      <c r="F54" s="52">
        <f t="shared" ref="F54:F61" si="9">SUM(C54/D54*100)</f>
        <v>150.14491138111694</v>
      </c>
      <c r="G54" s="62"/>
      <c r="H54" s="44">
        <v>4116</v>
      </c>
      <c r="I54" s="3">
        <v>34</v>
      </c>
      <c r="J54" s="33" t="s">
        <v>1</v>
      </c>
      <c r="K54" s="328">
        <f t="shared" si="7"/>
        <v>34</v>
      </c>
      <c r="L54" s="332">
        <v>3785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30</v>
      </c>
      <c r="C55" s="43">
        <f t="shared" ref="C55:C63" si="10">SUM(H51)</f>
        <v>7037</v>
      </c>
      <c r="D55" s="98">
        <f t="shared" ref="D55:D63" si="11">SUM(L51)</f>
        <v>6935</v>
      </c>
      <c r="E55" s="52">
        <f t="shared" si="8"/>
        <v>114.29267500406041</v>
      </c>
      <c r="F55" s="52">
        <f t="shared" si="9"/>
        <v>101.47080028839221</v>
      </c>
      <c r="G55" s="62"/>
      <c r="H55" s="88">
        <v>1795</v>
      </c>
      <c r="I55" s="3">
        <v>36</v>
      </c>
      <c r="J55" s="33" t="s">
        <v>5</v>
      </c>
      <c r="K55" s="328">
        <f t="shared" si="7"/>
        <v>36</v>
      </c>
      <c r="L55" s="332">
        <v>1965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0</v>
      </c>
      <c r="C56" s="43">
        <f t="shared" si="10"/>
        <v>6218</v>
      </c>
      <c r="D56" s="98">
        <f t="shared" si="11"/>
        <v>6663</v>
      </c>
      <c r="E56" s="52">
        <f t="shared" si="8"/>
        <v>55.766816143497756</v>
      </c>
      <c r="F56" s="52">
        <f t="shared" si="9"/>
        <v>93.32132672970134</v>
      </c>
      <c r="G56" s="62"/>
      <c r="H56" s="44">
        <v>1473</v>
      </c>
      <c r="I56" s="3">
        <v>40</v>
      </c>
      <c r="J56" s="33" t="s">
        <v>2</v>
      </c>
      <c r="K56" s="328">
        <f t="shared" si="7"/>
        <v>40</v>
      </c>
      <c r="L56" s="332">
        <v>2311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38</v>
      </c>
      <c r="C57" s="43">
        <f t="shared" si="10"/>
        <v>5041</v>
      </c>
      <c r="D57" s="98">
        <f t="shared" si="11"/>
        <v>4730</v>
      </c>
      <c r="E57" s="52">
        <f t="shared" si="8"/>
        <v>98.726987857422642</v>
      </c>
      <c r="F57" s="52">
        <f t="shared" si="9"/>
        <v>106.57505285412263</v>
      </c>
      <c r="G57" s="62"/>
      <c r="H57" s="44">
        <v>1127</v>
      </c>
      <c r="I57" s="3">
        <v>25</v>
      </c>
      <c r="J57" s="33" t="s">
        <v>29</v>
      </c>
      <c r="K57" s="328">
        <f t="shared" si="7"/>
        <v>25</v>
      </c>
      <c r="L57" s="332">
        <v>1929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1</v>
      </c>
      <c r="C58" s="43">
        <f t="shared" si="10"/>
        <v>4116</v>
      </c>
      <c r="D58" s="98">
        <f t="shared" si="11"/>
        <v>3785</v>
      </c>
      <c r="E58" s="52">
        <f t="shared" si="8"/>
        <v>98.351254480286741</v>
      </c>
      <c r="F58" s="52">
        <f t="shared" si="9"/>
        <v>108.7450462351387</v>
      </c>
      <c r="G58" s="72"/>
      <c r="H58" s="44">
        <v>989</v>
      </c>
      <c r="I58" s="3">
        <v>14</v>
      </c>
      <c r="J58" s="33" t="s">
        <v>19</v>
      </c>
      <c r="K58" s="328">
        <f t="shared" si="7"/>
        <v>14</v>
      </c>
      <c r="L58" s="332">
        <v>664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5</v>
      </c>
      <c r="C59" s="43">
        <f t="shared" si="10"/>
        <v>1795</v>
      </c>
      <c r="D59" s="98">
        <f t="shared" si="11"/>
        <v>1965</v>
      </c>
      <c r="E59" s="52">
        <f t="shared" si="8"/>
        <v>266.71619613670134</v>
      </c>
      <c r="F59" s="52">
        <f t="shared" si="9"/>
        <v>91.348600508905847</v>
      </c>
      <c r="G59" s="62"/>
      <c r="H59" s="425">
        <v>606</v>
      </c>
      <c r="I59" s="14">
        <v>31</v>
      </c>
      <c r="J59" s="77" t="s">
        <v>108</v>
      </c>
      <c r="K59" s="329">
        <f t="shared" si="7"/>
        <v>31</v>
      </c>
      <c r="L59" s="333">
        <v>950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2</v>
      </c>
      <c r="C60" s="89">
        <f t="shared" si="10"/>
        <v>1473</v>
      </c>
      <c r="D60" s="98">
        <f t="shared" si="11"/>
        <v>2311</v>
      </c>
      <c r="E60" s="52">
        <f t="shared" si="8"/>
        <v>120.93596059113301</v>
      </c>
      <c r="F60" s="52">
        <f t="shared" si="9"/>
        <v>63.738641280830812</v>
      </c>
      <c r="G60" s="62"/>
      <c r="H60" s="423">
        <v>558</v>
      </c>
      <c r="I60" s="223">
        <v>24</v>
      </c>
      <c r="J60" s="383" t="s">
        <v>28</v>
      </c>
      <c r="K60" s="368" t="s">
        <v>8</v>
      </c>
      <c r="L60" s="377">
        <v>49020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29</v>
      </c>
      <c r="C61" s="43">
        <f t="shared" si="10"/>
        <v>1127</v>
      </c>
      <c r="D61" s="98">
        <f t="shared" si="11"/>
        <v>1929</v>
      </c>
      <c r="E61" s="52">
        <f t="shared" si="8"/>
        <v>128.50627137970355</v>
      </c>
      <c r="F61" s="52">
        <f t="shared" si="9"/>
        <v>58.424053913945052</v>
      </c>
      <c r="G61" s="73"/>
      <c r="H61" s="88">
        <v>179</v>
      </c>
      <c r="I61" s="3">
        <v>1</v>
      </c>
      <c r="J61" s="33" t="s">
        <v>4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19</v>
      </c>
      <c r="C62" s="43">
        <f t="shared" si="10"/>
        <v>989</v>
      </c>
      <c r="D62" s="98">
        <f t="shared" si="11"/>
        <v>664</v>
      </c>
      <c r="E62" s="52">
        <f t="shared" si="8"/>
        <v>86.300174520069802</v>
      </c>
      <c r="F62" s="52">
        <f>SUM(C62/D62*100)</f>
        <v>148.94578313253012</v>
      </c>
      <c r="G62" s="72"/>
      <c r="H62" s="88">
        <v>111</v>
      </c>
      <c r="I62" s="3">
        <v>15</v>
      </c>
      <c r="J62" s="33" t="s">
        <v>20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64</v>
      </c>
      <c r="C63" s="43">
        <f t="shared" si="10"/>
        <v>606</v>
      </c>
      <c r="D63" s="98">
        <f t="shared" si="11"/>
        <v>950</v>
      </c>
      <c r="E63" s="57">
        <f t="shared" si="8"/>
        <v>80.692410119840204</v>
      </c>
      <c r="F63" s="52">
        <f>SUM(C63/D63*100)</f>
        <v>63.789473684210527</v>
      </c>
      <c r="G63" s="75"/>
      <c r="H63" s="44">
        <v>106</v>
      </c>
      <c r="I63" s="3">
        <v>37</v>
      </c>
      <c r="J63" s="33" t="s">
        <v>37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58</v>
      </c>
      <c r="C64" s="67">
        <f>SUM(H90)</f>
        <v>56525</v>
      </c>
      <c r="D64" s="67">
        <f>SUM(L60)</f>
        <v>49020</v>
      </c>
      <c r="E64" s="70">
        <f>SUM(N77/M77*100)</f>
        <v>95.831072833310728</v>
      </c>
      <c r="F64" s="70">
        <f>SUM(C64/D64*100)</f>
        <v>115.31007751937985</v>
      </c>
      <c r="G64" s="71"/>
      <c r="H64" s="351">
        <v>100</v>
      </c>
      <c r="I64" s="3">
        <v>9</v>
      </c>
      <c r="J64" s="3" t="s">
        <v>172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3">
        <v>46</v>
      </c>
      <c r="I65" s="3">
        <v>13</v>
      </c>
      <c r="J65" s="33" t="s">
        <v>7</v>
      </c>
      <c r="M65" s="48"/>
      <c r="N65" s="26"/>
      <c r="R65" s="48"/>
      <c r="S65" s="26"/>
      <c r="T65" s="26"/>
      <c r="U65" s="26"/>
      <c r="V65" s="26"/>
    </row>
    <row r="66" spans="3:22" x14ac:dyDescent="0.15">
      <c r="H66" s="44">
        <v>41</v>
      </c>
      <c r="I66" s="3">
        <v>17</v>
      </c>
      <c r="J66" s="33" t="s">
        <v>21</v>
      </c>
      <c r="L66" s="191" t="s">
        <v>92</v>
      </c>
      <c r="M66" s="344" t="s">
        <v>69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44">
        <v>38</v>
      </c>
      <c r="I67" s="3">
        <v>11</v>
      </c>
      <c r="J67" s="33" t="s">
        <v>17</v>
      </c>
      <c r="K67" s="3">
        <f>SUM(I50)</f>
        <v>16</v>
      </c>
      <c r="L67" s="33" t="s">
        <v>3</v>
      </c>
      <c r="M67" s="395">
        <v>26407</v>
      </c>
      <c r="N67" s="89">
        <f>SUM(H50)</f>
        <v>26939</v>
      </c>
      <c r="R67" s="48"/>
      <c r="S67" s="26"/>
      <c r="T67" s="26"/>
      <c r="U67" s="26"/>
      <c r="V67" s="26"/>
    </row>
    <row r="68" spans="3:22" x14ac:dyDescent="0.15">
      <c r="C68" s="26"/>
      <c r="H68" s="293">
        <v>5</v>
      </c>
      <c r="I68" s="3">
        <v>23</v>
      </c>
      <c r="J68" s="33" t="s">
        <v>27</v>
      </c>
      <c r="K68" s="3">
        <f t="shared" ref="K68:K76" si="12">SUM(I51)</f>
        <v>26</v>
      </c>
      <c r="L68" s="33" t="s">
        <v>30</v>
      </c>
      <c r="M68" s="396">
        <v>6157</v>
      </c>
      <c r="N68" s="89">
        <f t="shared" ref="N68:N76" si="13">SUM(H51)</f>
        <v>7037</v>
      </c>
      <c r="R68" s="48"/>
      <c r="S68" s="26"/>
      <c r="T68" s="26"/>
      <c r="U68" s="26"/>
      <c r="V68" s="26"/>
    </row>
    <row r="69" spans="3:22" x14ac:dyDescent="0.15">
      <c r="H69" s="44">
        <v>0</v>
      </c>
      <c r="I69" s="3">
        <v>2</v>
      </c>
      <c r="J69" s="33" t="s">
        <v>6</v>
      </c>
      <c r="K69" s="3">
        <f t="shared" si="12"/>
        <v>33</v>
      </c>
      <c r="L69" s="33" t="s">
        <v>0</v>
      </c>
      <c r="M69" s="396">
        <v>11150</v>
      </c>
      <c r="N69" s="89">
        <f t="shared" si="13"/>
        <v>6218</v>
      </c>
      <c r="R69" s="48"/>
      <c r="S69" s="26"/>
      <c r="T69" s="26"/>
      <c r="U69" s="26"/>
      <c r="V69" s="26"/>
    </row>
    <row r="70" spans="3:22" x14ac:dyDescent="0.15">
      <c r="H70" s="44">
        <v>0</v>
      </c>
      <c r="I70" s="3">
        <v>3</v>
      </c>
      <c r="J70" s="33" t="s">
        <v>10</v>
      </c>
      <c r="K70" s="3">
        <f t="shared" si="12"/>
        <v>38</v>
      </c>
      <c r="L70" s="33" t="s">
        <v>38</v>
      </c>
      <c r="M70" s="396">
        <v>5106</v>
      </c>
      <c r="N70" s="89">
        <f t="shared" si="13"/>
        <v>5041</v>
      </c>
      <c r="R70" s="48"/>
      <c r="S70" s="26"/>
      <c r="T70" s="26"/>
      <c r="U70" s="26"/>
      <c r="V70" s="26"/>
    </row>
    <row r="71" spans="3:22" x14ac:dyDescent="0.15">
      <c r="H71" s="44">
        <v>0</v>
      </c>
      <c r="I71" s="3">
        <v>4</v>
      </c>
      <c r="J71" s="33" t="s">
        <v>11</v>
      </c>
      <c r="K71" s="3">
        <f t="shared" si="12"/>
        <v>34</v>
      </c>
      <c r="L71" s="33" t="s">
        <v>1</v>
      </c>
      <c r="M71" s="396">
        <v>4185</v>
      </c>
      <c r="N71" s="89">
        <f t="shared" si="13"/>
        <v>4116</v>
      </c>
      <c r="R71" s="48"/>
      <c r="S71" s="26"/>
      <c r="T71" s="26"/>
      <c r="U71" s="26"/>
      <c r="V71" s="26"/>
    </row>
    <row r="72" spans="3:22" x14ac:dyDescent="0.15">
      <c r="H72" s="88">
        <v>0</v>
      </c>
      <c r="I72" s="3">
        <v>5</v>
      </c>
      <c r="J72" s="33" t="s">
        <v>12</v>
      </c>
      <c r="K72" s="3">
        <f t="shared" si="12"/>
        <v>36</v>
      </c>
      <c r="L72" s="33" t="s">
        <v>5</v>
      </c>
      <c r="M72" s="396">
        <v>673</v>
      </c>
      <c r="N72" s="89">
        <f t="shared" si="13"/>
        <v>1795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6</v>
      </c>
      <c r="J73" s="33" t="s">
        <v>13</v>
      </c>
      <c r="K73" s="3">
        <f t="shared" si="12"/>
        <v>40</v>
      </c>
      <c r="L73" s="33" t="s">
        <v>2</v>
      </c>
      <c r="M73" s="396">
        <v>1218</v>
      </c>
      <c r="N73" s="89">
        <f t="shared" si="13"/>
        <v>1473</v>
      </c>
      <c r="R73" s="48"/>
      <c r="S73" s="26"/>
      <c r="T73" s="26"/>
      <c r="U73" s="26"/>
      <c r="V73" s="26"/>
    </row>
    <row r="74" spans="3:22" x14ac:dyDescent="0.15">
      <c r="H74" s="293">
        <v>0</v>
      </c>
      <c r="I74" s="3">
        <v>7</v>
      </c>
      <c r="J74" s="33" t="s">
        <v>14</v>
      </c>
      <c r="K74" s="3">
        <f t="shared" si="12"/>
        <v>25</v>
      </c>
      <c r="L74" s="33" t="s">
        <v>29</v>
      </c>
      <c r="M74" s="396">
        <v>877</v>
      </c>
      <c r="N74" s="89">
        <f t="shared" si="13"/>
        <v>1127</v>
      </c>
      <c r="R74" s="48"/>
      <c r="S74" s="26"/>
      <c r="T74" s="26"/>
      <c r="U74" s="26"/>
      <c r="V74" s="26"/>
    </row>
    <row r="75" spans="3:22" x14ac:dyDescent="0.15">
      <c r="H75" s="88">
        <v>0</v>
      </c>
      <c r="I75" s="3">
        <v>8</v>
      </c>
      <c r="J75" s="33" t="s">
        <v>15</v>
      </c>
      <c r="K75" s="3">
        <f t="shared" si="12"/>
        <v>14</v>
      </c>
      <c r="L75" s="33" t="s">
        <v>19</v>
      </c>
      <c r="M75" s="396">
        <v>1146</v>
      </c>
      <c r="N75" s="89">
        <f t="shared" si="13"/>
        <v>989</v>
      </c>
      <c r="R75" s="48"/>
      <c r="S75" s="26"/>
      <c r="T75" s="26"/>
      <c r="U75" s="26"/>
      <c r="V75" s="26"/>
    </row>
    <row r="76" spans="3:22" ht="14.25" thickBot="1" x14ac:dyDescent="0.2">
      <c r="H76" s="44">
        <v>0</v>
      </c>
      <c r="I76" s="3">
        <v>10</v>
      </c>
      <c r="J76" s="33" t="s">
        <v>16</v>
      </c>
      <c r="K76" s="14">
        <f t="shared" si="12"/>
        <v>31</v>
      </c>
      <c r="L76" s="77" t="s">
        <v>64</v>
      </c>
      <c r="M76" s="397">
        <v>751</v>
      </c>
      <c r="N76" s="167">
        <f t="shared" si="13"/>
        <v>606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12</v>
      </c>
      <c r="J77" s="33" t="s">
        <v>18</v>
      </c>
      <c r="K77" s="3"/>
      <c r="L77" s="115" t="s">
        <v>62</v>
      </c>
      <c r="M77" s="298">
        <v>58984</v>
      </c>
      <c r="N77" s="172">
        <f>SUM(H90)</f>
        <v>56525</v>
      </c>
      <c r="R77" s="48"/>
      <c r="S77" s="26"/>
      <c r="T77" s="26"/>
      <c r="U77" s="26"/>
      <c r="V77" s="26"/>
    </row>
    <row r="78" spans="3:22" x14ac:dyDescent="0.15">
      <c r="H78" s="43">
        <v>0</v>
      </c>
      <c r="I78" s="3">
        <v>18</v>
      </c>
      <c r="J78" s="33" t="s">
        <v>22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19</v>
      </c>
      <c r="J79" s="33" t="s">
        <v>23</v>
      </c>
      <c r="R79" s="48"/>
      <c r="S79" s="26"/>
      <c r="T79" s="26"/>
      <c r="U79" s="26"/>
      <c r="V79" s="26"/>
    </row>
    <row r="80" spans="3:22" x14ac:dyDescent="0.15">
      <c r="H80" s="351">
        <v>0</v>
      </c>
      <c r="I80" s="3">
        <v>20</v>
      </c>
      <c r="J80" s="33" t="s">
        <v>24</v>
      </c>
      <c r="R80" s="48"/>
      <c r="S80" s="26"/>
      <c r="T80" s="26"/>
      <c r="U80" s="26"/>
      <c r="V80" s="26"/>
    </row>
    <row r="81" spans="8:22" x14ac:dyDescent="0.15">
      <c r="H81" s="43">
        <v>0</v>
      </c>
      <c r="I81" s="3">
        <v>21</v>
      </c>
      <c r="J81" s="33" t="s">
        <v>72</v>
      </c>
      <c r="R81" s="48"/>
      <c r="S81" s="26"/>
      <c r="T81" s="26"/>
      <c r="U81" s="26"/>
      <c r="V81" s="26"/>
    </row>
    <row r="82" spans="8:22" x14ac:dyDescent="0.15">
      <c r="H82" s="88">
        <v>0</v>
      </c>
      <c r="I82" s="3">
        <v>22</v>
      </c>
      <c r="J82" s="33" t="s">
        <v>26</v>
      </c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27</v>
      </c>
      <c r="J83" s="33" t="s">
        <v>31</v>
      </c>
      <c r="R83" s="48"/>
      <c r="S83" s="26"/>
      <c r="T83" s="26"/>
      <c r="U83" s="26"/>
      <c r="V83" s="26"/>
    </row>
    <row r="84" spans="8:22" x14ac:dyDescent="0.15">
      <c r="H84" s="44">
        <v>0</v>
      </c>
      <c r="I84" s="3">
        <v>28</v>
      </c>
      <c r="J84" s="33" t="s">
        <v>32</v>
      </c>
      <c r="R84" s="48"/>
      <c r="S84" s="26"/>
      <c r="T84" s="26"/>
      <c r="U84" s="26"/>
      <c r="V84" s="26"/>
    </row>
    <row r="85" spans="8:22" x14ac:dyDescent="0.15">
      <c r="H85" s="88">
        <v>0</v>
      </c>
      <c r="I85" s="3">
        <v>29</v>
      </c>
      <c r="J85" s="33" t="s">
        <v>54</v>
      </c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88">
        <v>0</v>
      </c>
      <c r="I87" s="3">
        <v>32</v>
      </c>
      <c r="J87" s="33" t="s">
        <v>35</v>
      </c>
      <c r="R87" s="48"/>
      <c r="S87" s="26"/>
      <c r="T87" s="26"/>
      <c r="U87" s="26"/>
      <c r="V87" s="26"/>
    </row>
    <row r="88" spans="8:22" x14ac:dyDescent="0.15">
      <c r="H88" s="88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56525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0"/>
  <sheetViews>
    <sheetView zoomScaleNormal="100" workbookViewId="0">
      <selection activeCell="L60" sqref="L60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102</v>
      </c>
      <c r="I1" t="s">
        <v>49</v>
      </c>
      <c r="J1" s="46"/>
      <c r="L1" s="47"/>
      <c r="N1" s="47"/>
      <c r="O1" s="48"/>
      <c r="R1" s="109"/>
    </row>
    <row r="2" spans="8:30" ht="13.5" customHeight="1" x14ac:dyDescent="0.15">
      <c r="H2" s="294" t="s">
        <v>200</v>
      </c>
      <c r="I2" s="3"/>
      <c r="J2" s="183" t="s">
        <v>102</v>
      </c>
      <c r="K2" s="81"/>
      <c r="L2" s="320" t="s">
        <v>185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100</v>
      </c>
      <c r="I3" s="3"/>
      <c r="J3" s="145" t="s">
        <v>9</v>
      </c>
      <c r="K3" s="81"/>
      <c r="L3" s="321" t="s">
        <v>100</v>
      </c>
      <c r="N3" s="48"/>
      <c r="O3" s="1"/>
      <c r="R3" s="48"/>
      <c r="S3" s="26"/>
      <c r="T3" s="26"/>
      <c r="U3" s="26"/>
      <c r="V3" s="26"/>
    </row>
    <row r="4" spans="8:30" ht="13.5" customHeight="1" x14ac:dyDescent="0.15">
      <c r="H4" s="89">
        <v>30570</v>
      </c>
      <c r="I4" s="3">
        <v>33</v>
      </c>
      <c r="J4" s="161" t="s">
        <v>0</v>
      </c>
      <c r="K4" s="121">
        <f>SUM(I4)</f>
        <v>33</v>
      </c>
      <c r="L4" s="313">
        <v>23363</v>
      </c>
      <c r="M4" s="96"/>
      <c r="N4" s="9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12895</v>
      </c>
      <c r="I5" s="3">
        <v>13</v>
      </c>
      <c r="J5" s="161" t="s">
        <v>7</v>
      </c>
      <c r="K5" s="121">
        <f t="shared" ref="K5:K13" si="0">SUM(I5)</f>
        <v>13</v>
      </c>
      <c r="L5" s="314">
        <v>10673</v>
      </c>
      <c r="M5" s="96"/>
      <c r="N5" s="94"/>
      <c r="O5" s="1"/>
      <c r="R5" s="48"/>
      <c r="S5" s="26"/>
      <c r="T5" s="26"/>
      <c r="U5" s="26"/>
      <c r="V5" s="26"/>
    </row>
    <row r="6" spans="8:30" ht="13.5" customHeight="1" x14ac:dyDescent="0.15">
      <c r="H6" s="88">
        <v>10119</v>
      </c>
      <c r="I6" s="3">
        <v>9</v>
      </c>
      <c r="J6" s="3" t="s">
        <v>171</v>
      </c>
      <c r="K6" s="121">
        <f t="shared" si="0"/>
        <v>9</v>
      </c>
      <c r="L6" s="314">
        <v>10485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10116</v>
      </c>
      <c r="I7" s="3">
        <v>34</v>
      </c>
      <c r="J7" s="161" t="s">
        <v>1</v>
      </c>
      <c r="K7" s="121">
        <f t="shared" si="0"/>
        <v>34</v>
      </c>
      <c r="L7" s="314">
        <v>10276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293">
        <v>5745</v>
      </c>
      <c r="I8" s="3">
        <v>24</v>
      </c>
      <c r="J8" s="161" t="s">
        <v>28</v>
      </c>
      <c r="K8" s="121">
        <f t="shared" si="0"/>
        <v>24</v>
      </c>
      <c r="L8" s="314">
        <v>5818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5057</v>
      </c>
      <c r="I9" s="3">
        <v>25</v>
      </c>
      <c r="J9" s="161" t="s">
        <v>29</v>
      </c>
      <c r="K9" s="121">
        <f t="shared" si="0"/>
        <v>25</v>
      </c>
      <c r="L9" s="314">
        <v>2951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1500</v>
      </c>
      <c r="I10" s="3">
        <v>20</v>
      </c>
      <c r="J10" s="161" t="s">
        <v>24</v>
      </c>
      <c r="K10" s="121">
        <f t="shared" si="0"/>
        <v>20</v>
      </c>
      <c r="L10" s="314">
        <v>724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1414</v>
      </c>
      <c r="I11" s="3">
        <v>12</v>
      </c>
      <c r="J11" s="161" t="s">
        <v>18</v>
      </c>
      <c r="K11" s="121">
        <f t="shared" si="0"/>
        <v>12</v>
      </c>
      <c r="L11" s="314">
        <v>3535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1374</v>
      </c>
      <c r="I12" s="3">
        <v>36</v>
      </c>
      <c r="J12" s="161" t="s">
        <v>5</v>
      </c>
      <c r="K12" s="121">
        <f t="shared" si="0"/>
        <v>36</v>
      </c>
      <c r="L12" s="314">
        <v>1497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1349</v>
      </c>
      <c r="I13" s="14">
        <v>26</v>
      </c>
      <c r="J13" s="163" t="s">
        <v>30</v>
      </c>
      <c r="K13" s="182">
        <f t="shared" si="0"/>
        <v>26</v>
      </c>
      <c r="L13" s="322">
        <v>620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9">
        <v>1086</v>
      </c>
      <c r="I14" s="223">
        <v>17</v>
      </c>
      <c r="J14" s="224" t="s">
        <v>21</v>
      </c>
      <c r="K14" s="81" t="s">
        <v>8</v>
      </c>
      <c r="L14" s="323">
        <v>78126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724</v>
      </c>
      <c r="I15" s="3">
        <v>38</v>
      </c>
      <c r="J15" s="161" t="s">
        <v>38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704</v>
      </c>
      <c r="I16" s="3">
        <v>40</v>
      </c>
      <c r="J16" s="161" t="s">
        <v>2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702</v>
      </c>
      <c r="I17" s="3">
        <v>16</v>
      </c>
      <c r="J17" s="161" t="s">
        <v>3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600</v>
      </c>
      <c r="I18" s="3">
        <v>22</v>
      </c>
      <c r="J18" s="161" t="s">
        <v>26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89">
        <v>576</v>
      </c>
      <c r="I19" s="3">
        <v>6</v>
      </c>
      <c r="J19" s="161" t="s">
        <v>13</v>
      </c>
      <c r="L19" s="32" t="s">
        <v>70</v>
      </c>
      <c r="M19" s="93" t="s">
        <v>63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293">
        <v>562</v>
      </c>
      <c r="I20" s="3">
        <v>21</v>
      </c>
      <c r="J20" s="161" t="s">
        <v>25</v>
      </c>
      <c r="K20" s="121">
        <f>SUM(I4)</f>
        <v>33</v>
      </c>
      <c r="L20" s="161" t="s">
        <v>0</v>
      </c>
      <c r="M20" s="324">
        <v>22782</v>
      </c>
      <c r="N20" s="89">
        <f>SUM(H4)</f>
        <v>30570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53</v>
      </c>
      <c r="C21" s="59" t="s">
        <v>197</v>
      </c>
      <c r="D21" s="59" t="s">
        <v>182</v>
      </c>
      <c r="E21" s="59" t="s">
        <v>51</v>
      </c>
      <c r="F21" s="59" t="s">
        <v>50</v>
      </c>
      <c r="G21" s="60" t="s">
        <v>52</v>
      </c>
      <c r="H21" s="88">
        <v>523</v>
      </c>
      <c r="I21" s="3">
        <v>31</v>
      </c>
      <c r="J21" s="3" t="s">
        <v>157</v>
      </c>
      <c r="K21" s="121">
        <f t="shared" ref="K21:K29" si="1">SUM(I5)</f>
        <v>13</v>
      </c>
      <c r="L21" s="161" t="s">
        <v>7</v>
      </c>
      <c r="M21" s="325">
        <v>11664</v>
      </c>
      <c r="N21" s="89">
        <f t="shared" ref="N21:N29" si="2">SUM(H5)</f>
        <v>12895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30570</v>
      </c>
      <c r="D22" s="98">
        <f>SUM(L4)</f>
        <v>23363</v>
      </c>
      <c r="E22" s="55">
        <f t="shared" ref="E22:E31" si="3">SUM(N20/M20*100)</f>
        <v>134.18488280221229</v>
      </c>
      <c r="F22" s="52">
        <f t="shared" ref="F22:F32" si="4">SUM(C22/D22*100)</f>
        <v>130.84792192783462</v>
      </c>
      <c r="G22" s="62"/>
      <c r="H22" s="88">
        <v>420</v>
      </c>
      <c r="I22" s="3">
        <v>18</v>
      </c>
      <c r="J22" s="161" t="s">
        <v>22</v>
      </c>
      <c r="K22" s="121">
        <f t="shared" si="1"/>
        <v>9</v>
      </c>
      <c r="L22" s="3" t="s">
        <v>170</v>
      </c>
      <c r="M22" s="325">
        <v>9996</v>
      </c>
      <c r="N22" s="89">
        <f t="shared" si="2"/>
        <v>10119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161" t="s">
        <v>7</v>
      </c>
      <c r="C23" s="43">
        <f t="shared" ref="C23:C31" si="5">SUM(H5)</f>
        <v>12895</v>
      </c>
      <c r="D23" s="98">
        <f t="shared" ref="D23:D31" si="6">SUM(L5)</f>
        <v>10673</v>
      </c>
      <c r="E23" s="55">
        <f t="shared" si="3"/>
        <v>110.55384087791495</v>
      </c>
      <c r="F23" s="52">
        <f t="shared" si="4"/>
        <v>120.81888878478404</v>
      </c>
      <c r="G23" s="62"/>
      <c r="H23" s="88">
        <v>274</v>
      </c>
      <c r="I23" s="3">
        <v>1</v>
      </c>
      <c r="J23" s="161" t="s">
        <v>4</v>
      </c>
      <c r="K23" s="121">
        <f t="shared" si="1"/>
        <v>34</v>
      </c>
      <c r="L23" s="161" t="s">
        <v>1</v>
      </c>
      <c r="M23" s="325">
        <v>10152</v>
      </c>
      <c r="N23" s="89">
        <f t="shared" si="2"/>
        <v>10116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3" t="s">
        <v>170</v>
      </c>
      <c r="C24" s="43">
        <f t="shared" si="5"/>
        <v>10119</v>
      </c>
      <c r="D24" s="98">
        <f t="shared" si="6"/>
        <v>10485</v>
      </c>
      <c r="E24" s="55">
        <f t="shared" si="3"/>
        <v>101.23049219687874</v>
      </c>
      <c r="F24" s="52">
        <f t="shared" si="4"/>
        <v>96.509298998569378</v>
      </c>
      <c r="G24" s="62"/>
      <c r="H24" s="88">
        <v>228</v>
      </c>
      <c r="I24" s="3">
        <v>14</v>
      </c>
      <c r="J24" s="161" t="s">
        <v>19</v>
      </c>
      <c r="K24" s="121">
        <f t="shared" si="1"/>
        <v>24</v>
      </c>
      <c r="L24" s="161" t="s">
        <v>28</v>
      </c>
      <c r="M24" s="325">
        <v>5526</v>
      </c>
      <c r="N24" s="89">
        <f t="shared" si="2"/>
        <v>5745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1</v>
      </c>
      <c r="C25" s="43">
        <f t="shared" si="5"/>
        <v>10116</v>
      </c>
      <c r="D25" s="98">
        <f t="shared" si="6"/>
        <v>10276</v>
      </c>
      <c r="E25" s="55">
        <f t="shared" si="3"/>
        <v>99.645390070921991</v>
      </c>
      <c r="F25" s="52">
        <f t="shared" si="4"/>
        <v>98.442973919813156</v>
      </c>
      <c r="G25" s="62"/>
      <c r="H25" s="88">
        <v>148</v>
      </c>
      <c r="I25" s="3">
        <v>5</v>
      </c>
      <c r="J25" s="161" t="s">
        <v>12</v>
      </c>
      <c r="K25" s="121">
        <f t="shared" si="1"/>
        <v>25</v>
      </c>
      <c r="L25" s="161" t="s">
        <v>29</v>
      </c>
      <c r="M25" s="325">
        <v>7909</v>
      </c>
      <c r="N25" s="89">
        <f t="shared" si="2"/>
        <v>5057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5745</v>
      </c>
      <c r="D26" s="98">
        <f t="shared" si="6"/>
        <v>5818</v>
      </c>
      <c r="E26" s="55">
        <f t="shared" si="3"/>
        <v>103.96308360477742</v>
      </c>
      <c r="F26" s="52">
        <f t="shared" si="4"/>
        <v>98.745273289790305</v>
      </c>
      <c r="G26" s="72"/>
      <c r="H26" s="88">
        <v>127</v>
      </c>
      <c r="I26" s="3">
        <v>11</v>
      </c>
      <c r="J26" s="161" t="s">
        <v>17</v>
      </c>
      <c r="K26" s="121">
        <f t="shared" si="1"/>
        <v>20</v>
      </c>
      <c r="L26" s="161" t="s">
        <v>24</v>
      </c>
      <c r="M26" s="325">
        <v>1100</v>
      </c>
      <c r="N26" s="89">
        <f t="shared" si="2"/>
        <v>1500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5057</v>
      </c>
      <c r="D27" s="98">
        <f t="shared" si="6"/>
        <v>2951</v>
      </c>
      <c r="E27" s="55">
        <f t="shared" si="3"/>
        <v>63.939815400177011</v>
      </c>
      <c r="F27" s="52">
        <f t="shared" si="4"/>
        <v>171.36563876651982</v>
      </c>
      <c r="G27" s="76"/>
      <c r="H27" s="88">
        <v>63</v>
      </c>
      <c r="I27" s="3">
        <v>4</v>
      </c>
      <c r="J27" s="161" t="s">
        <v>11</v>
      </c>
      <c r="K27" s="121">
        <f t="shared" si="1"/>
        <v>12</v>
      </c>
      <c r="L27" s="161" t="s">
        <v>18</v>
      </c>
      <c r="M27" s="325">
        <v>2464</v>
      </c>
      <c r="N27" s="89">
        <f t="shared" si="2"/>
        <v>1414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24</v>
      </c>
      <c r="C28" s="43">
        <f t="shared" si="5"/>
        <v>1500</v>
      </c>
      <c r="D28" s="98">
        <f t="shared" si="6"/>
        <v>724</v>
      </c>
      <c r="E28" s="55">
        <f t="shared" si="3"/>
        <v>136.36363636363635</v>
      </c>
      <c r="F28" s="52">
        <f t="shared" si="4"/>
        <v>207.18232044198896</v>
      </c>
      <c r="G28" s="62"/>
      <c r="H28" s="293">
        <v>34</v>
      </c>
      <c r="I28" s="3">
        <v>28</v>
      </c>
      <c r="J28" s="161" t="s">
        <v>32</v>
      </c>
      <c r="K28" s="121">
        <f t="shared" si="1"/>
        <v>36</v>
      </c>
      <c r="L28" s="161" t="s">
        <v>5</v>
      </c>
      <c r="M28" s="325">
        <v>1451</v>
      </c>
      <c r="N28" s="89">
        <f t="shared" si="2"/>
        <v>1374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18</v>
      </c>
      <c r="C29" s="43">
        <f t="shared" si="5"/>
        <v>1414</v>
      </c>
      <c r="D29" s="98">
        <f t="shared" si="6"/>
        <v>3535</v>
      </c>
      <c r="E29" s="55">
        <f t="shared" si="3"/>
        <v>57.386363636363633</v>
      </c>
      <c r="F29" s="52">
        <f t="shared" si="4"/>
        <v>40</v>
      </c>
      <c r="G29" s="73"/>
      <c r="H29" s="88">
        <v>20</v>
      </c>
      <c r="I29" s="3">
        <v>39</v>
      </c>
      <c r="J29" s="161" t="s">
        <v>39</v>
      </c>
      <c r="K29" s="182">
        <f t="shared" si="1"/>
        <v>26</v>
      </c>
      <c r="L29" s="163" t="s">
        <v>30</v>
      </c>
      <c r="M29" s="326">
        <v>530</v>
      </c>
      <c r="N29" s="89">
        <f t="shared" si="2"/>
        <v>1349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5</v>
      </c>
      <c r="C30" s="43">
        <f t="shared" si="5"/>
        <v>1374</v>
      </c>
      <c r="D30" s="98">
        <f t="shared" si="6"/>
        <v>1497</v>
      </c>
      <c r="E30" s="55">
        <f t="shared" si="3"/>
        <v>94.693314955203306</v>
      </c>
      <c r="F30" s="52">
        <f t="shared" si="4"/>
        <v>91.783567134268537</v>
      </c>
      <c r="G30" s="72"/>
      <c r="H30" s="88">
        <v>19</v>
      </c>
      <c r="I30" s="3">
        <v>27</v>
      </c>
      <c r="J30" s="161" t="s">
        <v>31</v>
      </c>
      <c r="K30" s="115"/>
      <c r="L30" s="336" t="s">
        <v>109</v>
      </c>
      <c r="M30" s="327">
        <v>82088</v>
      </c>
      <c r="N30" s="89">
        <f>SUM(H44)</f>
        <v>86972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30</v>
      </c>
      <c r="C31" s="43">
        <f t="shared" si="5"/>
        <v>1349</v>
      </c>
      <c r="D31" s="98">
        <f t="shared" si="6"/>
        <v>620</v>
      </c>
      <c r="E31" s="56">
        <f t="shared" si="3"/>
        <v>254.52830188679246</v>
      </c>
      <c r="F31" s="63">
        <f t="shared" si="4"/>
        <v>217.58064516129031</v>
      </c>
      <c r="G31" s="75"/>
      <c r="H31" s="88">
        <v>12</v>
      </c>
      <c r="I31" s="3">
        <v>29</v>
      </c>
      <c r="J31" s="161" t="s">
        <v>96</v>
      </c>
      <c r="K31" s="45"/>
      <c r="L31" s="219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58</v>
      </c>
      <c r="C32" s="67">
        <f>SUM(H44)</f>
        <v>86972</v>
      </c>
      <c r="D32" s="67">
        <f>SUM(L14)</f>
        <v>78126</v>
      </c>
      <c r="E32" s="68">
        <f>SUM(N30/M30*100)</f>
        <v>105.94971250365461</v>
      </c>
      <c r="F32" s="63">
        <f t="shared" si="4"/>
        <v>111.32273506899111</v>
      </c>
      <c r="G32" s="71"/>
      <c r="H32" s="89">
        <v>10</v>
      </c>
      <c r="I32" s="3">
        <v>32</v>
      </c>
      <c r="J32" s="161" t="s">
        <v>35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1</v>
      </c>
      <c r="I33" s="3">
        <v>23</v>
      </c>
      <c r="J33" s="161" t="s">
        <v>27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0</v>
      </c>
      <c r="I34" s="3">
        <v>2</v>
      </c>
      <c r="J34" s="161" t="s">
        <v>6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3</v>
      </c>
      <c r="J35" s="161" t="s">
        <v>10</v>
      </c>
      <c r="K35" s="45"/>
      <c r="L35" s="29"/>
      <c r="R35" s="48"/>
      <c r="S35" s="26"/>
      <c r="T35" s="26"/>
      <c r="U35" s="26"/>
      <c r="V35" s="26"/>
    </row>
    <row r="36" spans="3:30" ht="13.5" customHeight="1" x14ac:dyDescent="0.15">
      <c r="H36" s="293">
        <v>0</v>
      </c>
      <c r="I36" s="3">
        <v>7</v>
      </c>
      <c r="J36" s="161" t="s">
        <v>14</v>
      </c>
      <c r="K36" s="45"/>
      <c r="L36" s="29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8</v>
      </c>
      <c r="J37" s="161" t="s">
        <v>15</v>
      </c>
      <c r="K37" s="45"/>
      <c r="L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10</v>
      </c>
      <c r="J38" s="161" t="s">
        <v>16</v>
      </c>
      <c r="K38" s="45"/>
      <c r="L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15</v>
      </c>
      <c r="J39" s="161" t="s">
        <v>20</v>
      </c>
      <c r="K39" s="45"/>
      <c r="L39" s="26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19</v>
      </c>
      <c r="J40" s="161" t="s">
        <v>23</v>
      </c>
      <c r="K40" s="45"/>
      <c r="L40" s="26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30</v>
      </c>
      <c r="J41" s="161" t="s">
        <v>33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35</v>
      </c>
      <c r="J42" s="161" t="s">
        <v>36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293">
        <v>0</v>
      </c>
      <c r="I43" s="3">
        <v>37</v>
      </c>
      <c r="J43" s="161" t="s">
        <v>37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86972</v>
      </c>
      <c r="I44" s="3"/>
      <c r="J44" s="161" t="s">
        <v>107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49</v>
      </c>
      <c r="J47" s="46"/>
      <c r="L47" s="4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197</v>
      </c>
      <c r="I48" s="3"/>
      <c r="J48" s="179" t="s">
        <v>105</v>
      </c>
      <c r="K48" s="81"/>
      <c r="L48" s="300" t="s">
        <v>185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100</v>
      </c>
      <c r="I49" s="3"/>
      <c r="J49" s="145" t="s">
        <v>9</v>
      </c>
      <c r="K49" s="99"/>
      <c r="L49" s="95" t="s">
        <v>100</v>
      </c>
      <c r="N49" s="48"/>
      <c r="R49" s="48"/>
      <c r="S49" s="26"/>
      <c r="T49" s="26"/>
      <c r="U49" s="26"/>
      <c r="V49" s="26"/>
    </row>
    <row r="50" spans="1:22" ht="13.5" customHeight="1" x14ac:dyDescent="0.15">
      <c r="H50" s="89">
        <v>283541</v>
      </c>
      <c r="I50" s="161">
        <v>17</v>
      </c>
      <c r="J50" s="161" t="s">
        <v>21</v>
      </c>
      <c r="K50" s="124">
        <f>SUM(I50)</f>
        <v>17</v>
      </c>
      <c r="L50" s="301">
        <v>306533</v>
      </c>
      <c r="M50" s="79"/>
      <c r="N50" s="48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100052</v>
      </c>
      <c r="I51" s="161">
        <v>36</v>
      </c>
      <c r="J51" s="161" t="s">
        <v>5</v>
      </c>
      <c r="K51" s="124">
        <f t="shared" ref="K51:K59" si="7">SUM(I51)</f>
        <v>36</v>
      </c>
      <c r="L51" s="301">
        <v>82176</v>
      </c>
      <c r="M51" s="79"/>
      <c r="N51" s="48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22600</v>
      </c>
      <c r="I52" s="161">
        <v>16</v>
      </c>
      <c r="J52" s="161" t="s">
        <v>3</v>
      </c>
      <c r="K52" s="124">
        <f t="shared" si="7"/>
        <v>16</v>
      </c>
      <c r="L52" s="301">
        <v>23085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20269</v>
      </c>
      <c r="I53" s="161">
        <v>40</v>
      </c>
      <c r="J53" s="161" t="s">
        <v>2</v>
      </c>
      <c r="K53" s="124">
        <f t="shared" si="7"/>
        <v>40</v>
      </c>
      <c r="L53" s="301">
        <v>9849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53</v>
      </c>
      <c r="C54" s="59" t="s">
        <v>197</v>
      </c>
      <c r="D54" s="59" t="s">
        <v>182</v>
      </c>
      <c r="E54" s="59" t="s">
        <v>51</v>
      </c>
      <c r="F54" s="59" t="s">
        <v>50</v>
      </c>
      <c r="G54" s="60" t="s">
        <v>52</v>
      </c>
      <c r="H54" s="88">
        <v>18650</v>
      </c>
      <c r="I54" s="161">
        <v>26</v>
      </c>
      <c r="J54" s="161" t="s">
        <v>30</v>
      </c>
      <c r="K54" s="124">
        <f t="shared" si="7"/>
        <v>26</v>
      </c>
      <c r="L54" s="301">
        <v>19205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283541</v>
      </c>
      <c r="D55" s="5">
        <f t="shared" ref="D55:D64" si="8">SUM(L50)</f>
        <v>306533</v>
      </c>
      <c r="E55" s="52">
        <f>SUM(N66/M66*100)</f>
        <v>97.674410593471407</v>
      </c>
      <c r="F55" s="52">
        <f t="shared" ref="F55:F65" si="9">SUM(C55/D55*100)</f>
        <v>92.499339385971496</v>
      </c>
      <c r="G55" s="62"/>
      <c r="H55" s="88">
        <v>15749</v>
      </c>
      <c r="I55" s="161">
        <v>24</v>
      </c>
      <c r="J55" s="161" t="s">
        <v>28</v>
      </c>
      <c r="K55" s="124">
        <f t="shared" si="7"/>
        <v>24</v>
      </c>
      <c r="L55" s="301">
        <v>17233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100052</v>
      </c>
      <c r="D56" s="5">
        <f t="shared" si="8"/>
        <v>82176</v>
      </c>
      <c r="E56" s="52">
        <f t="shared" ref="E56:E65" si="11">SUM(N67/M67*100)</f>
        <v>109.09487411542781</v>
      </c>
      <c r="F56" s="52">
        <f t="shared" si="9"/>
        <v>121.75330996884735</v>
      </c>
      <c r="G56" s="62"/>
      <c r="H56" s="88">
        <v>13231</v>
      </c>
      <c r="I56" s="161">
        <v>38</v>
      </c>
      <c r="J56" s="161" t="s">
        <v>38</v>
      </c>
      <c r="K56" s="124">
        <f t="shared" si="7"/>
        <v>38</v>
      </c>
      <c r="L56" s="301">
        <v>8391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3</v>
      </c>
      <c r="C57" s="43">
        <f t="shared" si="10"/>
        <v>22600</v>
      </c>
      <c r="D57" s="5">
        <f t="shared" si="8"/>
        <v>23085</v>
      </c>
      <c r="E57" s="52">
        <f t="shared" si="11"/>
        <v>82.34651120422663</v>
      </c>
      <c r="F57" s="52">
        <f t="shared" si="9"/>
        <v>97.899068659302586</v>
      </c>
      <c r="G57" s="62"/>
      <c r="H57" s="88">
        <v>11232</v>
      </c>
      <c r="I57" s="161">
        <v>33</v>
      </c>
      <c r="J57" s="161" t="s">
        <v>0</v>
      </c>
      <c r="K57" s="124">
        <f t="shared" si="7"/>
        <v>33</v>
      </c>
      <c r="L57" s="301">
        <v>22082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2</v>
      </c>
      <c r="C58" s="43">
        <f t="shared" si="10"/>
        <v>20269</v>
      </c>
      <c r="D58" s="5">
        <f t="shared" si="8"/>
        <v>9849</v>
      </c>
      <c r="E58" s="52">
        <f t="shared" si="11"/>
        <v>182.406407487401</v>
      </c>
      <c r="F58" s="52">
        <f t="shared" si="9"/>
        <v>205.79754289775613</v>
      </c>
      <c r="G58" s="62"/>
      <c r="H58" s="435">
        <v>9741</v>
      </c>
      <c r="I58" s="163">
        <v>25</v>
      </c>
      <c r="J58" s="163" t="s">
        <v>29</v>
      </c>
      <c r="K58" s="124">
        <f t="shared" si="7"/>
        <v>25</v>
      </c>
      <c r="L58" s="299">
        <v>8818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30</v>
      </c>
      <c r="C59" s="43">
        <f t="shared" si="10"/>
        <v>18650</v>
      </c>
      <c r="D59" s="5">
        <f t="shared" si="8"/>
        <v>19205</v>
      </c>
      <c r="E59" s="52">
        <f t="shared" si="11"/>
        <v>100.48491379310344</v>
      </c>
      <c r="F59" s="52">
        <f t="shared" si="9"/>
        <v>97.110127570945068</v>
      </c>
      <c r="G59" s="72"/>
      <c r="H59" s="380">
        <v>9654</v>
      </c>
      <c r="I59" s="163">
        <v>37</v>
      </c>
      <c r="J59" s="163" t="s">
        <v>37</v>
      </c>
      <c r="K59" s="124">
        <f t="shared" si="7"/>
        <v>37</v>
      </c>
      <c r="L59" s="299">
        <v>5068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28</v>
      </c>
      <c r="C60" s="43">
        <f t="shared" si="10"/>
        <v>15749</v>
      </c>
      <c r="D60" s="5">
        <f t="shared" si="8"/>
        <v>17233</v>
      </c>
      <c r="E60" s="52">
        <f t="shared" si="11"/>
        <v>114.56317742052811</v>
      </c>
      <c r="F60" s="52">
        <f t="shared" si="9"/>
        <v>91.388614866825279</v>
      </c>
      <c r="G60" s="62"/>
      <c r="H60" s="387">
        <v>6219</v>
      </c>
      <c r="I60" s="224">
        <v>34</v>
      </c>
      <c r="J60" s="224" t="s">
        <v>1</v>
      </c>
      <c r="K60" s="81" t="s">
        <v>8</v>
      </c>
      <c r="L60" s="414">
        <v>529941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38</v>
      </c>
      <c r="C61" s="43">
        <f t="shared" si="10"/>
        <v>13231</v>
      </c>
      <c r="D61" s="5">
        <f t="shared" si="8"/>
        <v>8391</v>
      </c>
      <c r="E61" s="52">
        <f t="shared" si="11"/>
        <v>108.43304376331749</v>
      </c>
      <c r="F61" s="52">
        <f t="shared" si="9"/>
        <v>157.68084852818495</v>
      </c>
      <c r="G61" s="62"/>
      <c r="H61" s="88">
        <v>2720</v>
      </c>
      <c r="I61" s="161">
        <v>9</v>
      </c>
      <c r="J61" s="3" t="s">
        <v>171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0</v>
      </c>
      <c r="C62" s="43">
        <f t="shared" si="10"/>
        <v>11232</v>
      </c>
      <c r="D62" s="5">
        <f t="shared" si="8"/>
        <v>22082</v>
      </c>
      <c r="E62" s="52">
        <f t="shared" si="11"/>
        <v>495.67519858781992</v>
      </c>
      <c r="F62" s="52">
        <f t="shared" si="9"/>
        <v>50.86495788424962</v>
      </c>
      <c r="G62" s="73"/>
      <c r="H62" s="88">
        <v>2168</v>
      </c>
      <c r="I62" s="161">
        <v>15</v>
      </c>
      <c r="J62" s="161" t="s">
        <v>20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29</v>
      </c>
      <c r="C63" s="43">
        <f t="shared" si="10"/>
        <v>9741</v>
      </c>
      <c r="D63" s="5">
        <f t="shared" si="8"/>
        <v>8818</v>
      </c>
      <c r="E63" s="52">
        <f t="shared" si="11"/>
        <v>93.780687397708675</v>
      </c>
      <c r="F63" s="52">
        <f t="shared" si="9"/>
        <v>110.46722612837378</v>
      </c>
      <c r="G63" s="72"/>
      <c r="H63" s="88">
        <v>1780</v>
      </c>
      <c r="I63" s="161">
        <v>39</v>
      </c>
      <c r="J63" s="161" t="s">
        <v>39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37</v>
      </c>
      <c r="C64" s="43">
        <f t="shared" si="10"/>
        <v>9654</v>
      </c>
      <c r="D64" s="5">
        <f t="shared" si="8"/>
        <v>5068</v>
      </c>
      <c r="E64" s="57">
        <f t="shared" si="11"/>
        <v>115.57524242787022</v>
      </c>
      <c r="F64" s="52">
        <f t="shared" si="9"/>
        <v>190.4893449092344</v>
      </c>
      <c r="G64" s="75"/>
      <c r="H64" s="123">
        <v>1763</v>
      </c>
      <c r="I64" s="161">
        <v>30</v>
      </c>
      <c r="J64" s="161" t="s">
        <v>99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58</v>
      </c>
      <c r="C65" s="67">
        <f>SUM(H90)</f>
        <v>525175</v>
      </c>
      <c r="D65" s="67">
        <f>SUM(L60)</f>
        <v>529941</v>
      </c>
      <c r="E65" s="70">
        <f t="shared" si="11"/>
        <v>103.98454809514286</v>
      </c>
      <c r="F65" s="70">
        <f t="shared" si="9"/>
        <v>99.100654601172593</v>
      </c>
      <c r="G65" s="71"/>
      <c r="H65" s="89">
        <v>1348</v>
      </c>
      <c r="I65" s="161">
        <v>35</v>
      </c>
      <c r="J65" s="161" t="s">
        <v>36</v>
      </c>
      <c r="L65" s="192" t="s">
        <v>105</v>
      </c>
      <c r="M65" s="142" t="s">
        <v>76</v>
      </c>
      <c r="N65" t="s">
        <v>75</v>
      </c>
      <c r="R65" s="48"/>
      <c r="S65" s="26"/>
      <c r="T65" s="26"/>
      <c r="U65" s="26"/>
      <c r="V65" s="26"/>
    </row>
    <row r="66" spans="1:22" ht="13.5" customHeight="1" x14ac:dyDescent="0.15">
      <c r="H66" s="88">
        <v>1170</v>
      </c>
      <c r="I66" s="161">
        <v>14</v>
      </c>
      <c r="J66" s="161" t="s">
        <v>19</v>
      </c>
      <c r="K66" s="117">
        <f>SUM(I50)</f>
        <v>17</v>
      </c>
      <c r="L66" s="161" t="s">
        <v>21</v>
      </c>
      <c r="M66" s="312">
        <v>290292</v>
      </c>
      <c r="N66" s="89">
        <f>SUM(H50)</f>
        <v>283541</v>
      </c>
      <c r="R66" s="48"/>
      <c r="S66" s="26"/>
      <c r="T66" s="26"/>
      <c r="U66" s="26"/>
      <c r="V66" s="26"/>
    </row>
    <row r="67" spans="1:22" ht="13.5" customHeight="1" x14ac:dyDescent="0.15">
      <c r="H67" s="88">
        <v>1029</v>
      </c>
      <c r="I67" s="161">
        <v>29</v>
      </c>
      <c r="J67" s="161" t="s">
        <v>96</v>
      </c>
      <c r="K67" s="117">
        <f t="shared" ref="K67:K75" si="12">SUM(I51)</f>
        <v>36</v>
      </c>
      <c r="L67" s="161" t="s">
        <v>5</v>
      </c>
      <c r="M67" s="310">
        <v>91711</v>
      </c>
      <c r="N67" s="89">
        <f t="shared" ref="N67:N75" si="13">SUM(H51)</f>
        <v>100052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293">
        <v>826</v>
      </c>
      <c r="I68" s="161">
        <v>21</v>
      </c>
      <c r="J68" s="161" t="s">
        <v>25</v>
      </c>
      <c r="K68" s="117">
        <f t="shared" si="12"/>
        <v>16</v>
      </c>
      <c r="L68" s="161" t="s">
        <v>3</v>
      </c>
      <c r="M68" s="310">
        <v>27445</v>
      </c>
      <c r="N68" s="89">
        <f t="shared" si="13"/>
        <v>22600</v>
      </c>
      <c r="R68" s="48"/>
      <c r="S68" s="26"/>
      <c r="T68" s="26"/>
      <c r="U68" s="26"/>
      <c r="V68" s="26"/>
    </row>
    <row r="69" spans="1:22" ht="13.5" customHeight="1" x14ac:dyDescent="0.15">
      <c r="H69" s="88">
        <v>600</v>
      </c>
      <c r="I69" s="161">
        <v>1</v>
      </c>
      <c r="J69" s="161" t="s">
        <v>4</v>
      </c>
      <c r="K69" s="117">
        <f t="shared" si="12"/>
        <v>40</v>
      </c>
      <c r="L69" s="161" t="s">
        <v>2</v>
      </c>
      <c r="M69" s="310">
        <v>11112</v>
      </c>
      <c r="N69" s="89">
        <f t="shared" si="13"/>
        <v>20269</v>
      </c>
      <c r="R69" s="48"/>
      <c r="S69" s="26"/>
      <c r="T69" s="26"/>
      <c r="U69" s="26"/>
      <c r="V69" s="26"/>
    </row>
    <row r="70" spans="1:22" ht="13.5" customHeight="1" x14ac:dyDescent="0.15">
      <c r="H70" s="293">
        <v>362</v>
      </c>
      <c r="I70" s="161">
        <v>13</v>
      </c>
      <c r="J70" s="161" t="s">
        <v>7</v>
      </c>
      <c r="K70" s="117">
        <f t="shared" si="12"/>
        <v>26</v>
      </c>
      <c r="L70" s="161" t="s">
        <v>30</v>
      </c>
      <c r="M70" s="310">
        <v>18560</v>
      </c>
      <c r="N70" s="89">
        <f t="shared" si="13"/>
        <v>18650</v>
      </c>
      <c r="R70" s="48"/>
      <c r="S70" s="26"/>
      <c r="T70" s="26"/>
      <c r="U70" s="26"/>
      <c r="V70" s="26"/>
    </row>
    <row r="71" spans="1:22" ht="13.5" customHeight="1" x14ac:dyDescent="0.15">
      <c r="H71" s="88">
        <v>164</v>
      </c>
      <c r="I71" s="161">
        <v>27</v>
      </c>
      <c r="J71" s="161" t="s">
        <v>31</v>
      </c>
      <c r="K71" s="117">
        <f t="shared" si="12"/>
        <v>24</v>
      </c>
      <c r="L71" s="161" t="s">
        <v>28</v>
      </c>
      <c r="M71" s="310">
        <v>13747</v>
      </c>
      <c r="N71" s="89">
        <f t="shared" si="13"/>
        <v>15749</v>
      </c>
      <c r="R71" s="48"/>
      <c r="S71" s="26"/>
      <c r="T71" s="26"/>
      <c r="U71" s="26"/>
      <c r="V71" s="26"/>
    </row>
    <row r="72" spans="1:22" ht="13.5" customHeight="1" x14ac:dyDescent="0.15">
      <c r="H72" s="88">
        <v>145</v>
      </c>
      <c r="I72" s="161">
        <v>22</v>
      </c>
      <c r="J72" s="161" t="s">
        <v>26</v>
      </c>
      <c r="K72" s="117">
        <f t="shared" si="12"/>
        <v>38</v>
      </c>
      <c r="L72" s="161" t="s">
        <v>38</v>
      </c>
      <c r="M72" s="310">
        <v>12202</v>
      </c>
      <c r="N72" s="89">
        <f t="shared" si="13"/>
        <v>13231</v>
      </c>
      <c r="R72" s="48"/>
      <c r="S72" s="26"/>
      <c r="T72" s="26"/>
      <c r="U72" s="26"/>
      <c r="V72" s="26"/>
    </row>
    <row r="73" spans="1:22" ht="13.5" customHeight="1" x14ac:dyDescent="0.15">
      <c r="H73" s="88">
        <v>66</v>
      </c>
      <c r="I73" s="161">
        <v>4</v>
      </c>
      <c r="J73" s="161" t="s">
        <v>11</v>
      </c>
      <c r="K73" s="117">
        <f t="shared" si="12"/>
        <v>33</v>
      </c>
      <c r="L73" s="161" t="s">
        <v>0</v>
      </c>
      <c r="M73" s="310">
        <v>2266</v>
      </c>
      <c r="N73" s="89">
        <f t="shared" si="13"/>
        <v>11232</v>
      </c>
      <c r="R73" s="48"/>
      <c r="S73" s="26"/>
      <c r="T73" s="26"/>
      <c r="U73" s="26"/>
      <c r="V73" s="26"/>
    </row>
    <row r="74" spans="1:22" ht="13.5" customHeight="1" x14ac:dyDescent="0.15">
      <c r="H74" s="88">
        <v>54</v>
      </c>
      <c r="I74" s="161">
        <v>23</v>
      </c>
      <c r="J74" s="161" t="s">
        <v>27</v>
      </c>
      <c r="K74" s="117">
        <f t="shared" si="12"/>
        <v>25</v>
      </c>
      <c r="L74" s="163" t="s">
        <v>29</v>
      </c>
      <c r="M74" s="311">
        <v>10387</v>
      </c>
      <c r="N74" s="89">
        <f t="shared" si="13"/>
        <v>9741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34</v>
      </c>
      <c r="I75" s="161">
        <v>28</v>
      </c>
      <c r="J75" s="161" t="s">
        <v>32</v>
      </c>
      <c r="K75" s="117">
        <f t="shared" si="12"/>
        <v>37</v>
      </c>
      <c r="L75" s="163" t="s">
        <v>37</v>
      </c>
      <c r="M75" s="311">
        <v>8353</v>
      </c>
      <c r="N75" s="167">
        <f t="shared" si="13"/>
        <v>9654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5</v>
      </c>
      <c r="I76" s="161">
        <v>11</v>
      </c>
      <c r="J76" s="161" t="s">
        <v>17</v>
      </c>
      <c r="K76" s="3"/>
      <c r="L76" s="336" t="s">
        <v>109</v>
      </c>
      <c r="M76" s="341">
        <v>505051</v>
      </c>
      <c r="N76" s="172">
        <f>SUM(H90)</f>
        <v>525175</v>
      </c>
      <c r="R76" s="48"/>
      <c r="S76" s="26"/>
      <c r="T76" s="26"/>
      <c r="U76" s="26"/>
      <c r="V76" s="26"/>
    </row>
    <row r="77" spans="1:22" ht="13.5" customHeight="1" x14ac:dyDescent="0.15">
      <c r="H77" s="88">
        <v>3</v>
      </c>
      <c r="I77" s="161">
        <v>18</v>
      </c>
      <c r="J77" s="161" t="s">
        <v>22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0</v>
      </c>
      <c r="I78" s="161">
        <v>2</v>
      </c>
      <c r="J78" s="161" t="s">
        <v>6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0</v>
      </c>
      <c r="I79" s="161">
        <v>3</v>
      </c>
      <c r="J79" s="161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29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61">
        <v>7</v>
      </c>
      <c r="J82" s="161" t="s">
        <v>14</v>
      </c>
      <c r="K82" s="45"/>
      <c r="L82" s="29"/>
      <c r="R82" s="48"/>
      <c r="S82" s="26"/>
      <c r="T82" s="26"/>
      <c r="U82" s="26"/>
      <c r="V82" s="26"/>
    </row>
    <row r="83" spans="8:22" ht="13.5" customHeight="1" x14ac:dyDescent="0.15">
      <c r="H83" s="293">
        <v>0</v>
      </c>
      <c r="I83" s="161">
        <v>8</v>
      </c>
      <c r="J83" s="161" t="s">
        <v>15</v>
      </c>
      <c r="K83" s="45"/>
      <c r="L83" s="29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61">
        <v>10</v>
      </c>
      <c r="J84" s="161" t="s">
        <v>16</v>
      </c>
      <c r="K84" s="45"/>
      <c r="L84" s="29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L85" s="29"/>
      <c r="R85" s="48"/>
      <c r="S85" s="26"/>
      <c r="T85" s="26"/>
      <c r="U85" s="26"/>
      <c r="V85" s="26"/>
    </row>
    <row r="86" spans="8:22" ht="13.5" customHeight="1" x14ac:dyDescent="0.15">
      <c r="H86" s="293">
        <v>0</v>
      </c>
      <c r="I86" s="161">
        <v>19</v>
      </c>
      <c r="J86" s="161" t="s">
        <v>23</v>
      </c>
      <c r="K86" s="45"/>
      <c r="L86" s="29"/>
      <c r="R86" s="48"/>
      <c r="S86" s="26"/>
      <c r="T86" s="26"/>
      <c r="U86" s="26"/>
      <c r="V86" s="26"/>
    </row>
    <row r="87" spans="8:22" ht="13.5" customHeight="1" x14ac:dyDescent="0.15">
      <c r="H87" s="195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525175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topLeftCell="A7" zoomScaleNormal="100" workbookViewId="0">
      <selection activeCell="K22" sqref="K22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2.8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465" t="s">
        <v>212</v>
      </c>
      <c r="B1" s="466"/>
      <c r="C1" s="466"/>
      <c r="D1" s="466"/>
      <c r="E1" s="466"/>
      <c r="F1" s="466"/>
      <c r="G1" s="466"/>
      <c r="I1" s="388"/>
      <c r="J1" s="399"/>
      <c r="M1" s="16"/>
      <c r="N1" t="s">
        <v>197</v>
      </c>
      <c r="O1" s="406"/>
      <c r="Q1" s="283" t="s">
        <v>182</v>
      </c>
    </row>
    <row r="2" spans="1:19" ht="13.5" customHeight="1" x14ac:dyDescent="0.15">
      <c r="H2" s="3"/>
      <c r="I2" s="145" t="s">
        <v>9</v>
      </c>
      <c r="J2" s="8" t="s">
        <v>68</v>
      </c>
      <c r="K2" s="3" t="s">
        <v>44</v>
      </c>
      <c r="L2" s="3"/>
      <c r="M2" s="8" t="s">
        <v>9</v>
      </c>
      <c r="N2" s="407"/>
      <c r="O2" s="89"/>
      <c r="P2" s="3"/>
      <c r="Q2" s="407"/>
      <c r="R2" s="404"/>
      <c r="S2" s="405"/>
    </row>
    <row r="3" spans="1:19" ht="13.5" customHeight="1" x14ac:dyDescent="0.15">
      <c r="H3" s="3">
        <v>17</v>
      </c>
      <c r="I3" s="161" t="s">
        <v>21</v>
      </c>
      <c r="J3" s="221">
        <v>327617</v>
      </c>
      <c r="K3" s="199">
        <v>1</v>
      </c>
      <c r="L3" s="3">
        <f>SUM(H3)</f>
        <v>17</v>
      </c>
      <c r="M3" s="161" t="s">
        <v>21</v>
      </c>
      <c r="N3" s="13">
        <f>SUM(J3)</f>
        <v>327617</v>
      </c>
      <c r="O3" s="3">
        <f>SUM(H3)</f>
        <v>17</v>
      </c>
      <c r="P3" s="161" t="s">
        <v>21</v>
      </c>
      <c r="Q3" s="200">
        <v>365623</v>
      </c>
      <c r="R3" s="404"/>
      <c r="S3" s="405"/>
    </row>
    <row r="4" spans="1:19" ht="13.5" customHeight="1" x14ac:dyDescent="0.15">
      <c r="H4" s="3">
        <v>26</v>
      </c>
      <c r="I4" s="161" t="s">
        <v>30</v>
      </c>
      <c r="J4" s="13">
        <v>140503</v>
      </c>
      <c r="K4" s="199">
        <v>2</v>
      </c>
      <c r="L4" s="3">
        <f t="shared" ref="L4:L12" si="0">SUM(H4)</f>
        <v>26</v>
      </c>
      <c r="M4" s="161" t="s">
        <v>30</v>
      </c>
      <c r="N4" s="13">
        <f t="shared" ref="N4:N12" si="1">SUM(J4)</f>
        <v>140503</v>
      </c>
      <c r="O4" s="3">
        <f t="shared" ref="O4:O12" si="2">SUM(H4)</f>
        <v>26</v>
      </c>
      <c r="P4" s="161" t="s">
        <v>30</v>
      </c>
      <c r="Q4" s="86">
        <v>141489</v>
      </c>
      <c r="R4" s="404"/>
      <c r="S4" s="405"/>
    </row>
    <row r="5" spans="1:19" ht="13.5" customHeight="1" x14ac:dyDescent="0.15">
      <c r="H5" s="3">
        <v>36</v>
      </c>
      <c r="I5" s="161" t="s">
        <v>5</v>
      </c>
      <c r="J5" s="13">
        <v>137574</v>
      </c>
      <c r="K5" s="199">
        <v>3</v>
      </c>
      <c r="L5" s="3">
        <f t="shared" si="0"/>
        <v>36</v>
      </c>
      <c r="M5" s="161" t="s">
        <v>5</v>
      </c>
      <c r="N5" s="13">
        <f t="shared" si="1"/>
        <v>137574</v>
      </c>
      <c r="O5" s="3">
        <f t="shared" si="2"/>
        <v>36</v>
      </c>
      <c r="P5" s="161" t="s">
        <v>5</v>
      </c>
      <c r="Q5" s="86">
        <v>134759</v>
      </c>
    </row>
    <row r="6" spans="1:19" ht="13.5" customHeight="1" x14ac:dyDescent="0.15">
      <c r="H6" s="3">
        <v>31</v>
      </c>
      <c r="I6" s="161" t="s">
        <v>64</v>
      </c>
      <c r="J6" s="221">
        <v>84299</v>
      </c>
      <c r="K6" s="199">
        <v>4</v>
      </c>
      <c r="L6" s="3">
        <f t="shared" si="0"/>
        <v>31</v>
      </c>
      <c r="M6" s="161" t="s">
        <v>64</v>
      </c>
      <c r="N6" s="13">
        <f t="shared" si="1"/>
        <v>84299</v>
      </c>
      <c r="O6" s="3">
        <f t="shared" si="2"/>
        <v>31</v>
      </c>
      <c r="P6" s="161" t="s">
        <v>64</v>
      </c>
      <c r="Q6" s="86">
        <v>91519</v>
      </c>
    </row>
    <row r="7" spans="1:19" ht="13.5" customHeight="1" x14ac:dyDescent="0.15">
      <c r="H7" s="3">
        <v>16</v>
      </c>
      <c r="I7" s="161" t="s">
        <v>3</v>
      </c>
      <c r="J7" s="13">
        <v>69883</v>
      </c>
      <c r="K7" s="199">
        <v>5</v>
      </c>
      <c r="L7" s="3">
        <f t="shared" si="0"/>
        <v>16</v>
      </c>
      <c r="M7" s="161" t="s">
        <v>3</v>
      </c>
      <c r="N7" s="13">
        <f t="shared" si="1"/>
        <v>69883</v>
      </c>
      <c r="O7" s="3">
        <f t="shared" si="2"/>
        <v>16</v>
      </c>
      <c r="P7" s="161" t="s">
        <v>3</v>
      </c>
      <c r="Q7" s="86">
        <v>69370</v>
      </c>
    </row>
    <row r="8" spans="1:19" ht="13.5" customHeight="1" x14ac:dyDescent="0.15">
      <c r="H8" s="33">
        <v>40</v>
      </c>
      <c r="I8" s="161" t="s">
        <v>2</v>
      </c>
      <c r="J8" s="13">
        <v>68022</v>
      </c>
      <c r="K8" s="199">
        <v>6</v>
      </c>
      <c r="L8" s="3">
        <f t="shared" si="0"/>
        <v>40</v>
      </c>
      <c r="M8" s="161" t="s">
        <v>2</v>
      </c>
      <c r="N8" s="13">
        <f t="shared" si="1"/>
        <v>68022</v>
      </c>
      <c r="O8" s="3">
        <f t="shared" si="2"/>
        <v>40</v>
      </c>
      <c r="P8" s="161" t="s">
        <v>2</v>
      </c>
      <c r="Q8" s="86">
        <v>54261</v>
      </c>
    </row>
    <row r="9" spans="1:19" ht="13.5" customHeight="1" x14ac:dyDescent="0.15">
      <c r="H9" s="14">
        <v>33</v>
      </c>
      <c r="I9" s="163" t="s">
        <v>0</v>
      </c>
      <c r="J9" s="221">
        <v>66097</v>
      </c>
      <c r="K9" s="199">
        <v>7</v>
      </c>
      <c r="L9" s="3">
        <f t="shared" si="0"/>
        <v>33</v>
      </c>
      <c r="M9" s="163" t="s">
        <v>0</v>
      </c>
      <c r="N9" s="13">
        <f t="shared" si="1"/>
        <v>66097</v>
      </c>
      <c r="O9" s="3">
        <f t="shared" si="2"/>
        <v>33</v>
      </c>
      <c r="P9" s="163" t="s">
        <v>0</v>
      </c>
      <c r="Q9" s="86">
        <v>67084</v>
      </c>
    </row>
    <row r="10" spans="1:19" ht="13.5" customHeight="1" x14ac:dyDescent="0.15">
      <c r="H10" s="3">
        <v>34</v>
      </c>
      <c r="I10" s="161" t="s">
        <v>1</v>
      </c>
      <c r="J10" s="13">
        <v>60254</v>
      </c>
      <c r="K10" s="199">
        <v>8</v>
      </c>
      <c r="L10" s="3">
        <f t="shared" si="0"/>
        <v>34</v>
      </c>
      <c r="M10" s="161" t="s">
        <v>1</v>
      </c>
      <c r="N10" s="13">
        <f t="shared" si="1"/>
        <v>60254</v>
      </c>
      <c r="O10" s="3">
        <f t="shared" si="2"/>
        <v>34</v>
      </c>
      <c r="P10" s="161" t="s">
        <v>1</v>
      </c>
      <c r="Q10" s="86">
        <v>73485</v>
      </c>
    </row>
    <row r="11" spans="1:19" ht="13.5" customHeight="1" x14ac:dyDescent="0.15">
      <c r="H11" s="14">
        <v>13</v>
      </c>
      <c r="I11" s="163" t="s">
        <v>7</v>
      </c>
      <c r="J11" s="13">
        <v>55730</v>
      </c>
      <c r="K11" s="199">
        <v>9</v>
      </c>
      <c r="L11" s="3">
        <f t="shared" si="0"/>
        <v>13</v>
      </c>
      <c r="M11" s="163" t="s">
        <v>7</v>
      </c>
      <c r="N11" s="13">
        <f t="shared" si="1"/>
        <v>55730</v>
      </c>
      <c r="O11" s="3">
        <f t="shared" si="2"/>
        <v>13</v>
      </c>
      <c r="P11" s="163" t="s">
        <v>7</v>
      </c>
      <c r="Q11" s="86">
        <v>61182</v>
      </c>
    </row>
    <row r="12" spans="1:19" ht="13.5" customHeight="1" thickBot="1" x14ac:dyDescent="0.2">
      <c r="H12" s="275">
        <v>2</v>
      </c>
      <c r="I12" s="381" t="s">
        <v>6</v>
      </c>
      <c r="J12" s="436">
        <v>52853</v>
      </c>
      <c r="K12" s="198">
        <v>10</v>
      </c>
      <c r="L12" s="3">
        <f t="shared" si="0"/>
        <v>2</v>
      </c>
      <c r="M12" s="381" t="s">
        <v>6</v>
      </c>
      <c r="N12" s="114">
        <f t="shared" si="1"/>
        <v>52853</v>
      </c>
      <c r="O12" s="14">
        <f t="shared" si="2"/>
        <v>2</v>
      </c>
      <c r="P12" s="381" t="s">
        <v>6</v>
      </c>
      <c r="Q12" s="201">
        <v>52811</v>
      </c>
    </row>
    <row r="13" spans="1:19" ht="13.5" customHeight="1" thickTop="1" thickBot="1" x14ac:dyDescent="0.2">
      <c r="H13" s="122">
        <v>38</v>
      </c>
      <c r="I13" s="175" t="s">
        <v>38</v>
      </c>
      <c r="J13" s="437">
        <v>48085</v>
      </c>
      <c r="K13" s="104"/>
      <c r="L13" s="78"/>
      <c r="M13" s="164"/>
      <c r="N13" s="340">
        <f>SUM(J43)</f>
        <v>1410909</v>
      </c>
      <c r="O13" s="3"/>
      <c r="P13" s="274" t="s">
        <v>8</v>
      </c>
      <c r="Q13" s="202">
        <v>1484253</v>
      </c>
    </row>
    <row r="14" spans="1:19" ht="13.5" customHeight="1" x14ac:dyDescent="0.15">
      <c r="B14" s="19"/>
      <c r="H14" s="3">
        <v>25</v>
      </c>
      <c r="I14" s="161" t="s">
        <v>29</v>
      </c>
      <c r="J14" s="13">
        <v>45022</v>
      </c>
      <c r="K14" s="104"/>
      <c r="L14" s="26"/>
      <c r="N14" t="s">
        <v>59</v>
      </c>
      <c r="O14"/>
    </row>
    <row r="15" spans="1:19" ht="13.5" customHeight="1" x14ac:dyDescent="0.15">
      <c r="H15" s="3">
        <v>24</v>
      </c>
      <c r="I15" s="161" t="s">
        <v>28</v>
      </c>
      <c r="J15" s="13">
        <v>42866</v>
      </c>
      <c r="K15" s="104"/>
      <c r="L15" s="26"/>
      <c r="M15" t="s">
        <v>198</v>
      </c>
      <c r="N15" s="15"/>
      <c r="O15"/>
      <c r="P15" t="s">
        <v>199</v>
      </c>
      <c r="Q15" s="85" t="s">
        <v>194</v>
      </c>
    </row>
    <row r="16" spans="1:19" ht="13.5" customHeight="1" x14ac:dyDescent="0.15">
      <c r="C16" s="15"/>
      <c r="E16" s="17"/>
      <c r="H16" s="3">
        <v>3</v>
      </c>
      <c r="I16" s="161" t="s">
        <v>10</v>
      </c>
      <c r="J16" s="13">
        <v>31778</v>
      </c>
      <c r="K16" s="104"/>
      <c r="L16" s="3">
        <f>SUM(L3)</f>
        <v>17</v>
      </c>
      <c r="M16" s="13">
        <f>SUM(N3)</f>
        <v>327617</v>
      </c>
      <c r="N16" s="161" t="s">
        <v>21</v>
      </c>
      <c r="O16" s="3">
        <f>SUM(O3)</f>
        <v>17</v>
      </c>
      <c r="P16" s="13">
        <f>SUM(M16)</f>
        <v>327617</v>
      </c>
      <c r="Q16" s="279">
        <v>329497</v>
      </c>
      <c r="R16" s="79"/>
    </row>
    <row r="17" spans="2:20" ht="13.5" customHeight="1" x14ac:dyDescent="0.15">
      <c r="C17" s="15"/>
      <c r="E17" s="17"/>
      <c r="H17" s="3">
        <v>37</v>
      </c>
      <c r="I17" s="161" t="s">
        <v>37</v>
      </c>
      <c r="J17" s="137">
        <v>27901</v>
      </c>
      <c r="K17" s="104"/>
      <c r="L17" s="3">
        <f t="shared" ref="L17:L25" si="3">SUM(L4)</f>
        <v>26</v>
      </c>
      <c r="M17" s="13">
        <f t="shared" ref="M17:M25" si="4">SUM(N4)</f>
        <v>140503</v>
      </c>
      <c r="N17" s="161" t="s">
        <v>30</v>
      </c>
      <c r="O17" s="3">
        <f t="shared" ref="O17:O25" si="5">SUM(O4)</f>
        <v>26</v>
      </c>
      <c r="P17" s="13">
        <f t="shared" ref="P17:P25" si="6">SUM(M17)</f>
        <v>140503</v>
      </c>
      <c r="Q17" s="280">
        <v>140712</v>
      </c>
      <c r="R17" s="79"/>
      <c r="S17" s="42"/>
    </row>
    <row r="18" spans="2:20" ht="13.5" customHeight="1" x14ac:dyDescent="0.15">
      <c r="C18" s="15"/>
      <c r="E18" s="17"/>
      <c r="H18" s="3">
        <v>1</v>
      </c>
      <c r="I18" s="161" t="s">
        <v>4</v>
      </c>
      <c r="J18" s="13">
        <v>24155</v>
      </c>
      <c r="K18" s="104"/>
      <c r="L18" s="3">
        <f t="shared" si="3"/>
        <v>36</v>
      </c>
      <c r="M18" s="13">
        <f t="shared" si="4"/>
        <v>137574</v>
      </c>
      <c r="N18" s="161" t="s">
        <v>5</v>
      </c>
      <c r="O18" s="3">
        <f t="shared" si="5"/>
        <v>36</v>
      </c>
      <c r="P18" s="13">
        <f t="shared" si="6"/>
        <v>137574</v>
      </c>
      <c r="Q18" s="280">
        <v>134823</v>
      </c>
      <c r="R18" s="79"/>
      <c r="S18" s="112"/>
    </row>
    <row r="19" spans="2:20" ht="13.5" customHeight="1" x14ac:dyDescent="0.15">
      <c r="C19" s="15"/>
      <c r="E19" s="17"/>
      <c r="H19" s="3">
        <v>9</v>
      </c>
      <c r="I19" s="3" t="s">
        <v>170</v>
      </c>
      <c r="J19" s="137">
        <v>22685</v>
      </c>
      <c r="L19" s="3">
        <f t="shared" si="3"/>
        <v>31</v>
      </c>
      <c r="M19" s="13">
        <f t="shared" si="4"/>
        <v>84299</v>
      </c>
      <c r="N19" s="161" t="s">
        <v>64</v>
      </c>
      <c r="O19" s="3">
        <f t="shared" si="5"/>
        <v>31</v>
      </c>
      <c r="P19" s="13">
        <f t="shared" si="6"/>
        <v>84299</v>
      </c>
      <c r="Q19" s="280">
        <v>89995</v>
      </c>
      <c r="R19" s="79"/>
      <c r="S19" s="125"/>
    </row>
    <row r="20" spans="2:20" ht="13.5" customHeight="1" x14ac:dyDescent="0.15">
      <c r="B20" s="18"/>
      <c r="C20" s="15"/>
      <c r="E20" s="17"/>
      <c r="H20" s="3">
        <v>22</v>
      </c>
      <c r="I20" s="161" t="s">
        <v>26</v>
      </c>
      <c r="J20" s="13">
        <v>17210</v>
      </c>
      <c r="L20" s="3">
        <f t="shared" si="3"/>
        <v>16</v>
      </c>
      <c r="M20" s="13">
        <f t="shared" si="4"/>
        <v>69883</v>
      </c>
      <c r="N20" s="161" t="s">
        <v>3</v>
      </c>
      <c r="O20" s="3">
        <f t="shared" si="5"/>
        <v>16</v>
      </c>
      <c r="P20" s="13">
        <f t="shared" si="6"/>
        <v>69883</v>
      </c>
      <c r="Q20" s="280">
        <v>69029</v>
      </c>
      <c r="R20" s="79"/>
      <c r="S20" s="125"/>
    </row>
    <row r="21" spans="2:20" ht="13.5" customHeight="1" x14ac:dyDescent="0.15">
      <c r="B21" s="18"/>
      <c r="C21" s="15"/>
      <c r="E21" s="17"/>
      <c r="H21" s="3">
        <v>14</v>
      </c>
      <c r="I21" s="161" t="s">
        <v>19</v>
      </c>
      <c r="J21" s="13">
        <v>13934</v>
      </c>
      <c r="L21" s="3">
        <f t="shared" si="3"/>
        <v>40</v>
      </c>
      <c r="M21" s="13">
        <f t="shared" si="4"/>
        <v>68022</v>
      </c>
      <c r="N21" s="161" t="s">
        <v>2</v>
      </c>
      <c r="O21" s="3">
        <f t="shared" si="5"/>
        <v>40</v>
      </c>
      <c r="P21" s="13">
        <f t="shared" si="6"/>
        <v>68022</v>
      </c>
      <c r="Q21" s="280">
        <v>59996</v>
      </c>
      <c r="R21" s="79"/>
      <c r="S21" s="28"/>
    </row>
    <row r="22" spans="2:20" ht="13.5" customHeight="1" x14ac:dyDescent="0.15">
      <c r="C22" s="15"/>
      <c r="E22" s="17"/>
      <c r="H22" s="3">
        <v>21</v>
      </c>
      <c r="I22" s="3" t="s">
        <v>162</v>
      </c>
      <c r="J22" s="221">
        <v>13057</v>
      </c>
      <c r="K22" s="15"/>
      <c r="L22" s="3">
        <f t="shared" si="3"/>
        <v>33</v>
      </c>
      <c r="M22" s="13">
        <f t="shared" si="4"/>
        <v>66097</v>
      </c>
      <c r="N22" s="163" t="s">
        <v>0</v>
      </c>
      <c r="O22" s="3">
        <f t="shared" si="5"/>
        <v>33</v>
      </c>
      <c r="P22" s="13">
        <f t="shared" si="6"/>
        <v>66097</v>
      </c>
      <c r="Q22" s="280">
        <v>69723</v>
      </c>
      <c r="R22" s="79"/>
    </row>
    <row r="23" spans="2:20" ht="13.5" customHeight="1" x14ac:dyDescent="0.15">
      <c r="B23" s="18"/>
      <c r="C23" s="15"/>
      <c r="E23" s="17"/>
      <c r="H23" s="3">
        <v>11</v>
      </c>
      <c r="I23" s="161" t="s">
        <v>17</v>
      </c>
      <c r="J23" s="416">
        <v>12002</v>
      </c>
      <c r="K23" s="15"/>
      <c r="L23" s="3">
        <f t="shared" si="3"/>
        <v>34</v>
      </c>
      <c r="M23" s="13">
        <f t="shared" si="4"/>
        <v>60254</v>
      </c>
      <c r="N23" s="161" t="s">
        <v>1</v>
      </c>
      <c r="O23" s="3">
        <f t="shared" si="5"/>
        <v>34</v>
      </c>
      <c r="P23" s="13">
        <f t="shared" si="6"/>
        <v>60254</v>
      </c>
      <c r="Q23" s="280">
        <v>60727</v>
      </c>
      <c r="R23" s="79"/>
      <c r="S23" s="42"/>
    </row>
    <row r="24" spans="2:20" ht="13.5" customHeight="1" x14ac:dyDescent="0.15">
      <c r="C24" s="15"/>
      <c r="E24" s="17"/>
      <c r="H24" s="3">
        <v>15</v>
      </c>
      <c r="I24" s="161" t="s">
        <v>20</v>
      </c>
      <c r="J24" s="13">
        <v>8968</v>
      </c>
      <c r="K24" s="15"/>
      <c r="L24" s="3">
        <f t="shared" si="3"/>
        <v>13</v>
      </c>
      <c r="M24" s="13">
        <f t="shared" si="4"/>
        <v>55730</v>
      </c>
      <c r="N24" s="163" t="s">
        <v>7</v>
      </c>
      <c r="O24" s="3">
        <f t="shared" si="5"/>
        <v>13</v>
      </c>
      <c r="P24" s="13">
        <f t="shared" si="6"/>
        <v>55730</v>
      </c>
      <c r="Q24" s="280">
        <v>53311</v>
      </c>
      <c r="R24" s="79"/>
      <c r="S24" s="112"/>
    </row>
    <row r="25" spans="2:20" ht="13.5" customHeight="1" thickBot="1" x14ac:dyDescent="0.2">
      <c r="C25" s="15"/>
      <c r="E25" s="17"/>
      <c r="H25" s="3">
        <v>30</v>
      </c>
      <c r="I25" s="161" t="s">
        <v>33</v>
      </c>
      <c r="J25" s="87">
        <v>7132</v>
      </c>
      <c r="K25" s="15"/>
      <c r="L25" s="14">
        <f t="shared" si="3"/>
        <v>2</v>
      </c>
      <c r="M25" s="114">
        <f t="shared" si="4"/>
        <v>52853</v>
      </c>
      <c r="N25" s="381" t="s">
        <v>6</v>
      </c>
      <c r="O25" s="14">
        <f t="shared" si="5"/>
        <v>2</v>
      </c>
      <c r="P25" s="114">
        <f t="shared" si="6"/>
        <v>52853</v>
      </c>
      <c r="Q25" s="281">
        <v>46715</v>
      </c>
      <c r="R25" s="127" t="s">
        <v>73</v>
      </c>
      <c r="S25" s="28"/>
      <c r="T25" s="28"/>
    </row>
    <row r="26" spans="2:20" ht="13.5" customHeight="1" thickTop="1" x14ac:dyDescent="0.15">
      <c r="H26" s="3">
        <v>35</v>
      </c>
      <c r="I26" s="161" t="s">
        <v>36</v>
      </c>
      <c r="J26" s="13">
        <v>6993</v>
      </c>
      <c r="K26" s="15"/>
      <c r="L26" s="115"/>
      <c r="M26" s="162">
        <f>SUM(J43-(M16+M17+M18+M19+M20+M21+M22+M23+M24+M25))</f>
        <v>348077</v>
      </c>
      <c r="N26" s="222" t="s">
        <v>45</v>
      </c>
      <c r="O26" s="116"/>
      <c r="P26" s="162">
        <f>SUM(M26)</f>
        <v>348077</v>
      </c>
      <c r="Q26" s="162"/>
      <c r="R26" s="176">
        <v>1409249</v>
      </c>
      <c r="T26" s="28"/>
    </row>
    <row r="27" spans="2:20" ht="13.5" customHeight="1" x14ac:dyDescent="0.15">
      <c r="H27" s="3">
        <v>29</v>
      </c>
      <c r="I27" s="161" t="s">
        <v>54</v>
      </c>
      <c r="J27" s="13">
        <v>5053</v>
      </c>
      <c r="K27" s="15"/>
      <c r="M27" t="s">
        <v>183</v>
      </c>
      <c r="O27" s="111"/>
      <c r="P27" s="28" t="s">
        <v>184</v>
      </c>
    </row>
    <row r="28" spans="2:20" ht="13.5" customHeight="1" x14ac:dyDescent="0.15">
      <c r="G28" s="17"/>
      <c r="H28" s="3">
        <v>12</v>
      </c>
      <c r="I28" s="161" t="s">
        <v>18</v>
      </c>
      <c r="J28" s="13">
        <v>3727</v>
      </c>
      <c r="K28" s="15"/>
      <c r="M28" s="86">
        <f t="shared" ref="M28:M37" si="7">SUM(Q3)</f>
        <v>365623</v>
      </c>
      <c r="N28" s="161" t="s">
        <v>21</v>
      </c>
      <c r="O28" s="3">
        <f>SUM(L3)</f>
        <v>17</v>
      </c>
      <c r="P28" s="86">
        <f t="shared" ref="P28:P37" si="8">SUM(Q3)</f>
        <v>365623</v>
      </c>
    </row>
    <row r="29" spans="2:20" ht="13.5" customHeight="1" x14ac:dyDescent="0.15">
      <c r="H29" s="3">
        <v>27</v>
      </c>
      <c r="I29" s="161" t="s">
        <v>31</v>
      </c>
      <c r="J29" s="137">
        <v>3463</v>
      </c>
      <c r="K29" s="15"/>
      <c r="M29" s="86">
        <f t="shared" si="7"/>
        <v>141489</v>
      </c>
      <c r="N29" s="161" t="s">
        <v>30</v>
      </c>
      <c r="O29" s="3">
        <f t="shared" ref="O29:O37" si="9">SUM(L4)</f>
        <v>26</v>
      </c>
      <c r="P29" s="86">
        <f t="shared" si="8"/>
        <v>141489</v>
      </c>
    </row>
    <row r="30" spans="2:20" ht="13.5" customHeight="1" x14ac:dyDescent="0.15">
      <c r="H30" s="3">
        <v>10</v>
      </c>
      <c r="I30" s="161" t="s">
        <v>16</v>
      </c>
      <c r="J30" s="13">
        <v>2718</v>
      </c>
      <c r="K30" s="15"/>
      <c r="M30" s="86">
        <f t="shared" si="7"/>
        <v>134759</v>
      </c>
      <c r="N30" s="161" t="s">
        <v>5</v>
      </c>
      <c r="O30" s="3">
        <f t="shared" si="9"/>
        <v>36</v>
      </c>
      <c r="P30" s="86">
        <f t="shared" si="8"/>
        <v>134759</v>
      </c>
    </row>
    <row r="31" spans="2:20" ht="13.5" customHeight="1" x14ac:dyDescent="0.15">
      <c r="H31" s="3">
        <v>23</v>
      </c>
      <c r="I31" s="161" t="s">
        <v>27</v>
      </c>
      <c r="J31" s="137">
        <v>2165</v>
      </c>
      <c r="K31" s="15"/>
      <c r="M31" s="86">
        <f t="shared" si="7"/>
        <v>91519</v>
      </c>
      <c r="N31" s="161" t="s">
        <v>64</v>
      </c>
      <c r="O31" s="3">
        <f t="shared" si="9"/>
        <v>31</v>
      </c>
      <c r="P31" s="86">
        <f t="shared" si="8"/>
        <v>91519</v>
      </c>
    </row>
    <row r="32" spans="2:20" ht="13.5" customHeight="1" x14ac:dyDescent="0.15">
      <c r="H32" s="3">
        <v>20</v>
      </c>
      <c r="I32" s="161" t="s">
        <v>24</v>
      </c>
      <c r="J32" s="13">
        <v>2079</v>
      </c>
      <c r="K32" s="15"/>
      <c r="M32" s="86">
        <f t="shared" si="7"/>
        <v>69370</v>
      </c>
      <c r="N32" s="161" t="s">
        <v>3</v>
      </c>
      <c r="O32" s="3">
        <f t="shared" si="9"/>
        <v>16</v>
      </c>
      <c r="P32" s="86">
        <f t="shared" si="8"/>
        <v>69370</v>
      </c>
      <c r="S32" s="10"/>
    </row>
    <row r="33" spans="8:21" ht="13.5" customHeight="1" x14ac:dyDescent="0.15">
      <c r="H33" s="3">
        <v>39</v>
      </c>
      <c r="I33" s="161" t="s">
        <v>39</v>
      </c>
      <c r="J33" s="13">
        <v>1988</v>
      </c>
      <c r="K33" s="15"/>
      <c r="M33" s="86">
        <f t="shared" si="7"/>
        <v>54261</v>
      </c>
      <c r="N33" s="161" t="s">
        <v>2</v>
      </c>
      <c r="O33" s="3">
        <f t="shared" si="9"/>
        <v>40</v>
      </c>
      <c r="P33" s="86">
        <f t="shared" si="8"/>
        <v>54261</v>
      </c>
      <c r="S33" s="28"/>
      <c r="T33" s="28"/>
    </row>
    <row r="34" spans="8:21" ht="13.5" customHeight="1" x14ac:dyDescent="0.15">
      <c r="H34" s="3">
        <v>6</v>
      </c>
      <c r="I34" s="161" t="s">
        <v>13</v>
      </c>
      <c r="J34" s="13">
        <v>1208</v>
      </c>
      <c r="K34" s="15"/>
      <c r="M34" s="86">
        <f t="shared" si="7"/>
        <v>67084</v>
      </c>
      <c r="N34" s="163" t="s">
        <v>0</v>
      </c>
      <c r="O34" s="3">
        <f t="shared" si="9"/>
        <v>33</v>
      </c>
      <c r="P34" s="86">
        <f t="shared" si="8"/>
        <v>67084</v>
      </c>
      <c r="S34" s="28"/>
      <c r="T34" s="28"/>
    </row>
    <row r="35" spans="8:21" ht="13.5" customHeight="1" x14ac:dyDescent="0.15">
      <c r="H35" s="3">
        <v>4</v>
      </c>
      <c r="I35" s="161" t="s">
        <v>11</v>
      </c>
      <c r="J35" s="13">
        <v>1125</v>
      </c>
      <c r="K35" s="15"/>
      <c r="M35" s="86">
        <f t="shared" si="7"/>
        <v>73485</v>
      </c>
      <c r="N35" s="161" t="s">
        <v>1</v>
      </c>
      <c r="O35" s="3">
        <f t="shared" si="9"/>
        <v>34</v>
      </c>
      <c r="P35" s="86">
        <f t="shared" si="8"/>
        <v>73485</v>
      </c>
      <c r="S35" s="28"/>
    </row>
    <row r="36" spans="8:21" ht="13.5" customHeight="1" x14ac:dyDescent="0.15">
      <c r="H36" s="3">
        <v>18</v>
      </c>
      <c r="I36" s="161" t="s">
        <v>22</v>
      </c>
      <c r="J36" s="221">
        <v>691</v>
      </c>
      <c r="K36" s="15"/>
      <c r="M36" s="86">
        <f t="shared" si="7"/>
        <v>61182</v>
      </c>
      <c r="N36" s="163" t="s">
        <v>7</v>
      </c>
      <c r="O36" s="3">
        <f t="shared" si="9"/>
        <v>13</v>
      </c>
      <c r="P36" s="86">
        <f t="shared" si="8"/>
        <v>61182</v>
      </c>
      <c r="S36" s="28"/>
    </row>
    <row r="37" spans="8:21" ht="13.5" customHeight="1" thickBot="1" x14ac:dyDescent="0.2">
      <c r="H37" s="3">
        <v>32</v>
      </c>
      <c r="I37" s="161" t="s">
        <v>35</v>
      </c>
      <c r="J37" s="13">
        <v>573</v>
      </c>
      <c r="K37" s="15"/>
      <c r="M37" s="113">
        <f t="shared" si="7"/>
        <v>52811</v>
      </c>
      <c r="N37" s="381" t="s">
        <v>6</v>
      </c>
      <c r="O37" s="14">
        <f t="shared" si="9"/>
        <v>2</v>
      </c>
      <c r="P37" s="113">
        <f t="shared" si="8"/>
        <v>52811</v>
      </c>
      <c r="S37" s="28"/>
    </row>
    <row r="38" spans="8:21" ht="13.5" customHeight="1" thickTop="1" x14ac:dyDescent="0.15">
      <c r="H38" s="3">
        <v>5</v>
      </c>
      <c r="I38" s="161" t="s">
        <v>12</v>
      </c>
      <c r="J38" s="87">
        <v>553</v>
      </c>
      <c r="K38" s="15"/>
      <c r="M38" s="346">
        <f>SUM(Q13-(Q3+Q4+Q5+Q6+Q7+Q8+Q9+Q10+Q11+Q12))</f>
        <v>372670</v>
      </c>
      <c r="N38" s="415" t="s">
        <v>201</v>
      </c>
      <c r="O38" s="348"/>
      <c r="P38" s="349">
        <f>SUM(M38)</f>
        <v>372670</v>
      </c>
      <c r="U38" s="28"/>
    </row>
    <row r="39" spans="8:21" ht="13.5" customHeight="1" x14ac:dyDescent="0.15">
      <c r="H39" s="3">
        <v>19</v>
      </c>
      <c r="I39" s="161" t="s">
        <v>23</v>
      </c>
      <c r="J39" s="13">
        <v>526</v>
      </c>
      <c r="K39" s="15"/>
      <c r="P39" s="28"/>
    </row>
    <row r="40" spans="8:21" ht="13.5" customHeight="1" x14ac:dyDescent="0.15">
      <c r="H40" s="3">
        <v>7</v>
      </c>
      <c r="I40" s="161" t="s">
        <v>14</v>
      </c>
      <c r="J40" s="13">
        <v>223</v>
      </c>
      <c r="K40" s="15"/>
    </row>
    <row r="41" spans="8:21" ht="13.5" customHeight="1" x14ac:dyDescent="0.15">
      <c r="H41" s="3">
        <v>28</v>
      </c>
      <c r="I41" s="161" t="s">
        <v>32</v>
      </c>
      <c r="J41" s="13">
        <v>197</v>
      </c>
      <c r="K41" s="15"/>
    </row>
    <row r="42" spans="8:21" ht="13.5" customHeight="1" thickBot="1" x14ac:dyDescent="0.2">
      <c r="H42" s="14">
        <v>8</v>
      </c>
      <c r="I42" s="163" t="s">
        <v>15</v>
      </c>
      <c r="J42" s="418">
        <v>0</v>
      </c>
      <c r="K42" s="15"/>
    </row>
    <row r="43" spans="8:21" ht="13.5" customHeight="1" thickTop="1" x14ac:dyDescent="0.15">
      <c r="H43" s="115"/>
      <c r="I43" s="295" t="s">
        <v>8</v>
      </c>
      <c r="J43" s="296">
        <f>SUM(J3:J42)</f>
        <v>1410909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2"/>
      <c r="J49" s="160"/>
    </row>
    <row r="50" spans="1:19" ht="13.5" customHeight="1" x14ac:dyDescent="0.15">
      <c r="I50" s="42"/>
      <c r="J50" s="160"/>
    </row>
    <row r="51" spans="1:19" ht="13.5" customHeight="1" x14ac:dyDescent="0.15">
      <c r="I51" s="42"/>
      <c r="J51" s="226"/>
      <c r="M51" s="42"/>
      <c r="N51" s="160"/>
    </row>
    <row r="52" spans="1:19" ht="13.5" customHeight="1" x14ac:dyDescent="0.15">
      <c r="A52" s="33" t="s">
        <v>46</v>
      </c>
      <c r="B52" s="22" t="s">
        <v>9</v>
      </c>
      <c r="C52" s="8" t="s">
        <v>197</v>
      </c>
      <c r="D52" s="8" t="s">
        <v>182</v>
      </c>
      <c r="E52" s="24" t="s">
        <v>43</v>
      </c>
      <c r="F52" s="23" t="s">
        <v>42</v>
      </c>
      <c r="G52" s="8" t="s">
        <v>186</v>
      </c>
      <c r="I52" s="42"/>
      <c r="J52" s="160"/>
      <c r="N52" s="30"/>
      <c r="S52" s="390"/>
    </row>
    <row r="53" spans="1:19" ht="13.5" customHeight="1" x14ac:dyDescent="0.15">
      <c r="A53" s="9">
        <v>1</v>
      </c>
      <c r="B53" s="161" t="s">
        <v>21</v>
      </c>
      <c r="C53" s="419">
        <f>SUM(J3)</f>
        <v>327617</v>
      </c>
      <c r="D53" s="87">
        <f t="shared" ref="D53:D63" si="10">SUM(Q3)</f>
        <v>365623</v>
      </c>
      <c r="E53" s="80">
        <f t="shared" ref="E53:E62" si="11">SUM(P16/Q16*100)</f>
        <v>99.429433348406818</v>
      </c>
      <c r="F53" s="20">
        <f t="shared" ref="F53:F63" si="12">SUM(C53/D53*100)</f>
        <v>89.6051397204224</v>
      </c>
      <c r="G53" s="21"/>
      <c r="I53" s="42"/>
      <c r="J53" s="160"/>
    </row>
    <row r="54" spans="1:19" ht="13.5" customHeight="1" x14ac:dyDescent="0.15">
      <c r="A54" s="9">
        <v>2</v>
      </c>
      <c r="B54" s="161" t="s">
        <v>30</v>
      </c>
      <c r="C54" s="419">
        <f t="shared" ref="C54:C62" si="13">SUM(J4)</f>
        <v>140503</v>
      </c>
      <c r="D54" s="87">
        <f t="shared" si="10"/>
        <v>141489</v>
      </c>
      <c r="E54" s="80">
        <f t="shared" si="11"/>
        <v>99.851469668542833</v>
      </c>
      <c r="F54" s="401">
        <f t="shared" si="12"/>
        <v>99.303126038066551</v>
      </c>
      <c r="G54" s="21"/>
      <c r="M54" s="389"/>
      <c r="N54" s="17"/>
    </row>
    <row r="55" spans="1:19" ht="13.5" customHeight="1" x14ac:dyDescent="0.15">
      <c r="A55" s="9">
        <v>3</v>
      </c>
      <c r="B55" s="161" t="s">
        <v>5</v>
      </c>
      <c r="C55" s="419">
        <f t="shared" si="13"/>
        <v>137574</v>
      </c>
      <c r="D55" s="87">
        <f t="shared" si="10"/>
        <v>134759</v>
      </c>
      <c r="E55" s="80">
        <f t="shared" si="11"/>
        <v>102.04045303842817</v>
      </c>
      <c r="F55" s="20">
        <f t="shared" si="12"/>
        <v>102.08891428401814</v>
      </c>
      <c r="G55" s="21"/>
      <c r="I55" s="441"/>
      <c r="J55" s="442"/>
    </row>
    <row r="56" spans="1:19" ht="13.5" customHeight="1" x14ac:dyDescent="0.15">
      <c r="A56" s="9">
        <v>4</v>
      </c>
      <c r="B56" s="161" t="s">
        <v>64</v>
      </c>
      <c r="C56" s="419">
        <f t="shared" si="13"/>
        <v>84299</v>
      </c>
      <c r="D56" s="87">
        <f t="shared" si="10"/>
        <v>91519</v>
      </c>
      <c r="E56" s="80">
        <f t="shared" si="11"/>
        <v>93.670759486638147</v>
      </c>
      <c r="F56" s="20">
        <f t="shared" si="12"/>
        <v>92.110927785487164</v>
      </c>
      <c r="G56" s="21"/>
      <c r="I56" s="441"/>
      <c r="J56" s="442"/>
    </row>
    <row r="57" spans="1:19" ht="13.5" customHeight="1" x14ac:dyDescent="0.15">
      <c r="A57" s="9">
        <v>5</v>
      </c>
      <c r="B57" s="161" t="s">
        <v>3</v>
      </c>
      <c r="C57" s="419">
        <f t="shared" si="13"/>
        <v>69883</v>
      </c>
      <c r="D57" s="87">
        <f t="shared" si="10"/>
        <v>69370</v>
      </c>
      <c r="E57" s="80">
        <f t="shared" si="11"/>
        <v>101.23716119312174</v>
      </c>
      <c r="F57" s="20">
        <f t="shared" si="12"/>
        <v>100.73951275767624</v>
      </c>
      <c r="G57" s="21"/>
      <c r="I57" s="160"/>
      <c r="P57" s="28"/>
    </row>
    <row r="58" spans="1:19" ht="13.5" customHeight="1" x14ac:dyDescent="0.15">
      <c r="A58" s="9">
        <v>6</v>
      </c>
      <c r="B58" s="161" t="s">
        <v>2</v>
      </c>
      <c r="C58" s="419">
        <f t="shared" si="13"/>
        <v>68022</v>
      </c>
      <c r="D58" s="87">
        <f t="shared" si="10"/>
        <v>54261</v>
      </c>
      <c r="E58" s="80">
        <f t="shared" si="11"/>
        <v>113.37755850390026</v>
      </c>
      <c r="F58" s="20">
        <f t="shared" si="12"/>
        <v>125.3607563443357</v>
      </c>
      <c r="G58" s="21"/>
    </row>
    <row r="59" spans="1:19" ht="13.5" customHeight="1" x14ac:dyDescent="0.15">
      <c r="A59" s="9">
        <v>7</v>
      </c>
      <c r="B59" s="163" t="s">
        <v>0</v>
      </c>
      <c r="C59" s="419">
        <f t="shared" si="13"/>
        <v>66097</v>
      </c>
      <c r="D59" s="87">
        <f t="shared" si="10"/>
        <v>67084</v>
      </c>
      <c r="E59" s="80">
        <f t="shared" si="11"/>
        <v>94.799420564232747</v>
      </c>
      <c r="F59" s="20">
        <f t="shared" si="12"/>
        <v>98.528710273686727</v>
      </c>
      <c r="G59" s="21"/>
    </row>
    <row r="60" spans="1:19" ht="13.5" customHeight="1" x14ac:dyDescent="0.15">
      <c r="A60" s="9">
        <v>8</v>
      </c>
      <c r="B60" s="161" t="s">
        <v>1</v>
      </c>
      <c r="C60" s="419">
        <f t="shared" si="13"/>
        <v>60254</v>
      </c>
      <c r="D60" s="87">
        <f t="shared" si="10"/>
        <v>73485</v>
      </c>
      <c r="E60" s="80">
        <f t="shared" si="11"/>
        <v>99.221104286396496</v>
      </c>
      <c r="F60" s="20">
        <f t="shared" si="12"/>
        <v>81.994964958835141</v>
      </c>
      <c r="G60" s="21"/>
    </row>
    <row r="61" spans="1:19" ht="13.5" customHeight="1" x14ac:dyDescent="0.15">
      <c r="A61" s="9">
        <v>9</v>
      </c>
      <c r="B61" s="163" t="s">
        <v>7</v>
      </c>
      <c r="C61" s="419">
        <f t="shared" si="13"/>
        <v>55730</v>
      </c>
      <c r="D61" s="87">
        <f t="shared" si="10"/>
        <v>61182</v>
      </c>
      <c r="E61" s="80">
        <f t="shared" si="11"/>
        <v>104.53752508863086</v>
      </c>
      <c r="F61" s="20">
        <f t="shared" si="12"/>
        <v>91.08888235101827</v>
      </c>
      <c r="G61" s="21"/>
    </row>
    <row r="62" spans="1:19" ht="13.5" customHeight="1" thickBot="1" x14ac:dyDescent="0.2">
      <c r="A62" s="128">
        <v>10</v>
      </c>
      <c r="B62" s="381" t="s">
        <v>6</v>
      </c>
      <c r="C62" s="419">
        <f t="shared" si="13"/>
        <v>52853</v>
      </c>
      <c r="D62" s="129">
        <f t="shared" si="10"/>
        <v>52811</v>
      </c>
      <c r="E62" s="130">
        <f t="shared" si="11"/>
        <v>113.13924863534197</v>
      </c>
      <c r="F62" s="131">
        <f t="shared" si="12"/>
        <v>100.07952888602753</v>
      </c>
      <c r="G62" s="132"/>
    </row>
    <row r="63" spans="1:19" ht="13.5" customHeight="1" thickTop="1" x14ac:dyDescent="0.15">
      <c r="A63" s="115"/>
      <c r="B63" s="133" t="s">
        <v>74</v>
      </c>
      <c r="C63" s="134">
        <f>SUM(J43)</f>
        <v>1410909</v>
      </c>
      <c r="D63" s="134">
        <f t="shared" si="10"/>
        <v>1484253</v>
      </c>
      <c r="E63" s="135">
        <f>SUM(C63/R26*100)</f>
        <v>100.11779323597179</v>
      </c>
      <c r="F63" s="136">
        <f t="shared" si="12"/>
        <v>95.058524389036108</v>
      </c>
      <c r="G63" s="141">
        <v>73.400000000000006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 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2023-01-26T07:12:55Z</cp:lastPrinted>
  <dcterms:created xsi:type="dcterms:W3CDTF">2004-08-12T01:21:30Z</dcterms:created>
  <dcterms:modified xsi:type="dcterms:W3CDTF">2023-01-31T04:00:56Z</dcterms:modified>
</cp:coreProperties>
</file>