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586CCED7-33A5-485B-A06B-8216804FB8EF}" xr6:coauthVersionLast="36" xr6:coauthVersionMax="36" xr10:uidLastSave="{00000000-0000-0000-0000-000000000000}"/>
  <bookViews>
    <workbookView xWindow="0" yWindow="0" windowWidth="28800" windowHeight="12135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保管高" sheetId="57" r:id="rId9"/>
    <sheet name="東部・富士" sheetId="58" r:id="rId10"/>
    <sheet name="清水・静岡" sheetId="59" r:id="rId11"/>
    <sheet name="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11">駿遠・西部!$A$1:$G$65</definedName>
    <definedName name="_xlnm.Print_Area" localSheetId="10">清水・静岡!$A$1:$G$64</definedName>
    <definedName name="_xlnm.Print_Area" localSheetId="9">東部・富士!$A$1:$G$64</definedName>
    <definedName name="_xlnm.Print_Area" localSheetId="8">保管高!$A$1:$G$64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5" l="1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N54" i="56"/>
  <c r="O55" i="56" s="1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N85" i="48"/>
  <c r="O85" i="48" s="1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O26" i="48" s="1"/>
  <c r="N25" i="48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N28" i="54"/>
  <c r="O28" i="54" s="1"/>
  <c r="O27" i="54"/>
  <c r="N27" i="54"/>
  <c r="N26" i="54"/>
  <c r="H90" i="13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H44" i="60"/>
  <c r="N30" i="60" s="1"/>
  <c r="E32" i="60" s="1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O29" i="54" l="1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C22" i="13" l="1"/>
  <c r="C59" i="13" l="1"/>
  <c r="H44" i="8" l="1"/>
  <c r="H44" i="15" l="1"/>
  <c r="D63" i="7" l="1"/>
  <c r="L11" i="41" l="1"/>
  <c r="L12" i="41"/>
  <c r="L13" i="41"/>
  <c r="L14" i="41"/>
  <c r="L15" i="41"/>
  <c r="L16" i="41"/>
  <c r="D23" i="8" l="1"/>
  <c r="D55" i="13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H44" i="13"/>
  <c r="C32" i="13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C27" i="8" l="1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E63" i="8"/>
  <c r="C63" i="8"/>
  <c r="D63" i="8"/>
  <c r="N75" i="13"/>
  <c r="E64" i="13" s="1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C65" i="13"/>
  <c r="D65" i="13"/>
  <c r="N20" i="15"/>
  <c r="E22" i="15" s="1"/>
  <c r="D32" i="8"/>
  <c r="C61" i="15"/>
  <c r="F61" i="15" s="1"/>
  <c r="E61" i="15"/>
  <c r="E23" i="13"/>
  <c r="E24" i="13"/>
  <c r="E25" i="13"/>
  <c r="E26" i="13"/>
  <c r="E27" i="13"/>
  <c r="E28" i="13"/>
  <c r="E29" i="13"/>
  <c r="E31" i="13"/>
  <c r="D32" i="13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30" i="13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<sst xmlns="http://schemas.openxmlformats.org/spreadsheetml/2006/main" count="1677" uniqueCount="212">
  <si>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</si>
  <si>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</si>
  <si>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</si>
  <si>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</si>
  <si>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</si>
  <si>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</si>
  <si>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</si>
  <si>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</si>
  <si>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</si>
  <si>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</si>
  <si>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</si>
  <si>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</si>
  <si>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</si>
  <si>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</si>
  <si>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</si>
  <si>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</si>
  <si>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</si>
  <si>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</si>
  <si>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</si>
  <si>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</si>
  <si>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</si>
  <si>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</si>
  <si>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</si>
  <si>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</si>
  <si>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</si>
  <si>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</si>
  <si>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</si>
  <si>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</si>
  <si>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</si>
  <si>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</si>
  <si>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</si>
  <si>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</si>
  <si>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</si>
  <si>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</si>
  <si>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</si>
  <si>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</si>
  <si>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</si>
  <si>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</si>
  <si>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</si>
  <si>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</si>
  <si>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</si>
  <si>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</si>
  <si>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</si>
  <si>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</si>
  <si>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</si>
  <si>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</si>
  <si>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</si>
  <si>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</si>
  <si>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</si>
  <si>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</si>
  <si>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</si>
  <si>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</si>
  <si>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</si>
  <si>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</si>
  <si>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</si>
  <si>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</si>
  <si>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</si>
  <si>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</si>
  <si>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</si>
  <si>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</si>
  <si>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</si>
  <si>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</si>
  <si>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</si>
  <si>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</si>
  <si>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</si>
  <si>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</si>
  <si>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</si>
  <si>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</si>
  <si>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</si>
  <si>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</si>
  <si>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</si>
  <si>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</si>
  <si>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</si>
  <si>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</si>
  <si>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</si>
  <si>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</si>
  <si>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</si>
  <si>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</si>
  <si>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</si>
  <si>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</si>
  <si>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</si>
  <si>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</si>
  <si>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</si>
  <si>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</si>
  <si>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</si>
  <si>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</si>
  <si>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</si>
  <si>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</si>
  <si>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</si>
  <si>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</si>
  <si>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</si>
  <si>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</si>
  <si>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</si>
  <si>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</si>
  <si>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</si>
  <si>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</si>
  <si>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</si>
  <si>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</si>
  <si>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</si>
  <si>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</si>
  <si>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</si>
  <si>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</si>
  <si>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</si>
  <si>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</si>
  <si>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</si>
  <si>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</si>
  <si>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</si>
  <si>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3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</si>
  <si>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</si>
  <si>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</si>
  <si>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</si>
  <si>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</si>
  <si>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</si>
  <si>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</si>
  <si>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</si>
  <si>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</si>
  <si>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</si>
  <si>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</si>
  <si>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</si>
  <si>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</si>
  <si>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</si>
  <si>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</si>
  <si>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</si>
  <si>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</si>
  <si>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</si>
  <si>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</si>
  <si>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</si>
  <si>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</si>
  <si>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</si>
  <si>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</si>
  <si>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</si>
  <si>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</si>
  <si>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</si>
  <si>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</si>
  <si>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</si>
  <si>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</si>
  <si>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</si>
  <si>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</si>
  <si>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</si>
  <si>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</si>
  <si>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</si>
  <si>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</si>
  <si>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</si>
  <si>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</si>
  <si>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</si>
  <si>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</si>
  <si>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</si>
  <si>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</si>
  <si>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</si>
  <si>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</si>
  <si>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</si>
  <si>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</si>
  <si>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</si>
  <si>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</si>
  <si>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</si>
  <si>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</si>
  <si>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</si>
  <si>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</si>
  <si>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</si>
  <si>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</si>
  <si>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</si>
  <si>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</si>
  <si>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</si>
  <si>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</si>
  <si>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</si>
  <si>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</si>
  <si>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</si>
  <si>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</si>
  <si>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</si>
  <si>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</si>
  <si>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</si>
  <si>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</si>
  <si>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</si>
  <si>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</si>
  <si>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</si>
  <si>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</si>
  <si>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</si>
  <si>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</si>
  <si>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</si>
  <si>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</si>
  <si>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</si>
  <si>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</si>
  <si>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</si>
  <si>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3年（値）</t>
    <rPh sb="1" eb="2">
      <t>ネン</t>
    </rPh>
    <rPh sb="3" eb="4">
      <t>アタイ</t>
    </rPh>
    <phoneticPr fontId="2"/>
  </si>
  <si>
    <t>3年（％）</t>
    <rPh sb="1" eb="2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</si>
  <si>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13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</si>
  <si>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</si>
  <si>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</si>
  <si>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</si>
  <si>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</si>
  <si>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</si>
  <si>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</si>
  <si>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</si>
  <si>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</si>
  <si>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</si>
  <si>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</si>
  <si>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</si>
  <si>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</si>
  <si>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</si>
  <si>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</si>
  <si>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その他</t>
    <rPh sb="2" eb="3">
      <t>タ</t>
    </rPh>
    <phoneticPr fontId="2"/>
  </si>
  <si>
    <t>令和3年</t>
    <phoneticPr fontId="2"/>
  </si>
  <si>
    <t>令和4年11月</t>
    <rPh sb="6" eb="7">
      <t>ガツ</t>
    </rPh>
    <phoneticPr fontId="2"/>
  </si>
  <si>
    <t xml:space="preserve">                       令和4年11月所管面（1～3類）</t>
    <rPh sb="23" eb="24">
      <t>レイ</t>
    </rPh>
    <rPh sb="24" eb="25">
      <t>ワ</t>
    </rPh>
    <rPh sb="26" eb="27">
      <t>ネン</t>
    </rPh>
    <rPh sb="29" eb="30">
      <t>ガツ</t>
    </rPh>
    <rPh sb="30" eb="32">
      <t>ショカン</t>
    </rPh>
    <rPh sb="32" eb="33">
      <t>メン</t>
    </rPh>
    <rPh sb="37" eb="38">
      <t>ルイ</t>
    </rPh>
    <phoneticPr fontId="2"/>
  </si>
  <si>
    <t>17，417 ㎡</t>
    <phoneticPr fontId="2"/>
  </si>
  <si>
    <t>2，957　㎡</t>
    <phoneticPr fontId="2"/>
  </si>
  <si>
    <r>
      <t>105，980  m</t>
    </r>
    <r>
      <rPr>
        <sz val="8"/>
        <rFont val="ＭＳ Ｐゴシック"/>
        <family val="3"/>
        <charset val="128"/>
      </rPr>
      <t>3</t>
    </r>
    <phoneticPr fontId="2"/>
  </si>
  <si>
    <t>13，863  ㎡</t>
    <phoneticPr fontId="2"/>
  </si>
  <si>
    <t>　　　　　　　　　　　　　　　　令和4年11月末上位10品目入庫高(県合計）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</si>
  <si>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　　　　令和4年11月末上位10品目保管残高(県合計）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30" eb="34">
      <t>ホカンザンダカ</t>
    </rPh>
    <rPh sb="35" eb="36">
      <t>ケン</t>
    </rPh>
    <rPh sb="36" eb="38">
      <t>ゴウケイ</t>
    </rPh>
    <rPh sb="53" eb="56">
      <t>シズオカケン</t>
    </rPh>
    <rPh sb="56" eb="58">
      <t>ソウコ</t>
    </rPh>
    <rPh sb="58" eb="59">
      <t>キョウ</t>
    </rPh>
    <rPh sb="59" eb="60">
      <t>カイ</t>
    </rPh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</si>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</sst>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68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Border="1" applyAlignment="1">
      <alignment horizontal="distributed" wrapText="1"/>
    </xf>
    <xf numFmtId="0" fontId="10" fillId="0" borderId="1" xfId="0" applyFont="1" applyBorder="1" applyAlignment="1">
      <alignment horizontal="distributed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0" fontId="0" fillId="17" borderId="27" xfId="0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179" fontId="1" fillId="0" borderId="37" xfId="1" applyNumberFormat="1" applyBorder="1"/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1" fillId="0" borderId="10" xfId="1" applyNumberFormat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38" xfId="1" applyFill="1" applyBorder="1"/>
    <xf numFmtId="38" fontId="1" fillId="0" borderId="9" xfId="1" applyBorder="1"/>
    <xf numFmtId="38" fontId="1" fillId="0" borderId="42" xfId="1" applyFill="1" applyBorder="1"/>
    <xf numFmtId="38" fontId="0" fillId="0" borderId="1" xfId="1" applyFont="1" applyBorder="1"/>
    <xf numFmtId="38" fontId="1" fillId="0" borderId="35" xfId="1" applyBorder="1"/>
    <xf numFmtId="38" fontId="0" fillId="0" borderId="8" xfId="1" applyFont="1" applyBorder="1"/>
    <xf numFmtId="38" fontId="1" fillId="0" borderId="20" xfId="1" applyBorder="1"/>
    <xf numFmtId="179" fontId="0" fillId="0" borderId="37" xfId="1" applyNumberFormat="1" applyFont="1" applyBorder="1"/>
    <xf numFmtId="0" fontId="0" fillId="7" borderId="3" xfId="0" applyFill="1" applyBorder="1" applyAlignment="1">
      <alignment horizontal="center"/>
    </xf>
    <xf numFmtId="38" fontId="0" fillId="0" borderId="11" xfId="1" applyFont="1" applyFill="1" applyBorder="1"/>
    <xf numFmtId="38" fontId="1" fillId="0" borderId="33" xfId="1" applyBorder="1"/>
    <xf numFmtId="38" fontId="0" fillId="0" borderId="34" xfId="1" applyFont="1" applyBorder="1"/>
    <xf numFmtId="38" fontId="1" fillId="0" borderId="11" xfId="1" applyFont="1" applyBorder="1"/>
    <xf numFmtId="38" fontId="0" fillId="0" borderId="11" xfId="1" applyFont="1" applyBorder="1"/>
    <xf numFmtId="0" fontId="0" fillId="0" borderId="8" xfId="0" applyBorder="1"/>
    <xf numFmtId="38" fontId="0" fillId="0" borderId="38" xfId="1" applyFont="1" applyFill="1" applyBorder="1"/>
    <xf numFmtId="38" fontId="0" fillId="0" borderId="35" xfId="1" applyFont="1" applyFill="1" applyBorder="1"/>
    <xf numFmtId="0" fontId="8" fillId="23" borderId="0" xfId="0" applyFont="1" applyFill="1"/>
    <xf numFmtId="38" fontId="1" fillId="0" borderId="11" xfId="1" applyFont="1" applyFill="1" applyBorder="1"/>
    <xf numFmtId="0" fontId="1" fillId="0" borderId="37" xfId="0" applyFont="1" applyBorder="1"/>
    <xf numFmtId="179" fontId="0" fillId="0" borderId="10" xfId="1" applyNumberFormat="1" applyFont="1" applyFill="1" applyBorder="1"/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C08F0"/>
      <color rgb="FFFF99FF"/>
      <color rgb="FF00CC66"/>
      <color rgb="FFCC99FF"/>
      <color rgb="FFFFFF00"/>
      <color rgb="FFCC0000"/>
      <color rgb="FFC00000"/>
      <color rgb="FFFFFF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0687881710061076"/>
                  <c:y val="2.39260467645459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D-4648-A5B3-5DC3FA6222AA}"/>
                </c:ext>
              </c:extLst>
            </c:dLbl>
            <c:dLbl>
              <c:idx val="1"/>
              <c:layout>
                <c:manualLayout>
                  <c:x val="-8.7431693989071052E-2"/>
                  <c:y val="-4.350190320826615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D-4648-A5B3-5DC3FA6222AA}"/>
                </c:ext>
              </c:extLst>
            </c:dLbl>
            <c:dLbl>
              <c:idx val="2"/>
              <c:layout>
                <c:manualLayout>
                  <c:x val="0.51816136290581782"/>
                  <c:y val="1.305057096247952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D-4648-A5B3-5DC3FA6222AA}"/>
                </c:ext>
              </c:extLst>
            </c:dLbl>
            <c:dLbl>
              <c:idx val="3"/>
              <c:layout>
                <c:manualLayout>
                  <c:x val="-0.17100610736097721"/>
                  <c:y val="-6.5252854812398843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D-4648-A5B3-5DC3FA6222AA}"/>
                </c:ext>
              </c:extLst>
            </c:dLbl>
            <c:dLbl>
              <c:idx val="4"/>
              <c:layout>
                <c:manualLayout>
                  <c:x val="-0.17357762777242045"/>
                  <c:y val="4.35019032082645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D-4648-A5B3-5DC3FA6222AA}"/>
                </c:ext>
              </c:extLst>
            </c:dLbl>
            <c:dLbl>
              <c:idx val="5"/>
              <c:layout>
                <c:manualLayout>
                  <c:x val="0.34522666585673878"/>
                  <c:y val="7.6128330614464385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>
                    <a:alpha val="0"/>
                  </a:schemeClr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EED-4648-A5B3-5DC3FA6222AA}"/>
                </c:ext>
              </c:extLst>
            </c:dLbl>
            <c:dLbl>
              <c:idx val="6"/>
              <c:layout>
                <c:manualLayout>
                  <c:x val="-0.25843780135004824"/>
                  <c:y val="-7.9752567906683147E-1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D-4648-A5B3-5DC3FA6222AA}"/>
                </c:ext>
              </c:extLst>
            </c:dLbl>
            <c:dLbl>
              <c:idx val="7"/>
              <c:layout>
                <c:manualLayout>
                  <c:x val="-0.17357762777242053"/>
                  <c:y val="-2.175095160413347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D-4648-A5B3-5DC3FA6222AA}"/>
                </c:ext>
              </c:extLst>
            </c:dLbl>
            <c:dLbl>
              <c:idx val="8"/>
              <c:layout>
                <c:manualLayout>
                  <c:x val="-0.34586949533911926"/>
                  <c:y val="-4.350361588162001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ED-4648-A5B3-5DC3FA6222AA}"/>
                </c:ext>
              </c:extLst>
            </c:dLbl>
            <c:dLbl>
              <c:idx val="9"/>
              <c:layout>
                <c:manualLayout>
                  <c:x val="-0.2571520411443266"/>
                  <c:y val="8.700380641653071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D-4648-A5B3-5DC3FA6222AA}"/>
                </c:ext>
              </c:extLst>
            </c:dLbl>
            <c:dLbl>
              <c:idx val="10"/>
              <c:layout>
                <c:manualLayout>
                  <c:x val="-1.2858614466829019E-3"/>
                  <c:y val="-2.175095160413267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ED-4648-A5B3-5DC3FA6222AA}"/>
                </c:ext>
              </c:extLst>
            </c:dLbl>
            <c:spPr>
              <a:solidFill>
                <a:schemeClr val="bg1">
                  <a:alpha val="0"/>
                </a:schemeClr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令和4年11月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173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171</c:v>
                </c:pt>
                <c:pt idx="6">
                  <c:v>170</c:v>
                </c:pt>
                <c:pt idx="7">
                  <c:v>171</c:v>
                </c:pt>
                <c:pt idx="8">
                  <c:v>169</c:v>
                </c:pt>
                <c:pt idx="9">
                  <c:v>171</c:v>
                </c:pt>
                <c:pt idx="10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令和4年11月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105</c:v>
                </c:pt>
                <c:pt idx="1">
                  <c:v>95.8</c:v>
                </c:pt>
                <c:pt idx="2">
                  <c:v>99.5</c:v>
                </c:pt>
                <c:pt idx="3">
                  <c:v>100.7</c:v>
                </c:pt>
                <c:pt idx="4">
                  <c:v>106.9</c:v>
                </c:pt>
                <c:pt idx="5">
                  <c:v>108.5</c:v>
                </c:pt>
                <c:pt idx="6">
                  <c:v>114.8</c:v>
                </c:pt>
                <c:pt idx="7">
                  <c:v>122.6</c:v>
                </c:pt>
                <c:pt idx="8">
                  <c:v>120.5</c:v>
                </c:pt>
                <c:pt idx="9">
                  <c:v>125.7</c:v>
                </c:pt>
                <c:pt idx="10">
                  <c:v>141.4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ED-4648-A5B3-5DC3FA6222AA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令和4年11月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215</c:v>
                </c:pt>
                <c:pt idx="1">
                  <c:v>220.5</c:v>
                </c:pt>
                <c:pt idx="2">
                  <c:v>225.3</c:v>
                </c:pt>
                <c:pt idx="3">
                  <c:v>226.3</c:v>
                </c:pt>
                <c:pt idx="4">
                  <c:v>228.9</c:v>
                </c:pt>
                <c:pt idx="5">
                  <c:v>231.8</c:v>
                </c:pt>
                <c:pt idx="6">
                  <c:v>234.9</c:v>
                </c:pt>
                <c:pt idx="7">
                  <c:v>240.8</c:v>
                </c:pt>
                <c:pt idx="8">
                  <c:v>233.6</c:v>
                </c:pt>
                <c:pt idx="9">
                  <c:v>240.2</c:v>
                </c:pt>
                <c:pt idx="10">
                  <c:v>239.9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1.4897380387631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1.1080335632381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その他の食料工業品</c:v>
                </c:pt>
                <c:pt idx="6">
                  <c:v>金属製品</c:v>
                </c:pt>
                <c:pt idx="7">
                  <c:v>その他の日用品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18812</c:v>
                </c:pt>
                <c:pt idx="1">
                  <c:v>10613</c:v>
                </c:pt>
                <c:pt idx="2">
                  <c:v>5675</c:v>
                </c:pt>
                <c:pt idx="3">
                  <c:v>4897</c:v>
                </c:pt>
                <c:pt idx="4">
                  <c:v>4758</c:v>
                </c:pt>
                <c:pt idx="5">
                  <c:v>4161</c:v>
                </c:pt>
                <c:pt idx="6">
                  <c:v>4007</c:v>
                </c:pt>
                <c:pt idx="7">
                  <c:v>1553</c:v>
                </c:pt>
                <c:pt idx="8">
                  <c:v>1463</c:v>
                </c:pt>
                <c:pt idx="9">
                  <c:v>1364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948664706728732E-3"/>
                  <c:y val="-2.5854407298015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-5.276755549159488E-3"/>
                  <c:y val="-1.48046080236753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-1.8412450401924301E-3"/>
                  <c:y val="-1.1111453635338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3.490471001829732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その他の食料工業品</c:v>
                </c:pt>
                <c:pt idx="6">
                  <c:v>金属製品</c:v>
                </c:pt>
                <c:pt idx="7">
                  <c:v>その他の日用品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18413</c:v>
                </c:pt>
                <c:pt idx="1">
                  <c:v>18682</c:v>
                </c:pt>
                <c:pt idx="2">
                  <c:v>8129</c:v>
                </c:pt>
                <c:pt idx="3">
                  <c:v>5354</c:v>
                </c:pt>
                <c:pt idx="4">
                  <c:v>4801</c:v>
                </c:pt>
                <c:pt idx="5">
                  <c:v>4842</c:v>
                </c:pt>
                <c:pt idx="6">
                  <c:v>4079</c:v>
                </c:pt>
                <c:pt idx="7">
                  <c:v>3373</c:v>
                </c:pt>
                <c:pt idx="8">
                  <c:v>3808</c:v>
                </c:pt>
                <c:pt idx="9">
                  <c:v>1040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3.7878787878787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3.1953153024050178E-17"/>
                  <c:y val="1.1406287282271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3.7875805297065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49095</c:v>
                </c:pt>
                <c:pt idx="1">
                  <c:v>16977</c:v>
                </c:pt>
                <c:pt idx="2">
                  <c:v>15774</c:v>
                </c:pt>
                <c:pt idx="3">
                  <c:v>15632</c:v>
                </c:pt>
                <c:pt idx="4">
                  <c:v>6777</c:v>
                </c:pt>
                <c:pt idx="5">
                  <c:v>5298</c:v>
                </c:pt>
                <c:pt idx="6">
                  <c:v>3601</c:v>
                </c:pt>
                <c:pt idx="7">
                  <c:v>3031</c:v>
                </c:pt>
                <c:pt idx="8">
                  <c:v>2033</c:v>
                </c:pt>
                <c:pt idx="9">
                  <c:v>1571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2191240800782255E-2"/>
                  <c:y val="-5.96516344565201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1.0448458648551285E-2"/>
                  <c:y val="3.7878787878787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5.2287581699346402E-3"/>
                  <c:y val="1.1363338105464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-6.3678314720399951E-5"/>
                  <c:y val="-8.94774516891204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3.4858387799563632E-3"/>
                  <c:y val="1.515091863517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-1.136363636363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飲料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合成樹脂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50188</c:v>
                </c:pt>
                <c:pt idx="1">
                  <c:v>8386</c:v>
                </c:pt>
                <c:pt idx="2">
                  <c:v>13388</c:v>
                </c:pt>
                <c:pt idx="3">
                  <c:v>10102</c:v>
                </c:pt>
                <c:pt idx="4">
                  <c:v>7849</c:v>
                </c:pt>
                <c:pt idx="5">
                  <c:v>4039</c:v>
                </c:pt>
                <c:pt idx="6">
                  <c:v>4101</c:v>
                </c:pt>
                <c:pt idx="7">
                  <c:v>3669</c:v>
                </c:pt>
                <c:pt idx="8">
                  <c:v>2395</c:v>
                </c:pt>
                <c:pt idx="9">
                  <c:v>1166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1.1627601782335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1.7730496453900384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1.0638297872340491E-2"/>
                  <c:y val="-1.5504181163401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7730496453900709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その他の機械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電気機械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麦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36129</c:v>
                </c:pt>
                <c:pt idx="1">
                  <c:v>34189</c:v>
                </c:pt>
                <c:pt idx="2">
                  <c:v>18113</c:v>
                </c:pt>
                <c:pt idx="3">
                  <c:v>16844</c:v>
                </c:pt>
                <c:pt idx="4">
                  <c:v>16451</c:v>
                </c:pt>
                <c:pt idx="5">
                  <c:v>12681</c:v>
                </c:pt>
                <c:pt idx="6">
                  <c:v>11647</c:v>
                </c:pt>
                <c:pt idx="7">
                  <c:v>11013</c:v>
                </c:pt>
                <c:pt idx="8">
                  <c:v>10797</c:v>
                </c:pt>
                <c:pt idx="9">
                  <c:v>8549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730496453900546E-3"/>
                  <c:y val="1.9379539766831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8.8652482269503553E-3"/>
                  <c:y val="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1.4184397163120567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7.092198581560283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1.7730496453900058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418439716312043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1.7730496453900709E-3"/>
                  <c:y val="2.3255508759079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7.0921985815602835E-3"/>
                  <c:y val="2.3255813953488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1.773049645389941E-3"/>
                  <c:y val="1.1627296587926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その他の機械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電気機械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麦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35379</c:v>
                </c:pt>
                <c:pt idx="1">
                  <c:v>20941</c:v>
                </c:pt>
                <c:pt idx="2">
                  <c:v>14458</c:v>
                </c:pt>
                <c:pt idx="3">
                  <c:v>16880</c:v>
                </c:pt>
                <c:pt idx="4">
                  <c:v>24240</c:v>
                </c:pt>
                <c:pt idx="5">
                  <c:v>8993</c:v>
                </c:pt>
                <c:pt idx="6">
                  <c:v>11185</c:v>
                </c:pt>
                <c:pt idx="7">
                  <c:v>9546</c:v>
                </c:pt>
                <c:pt idx="8">
                  <c:v>6057</c:v>
                </c:pt>
                <c:pt idx="9">
                  <c:v>3962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非鉄金属</c:v>
                </c:pt>
                <c:pt idx="7">
                  <c:v>その他の化学工業品</c:v>
                </c:pt>
                <c:pt idx="8">
                  <c:v>缶詰・びん詰</c:v>
                </c:pt>
                <c:pt idx="9">
                  <c:v>その他の日用品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26407</c:v>
                </c:pt>
                <c:pt idx="1">
                  <c:v>11150</c:v>
                </c:pt>
                <c:pt idx="2">
                  <c:v>6157</c:v>
                </c:pt>
                <c:pt idx="3">
                  <c:v>5106</c:v>
                </c:pt>
                <c:pt idx="4">
                  <c:v>4185</c:v>
                </c:pt>
                <c:pt idx="5">
                  <c:v>1218</c:v>
                </c:pt>
                <c:pt idx="6">
                  <c:v>1146</c:v>
                </c:pt>
                <c:pt idx="7">
                  <c:v>877</c:v>
                </c:pt>
                <c:pt idx="8">
                  <c:v>751</c:v>
                </c:pt>
                <c:pt idx="9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3331933508311462E-3"/>
                  <c:y val="-5.6142714782607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5.3333333333333011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7.1111111111110455E-3"/>
                  <c:y val="2.4955436720142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-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非鉄金属</c:v>
                </c:pt>
                <c:pt idx="7">
                  <c:v>その他の化学工業品</c:v>
                </c:pt>
                <c:pt idx="8">
                  <c:v>缶詰・びん詰</c:v>
                </c:pt>
                <c:pt idx="9">
                  <c:v>その他の日用品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16604</c:v>
                </c:pt>
                <c:pt idx="1">
                  <c:v>7784</c:v>
                </c:pt>
                <c:pt idx="2">
                  <c:v>6709</c:v>
                </c:pt>
                <c:pt idx="3">
                  <c:v>5118</c:v>
                </c:pt>
                <c:pt idx="4">
                  <c:v>3783</c:v>
                </c:pt>
                <c:pt idx="5">
                  <c:v>1996</c:v>
                </c:pt>
                <c:pt idx="6">
                  <c:v>832</c:v>
                </c:pt>
                <c:pt idx="7">
                  <c:v>721</c:v>
                </c:pt>
                <c:pt idx="8">
                  <c:v>1016</c:v>
                </c:pt>
                <c:pt idx="9">
                  <c:v>1618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5.2585749615943755E-3"/>
                  <c:y val="-1.32811364681110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-1.5748169274116326E-2"/>
                  <c:y val="-2.8423565698355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1.0521696598948754E-2"/>
                  <c:y val="-9.16173613891497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5.290815026074625E-3"/>
                  <c:y val="-2.0273736969319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その他の農作物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非金属鉱物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22782</c:v>
                </c:pt>
                <c:pt idx="1">
                  <c:v>11664</c:v>
                </c:pt>
                <c:pt idx="2">
                  <c:v>10152</c:v>
                </c:pt>
                <c:pt idx="3">
                  <c:v>9996</c:v>
                </c:pt>
                <c:pt idx="4">
                  <c:v>7909</c:v>
                </c:pt>
                <c:pt idx="5">
                  <c:v>5526</c:v>
                </c:pt>
                <c:pt idx="6">
                  <c:v>2464</c:v>
                </c:pt>
                <c:pt idx="7">
                  <c:v>1451</c:v>
                </c:pt>
                <c:pt idx="8">
                  <c:v>1406</c:v>
                </c:pt>
                <c:pt idx="9">
                  <c:v>1119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3.499562554680665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-1.7267723424335738E-3"/>
                  <c:y val="2.6333615077776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3.8293518394947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その他の農作物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非金属鉱物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27330</c:v>
                </c:pt>
                <c:pt idx="1">
                  <c:v>10002</c:v>
                </c:pt>
                <c:pt idx="2">
                  <c:v>10056</c:v>
                </c:pt>
                <c:pt idx="3">
                  <c:v>10152</c:v>
                </c:pt>
                <c:pt idx="4">
                  <c:v>3321</c:v>
                </c:pt>
                <c:pt idx="5">
                  <c:v>5459</c:v>
                </c:pt>
                <c:pt idx="6">
                  <c:v>2828</c:v>
                </c:pt>
                <c:pt idx="7">
                  <c:v>10215</c:v>
                </c:pt>
                <c:pt idx="8">
                  <c:v>1216</c:v>
                </c:pt>
                <c:pt idx="9">
                  <c:v>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7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242464679410197E-3"/>
                  <c:y val="-2.5089887957553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-8.7374411323503879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1.4336635339937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その他の食料工業品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290292</c:v>
                </c:pt>
                <c:pt idx="1">
                  <c:v>91711</c:v>
                </c:pt>
                <c:pt idx="2">
                  <c:v>27445</c:v>
                </c:pt>
                <c:pt idx="3">
                  <c:v>18560</c:v>
                </c:pt>
                <c:pt idx="4">
                  <c:v>13747</c:v>
                </c:pt>
                <c:pt idx="5">
                  <c:v>12202</c:v>
                </c:pt>
                <c:pt idx="6">
                  <c:v>11112</c:v>
                </c:pt>
                <c:pt idx="7">
                  <c:v>10387</c:v>
                </c:pt>
                <c:pt idx="8">
                  <c:v>8353</c:v>
                </c:pt>
                <c:pt idx="9">
                  <c:v>5525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27394038230622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8.7374411323503549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6.9899529058802205E-3"/>
                  <c:y val="-1.7921711398978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0851E-3"/>
                  <c:y val="-1.792142917619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1.747488226470199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その他の食料工業品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289282</c:v>
                </c:pt>
                <c:pt idx="1">
                  <c:v>75878</c:v>
                </c:pt>
                <c:pt idx="2">
                  <c:v>28106</c:v>
                </c:pt>
                <c:pt idx="3">
                  <c:v>17009</c:v>
                </c:pt>
                <c:pt idx="4">
                  <c:v>15197</c:v>
                </c:pt>
                <c:pt idx="5">
                  <c:v>8402</c:v>
                </c:pt>
                <c:pt idx="6">
                  <c:v>8780</c:v>
                </c:pt>
                <c:pt idx="7">
                  <c:v>10431</c:v>
                </c:pt>
                <c:pt idx="8">
                  <c:v>6477</c:v>
                </c:pt>
                <c:pt idx="9">
                  <c:v>1842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保管高!$C$52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3.5698353968574765E-3"/>
                  <c:y val="-1.1544238788333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1.6064259285858709E-2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1.9634094682716187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5.7717785276839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4279341587429906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保管高!$N$3:$N$12</c:f>
              <c:numCache>
                <c:formatCode>#,##0_ ;[Red]\-#,##0\ </c:formatCode>
                <c:ptCount val="10"/>
                <c:pt idx="0">
                  <c:v>329497</c:v>
                </c:pt>
                <c:pt idx="1">
                  <c:v>140712</c:v>
                </c:pt>
                <c:pt idx="2">
                  <c:v>134823</c:v>
                </c:pt>
                <c:pt idx="3">
                  <c:v>89995</c:v>
                </c:pt>
                <c:pt idx="4">
                  <c:v>69723</c:v>
                </c:pt>
                <c:pt idx="5">
                  <c:v>69029</c:v>
                </c:pt>
                <c:pt idx="6">
                  <c:v>60727</c:v>
                </c:pt>
                <c:pt idx="7">
                  <c:v>59996</c:v>
                </c:pt>
                <c:pt idx="8">
                  <c:v>53311</c:v>
                </c:pt>
                <c:pt idx="9">
                  <c:v>49663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保管高!$Q$1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-1.6361556558832548E-17"/>
                  <c:y val="-1.1544466032655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8.92444794744302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1.070950619057243E-2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3.5698353968574115E-3"/>
                  <c:y val="5.7715512833622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1.784917698428673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-5.3547530952862809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-1.7849176984288692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3.569835396857476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-1.78491769842886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保管高!$Q$3:$Q$12</c:f>
              <c:numCache>
                <c:formatCode>#,##0_ ;[Red]\-#,##0\ </c:formatCode>
                <c:ptCount val="10"/>
                <c:pt idx="0">
                  <c:v>343069</c:v>
                </c:pt>
                <c:pt idx="1">
                  <c:v>134451</c:v>
                </c:pt>
                <c:pt idx="2">
                  <c:v>142676</c:v>
                </c:pt>
                <c:pt idx="3">
                  <c:v>98863</c:v>
                </c:pt>
                <c:pt idx="4">
                  <c:v>73521</c:v>
                </c:pt>
                <c:pt idx="5">
                  <c:v>74759</c:v>
                </c:pt>
                <c:pt idx="6">
                  <c:v>73221</c:v>
                </c:pt>
                <c:pt idx="7">
                  <c:v>64100</c:v>
                </c:pt>
                <c:pt idx="8">
                  <c:v>57897</c:v>
                </c:pt>
                <c:pt idx="9">
                  <c:v>49256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2000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3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11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1.8121751875032715E-2"/>
                  <c:y val="-4.1268631558669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9.984640808787805E-2"/>
                  <c:y val="-0.135320498928459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9.9157712123591452E-2"/>
                  <c:y val="-4.83801680753208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3.2483268651247656E-2"/>
                  <c:y val="-4.88499602687279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698409493684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9921394441079479"/>
                  <c:y val="-0.149908256880733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1.6010050025798059E-2"/>
                  <c:y val="-5.9235714801705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4.7483380816714153E-2"/>
                  <c:y val="-7.387464181656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3.88990825688074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3.7987003761281973E-2"/>
                  <c:y val="-1.65720340003371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005451241671713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保管高!$M$16:$M$26</c:f>
              <c:numCache>
                <c:formatCode>#,##0_ ;[Red]\-#,##0\ </c:formatCode>
                <c:ptCount val="11"/>
                <c:pt idx="0">
                  <c:v>329497</c:v>
                </c:pt>
                <c:pt idx="1">
                  <c:v>140712</c:v>
                </c:pt>
                <c:pt idx="2">
                  <c:v>134823</c:v>
                </c:pt>
                <c:pt idx="3">
                  <c:v>89995</c:v>
                </c:pt>
                <c:pt idx="4">
                  <c:v>69723</c:v>
                </c:pt>
                <c:pt idx="5">
                  <c:v>69029</c:v>
                </c:pt>
                <c:pt idx="6">
                  <c:v>60727</c:v>
                </c:pt>
                <c:pt idx="7">
                  <c:v>59996</c:v>
                </c:pt>
                <c:pt idx="8">
                  <c:v>53311</c:v>
                </c:pt>
                <c:pt idx="9">
                  <c:v>49663</c:v>
                </c:pt>
                <c:pt idx="10">
                  <c:v>351773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保管高!$N$16:$N$26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保管高!$P$16:$P$26</c:f>
              <c:numCache>
                <c:formatCode>#,##0_ ;[Red]\-#,##0\ </c:formatCode>
                <c:ptCount val="11"/>
                <c:pt idx="0">
                  <c:v>329497</c:v>
                </c:pt>
                <c:pt idx="1">
                  <c:v>140712</c:v>
                </c:pt>
                <c:pt idx="2">
                  <c:v>134823</c:v>
                </c:pt>
                <c:pt idx="3">
                  <c:v>89995</c:v>
                </c:pt>
                <c:pt idx="4">
                  <c:v>69723</c:v>
                </c:pt>
                <c:pt idx="5">
                  <c:v>69029</c:v>
                </c:pt>
                <c:pt idx="6">
                  <c:v>60727</c:v>
                </c:pt>
                <c:pt idx="7">
                  <c:v>59996</c:v>
                </c:pt>
                <c:pt idx="8">
                  <c:v>53311</c:v>
                </c:pt>
                <c:pt idx="9">
                  <c:v>49663</c:v>
                </c:pt>
                <c:pt idx="10">
                  <c:v>351773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11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5075928486038481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5.6191220372262631E-2"/>
                  <c:y val="-4.28526261803481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220266741466477"/>
                  <c:y val="-0.108742148610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007641602051652"/>
                  <c:y val="-7.25974598002837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1.7059432456439129E-2"/>
                  <c:y val="-2.6106978007059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3905952595619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5138573327189064"/>
                  <c:y val="-0.160510212085558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8.0041407037860723E-2"/>
                  <c:y val="-3.95819832865719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0544970046683096"/>
                  <c:y val="-0.121946239478685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5.1157727421476888E-4"/>
                  <c:y val="-4.8468820707756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3.9016382494172962E-2"/>
                  <c:y val="-3.00625697649862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保管高!$P$28:$P$38</c:f>
              <c:numCache>
                <c:formatCode>#,##0_ ;[Red]\-#,##0\ </c:formatCode>
                <c:ptCount val="11"/>
                <c:pt idx="0">
                  <c:v>343069</c:v>
                </c:pt>
                <c:pt idx="1">
                  <c:v>134451</c:v>
                </c:pt>
                <c:pt idx="2">
                  <c:v>142676</c:v>
                </c:pt>
                <c:pt idx="3">
                  <c:v>98863</c:v>
                </c:pt>
                <c:pt idx="4">
                  <c:v>73521</c:v>
                </c:pt>
                <c:pt idx="5">
                  <c:v>74759</c:v>
                </c:pt>
                <c:pt idx="6">
                  <c:v>73221</c:v>
                </c:pt>
                <c:pt idx="7">
                  <c:v>64100</c:v>
                </c:pt>
                <c:pt idx="8">
                  <c:v>57897</c:v>
                </c:pt>
                <c:pt idx="9">
                  <c:v>49256</c:v>
                </c:pt>
                <c:pt idx="10" formatCode="#,##0_);[Red]\(#,##0\)">
                  <c:v>362311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8.73981483385073E-3"/>
                  <c:y val="1.1204225999295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その他の日用品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非鉄金属</c:v>
                </c:pt>
                <c:pt idx="8">
                  <c:v>合成樹脂</c:v>
                </c:pt>
                <c:pt idx="9">
                  <c:v>電気機械</c:v>
                </c:pt>
              </c:strCache>
            </c:strRef>
          </c:cat>
          <c:val>
            <c:numRef>
              <c:f>東部・富士!$C$22:$C$31</c:f>
              <c:numCache>
                <c:formatCode>#,##0_);[Red]\(#,##0\)</c:formatCode>
                <c:ptCount val="10"/>
                <c:pt idx="0">
                  <c:v>19901</c:v>
                </c:pt>
                <c:pt idx="1">
                  <c:v>10695</c:v>
                </c:pt>
                <c:pt idx="2">
                  <c:v>8273</c:v>
                </c:pt>
                <c:pt idx="3">
                  <c:v>7877</c:v>
                </c:pt>
                <c:pt idx="4">
                  <c:v>7537</c:v>
                </c:pt>
                <c:pt idx="5">
                  <c:v>6051</c:v>
                </c:pt>
                <c:pt idx="6">
                  <c:v>5613</c:v>
                </c:pt>
                <c:pt idx="7">
                  <c:v>5592</c:v>
                </c:pt>
                <c:pt idx="8">
                  <c:v>3053</c:v>
                </c:pt>
                <c:pt idx="9">
                  <c:v>2993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東部・富士!$D$21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1761545472612108E-3"/>
                  <c:y val="-7.38718124404537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-3.7556812167081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2.7411717138490849E-5"/>
                  <c:y val="-3.0827180499539917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-5.4823434276981699E-5"/>
                  <c:y val="7.35606324108832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8.6026191895725197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5.2309779815380812E-3"/>
                  <c:y val="-2.20681897232649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7498269635355633E-3"/>
                  <c:y val="1.84977624120115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3.4904710018297323E-3"/>
                  <c:y val="-7.47966278554402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その他の日用品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非鉄金属</c:v>
                </c:pt>
                <c:pt idx="8">
                  <c:v>合成樹脂</c:v>
                </c:pt>
                <c:pt idx="9">
                  <c:v>電気機械</c:v>
                </c:pt>
              </c:strCache>
            </c:strRef>
          </c:cat>
          <c:val>
            <c:numRef>
              <c:f>東部・富士!$D$22:$D$31</c:f>
              <c:numCache>
                <c:formatCode>#,##0_);[Red]\(#,##0\)</c:formatCode>
                <c:ptCount val="10"/>
                <c:pt idx="0">
                  <c:v>20905</c:v>
                </c:pt>
                <c:pt idx="1">
                  <c:v>11742</c:v>
                </c:pt>
                <c:pt idx="2">
                  <c:v>13394</c:v>
                </c:pt>
                <c:pt idx="3">
                  <c:v>10747</c:v>
                </c:pt>
                <c:pt idx="4">
                  <c:v>5504</c:v>
                </c:pt>
                <c:pt idx="5">
                  <c:v>6666</c:v>
                </c:pt>
                <c:pt idx="6">
                  <c:v>5104</c:v>
                </c:pt>
                <c:pt idx="7">
                  <c:v>6825</c:v>
                </c:pt>
                <c:pt idx="8">
                  <c:v>3178</c:v>
                </c:pt>
                <c:pt idx="9">
                  <c:v>2825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2,398,514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2,398,514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220340</c:v>
                </c:pt>
                <c:pt idx="1">
                  <c:v>388653</c:v>
                </c:pt>
                <c:pt idx="2">
                  <c:v>514085</c:v>
                </c:pt>
                <c:pt idx="3">
                  <c:v>153912</c:v>
                </c:pt>
                <c:pt idx="4">
                  <c:v>261495</c:v>
                </c:pt>
                <c:pt idx="5">
                  <c:v>860029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8.7145969498910684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6.9716775599128538E-3"/>
                  <c:y val="7.6184084943927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6.9716775599128538E-3"/>
                  <c:y val="2.2726974469100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電気機械</c:v>
                </c:pt>
                <c:pt idx="5">
                  <c:v>化学肥料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東部・富士!$C$54:$C$63</c:f>
              <c:numCache>
                <c:formatCode>#,##0_);[Red]\(#,##0\)</c:formatCode>
                <c:ptCount val="10"/>
                <c:pt idx="0">
                  <c:v>83795</c:v>
                </c:pt>
                <c:pt idx="1">
                  <c:v>21463</c:v>
                </c:pt>
                <c:pt idx="2">
                  <c:v>12956</c:v>
                </c:pt>
                <c:pt idx="3">
                  <c:v>10568</c:v>
                </c:pt>
                <c:pt idx="4">
                  <c:v>9468</c:v>
                </c:pt>
                <c:pt idx="5">
                  <c:v>9097</c:v>
                </c:pt>
                <c:pt idx="6">
                  <c:v>8704</c:v>
                </c:pt>
                <c:pt idx="7">
                  <c:v>5436</c:v>
                </c:pt>
                <c:pt idx="8">
                  <c:v>5008</c:v>
                </c:pt>
                <c:pt idx="9">
                  <c:v>3392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東部・富士!$D$53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448321410804042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-2.2727272727272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1.5151216893342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5.2197004786166436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463865E-5"/>
                  <c:y val="-7.576652350274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電気機械</c:v>
                </c:pt>
                <c:pt idx="5">
                  <c:v>化学肥料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東部・富士!$D$54:$D$63</c:f>
              <c:numCache>
                <c:formatCode>#,##0_);[Red]\(#,##0\)</c:formatCode>
                <c:ptCount val="10"/>
                <c:pt idx="0">
                  <c:v>85536</c:v>
                </c:pt>
                <c:pt idx="1">
                  <c:v>24191</c:v>
                </c:pt>
                <c:pt idx="2">
                  <c:v>10928</c:v>
                </c:pt>
                <c:pt idx="3">
                  <c:v>12688</c:v>
                </c:pt>
                <c:pt idx="4">
                  <c:v>12141</c:v>
                </c:pt>
                <c:pt idx="5">
                  <c:v>8726</c:v>
                </c:pt>
                <c:pt idx="6">
                  <c:v>10761</c:v>
                </c:pt>
                <c:pt idx="7">
                  <c:v>5073</c:v>
                </c:pt>
                <c:pt idx="8">
                  <c:v>6978</c:v>
                </c:pt>
                <c:pt idx="9">
                  <c:v>2244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8.8652482269503865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3.5460992907801418E-3"/>
                  <c:y val="7.7516327900872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7.092198581560283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41843971631206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77304964539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7.0921985815602835E-3"/>
                  <c:y val="1.1627906976744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3553E-3"/>
                  <c:y val="1.55032655801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その他の機械</c:v>
                </c:pt>
                <c:pt idx="5">
                  <c:v>雑品</c:v>
                </c:pt>
                <c:pt idx="6">
                  <c:v>鉄鋼</c:v>
                </c:pt>
                <c:pt idx="7">
                  <c:v>電気機械</c:v>
                </c:pt>
                <c:pt idx="8">
                  <c:v>その他の製造工業品</c:v>
                </c:pt>
                <c:pt idx="9">
                  <c:v>紙・パルプ</c:v>
                </c:pt>
              </c:strCache>
            </c:strRef>
          </c:cat>
          <c:val>
            <c:numRef>
              <c:f>清水・静岡!$C$21:$C$30</c:f>
              <c:numCache>
                <c:formatCode>#,##0_);[Red]\(#,##0\)</c:formatCode>
                <c:ptCount val="10"/>
                <c:pt idx="0">
                  <c:v>86593</c:v>
                </c:pt>
                <c:pt idx="1">
                  <c:v>43815</c:v>
                </c:pt>
                <c:pt idx="2">
                  <c:v>41328</c:v>
                </c:pt>
                <c:pt idx="3">
                  <c:v>25999</c:v>
                </c:pt>
                <c:pt idx="4">
                  <c:v>19692</c:v>
                </c:pt>
                <c:pt idx="5">
                  <c:v>18017</c:v>
                </c:pt>
                <c:pt idx="6">
                  <c:v>16295</c:v>
                </c:pt>
                <c:pt idx="7">
                  <c:v>15137</c:v>
                </c:pt>
                <c:pt idx="8">
                  <c:v>13497</c:v>
                </c:pt>
                <c:pt idx="9">
                  <c:v>13012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清水・静岡!$D$20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730496453900546E-3"/>
                  <c:y val="-3.051944088739593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5.3191489361702126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5.3191489361702126E-3"/>
                  <c:y val="-7.7522431789050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3.5460992907800767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8.8652482269503553E-3"/>
                  <c:y val="-1.9380150155649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-1.773049645390201E-3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7.7525483733137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その他の機械</c:v>
                </c:pt>
                <c:pt idx="5">
                  <c:v>雑品</c:v>
                </c:pt>
                <c:pt idx="6">
                  <c:v>鉄鋼</c:v>
                </c:pt>
                <c:pt idx="7">
                  <c:v>電気機械</c:v>
                </c:pt>
                <c:pt idx="8">
                  <c:v>その他の製造工業品</c:v>
                </c:pt>
                <c:pt idx="9">
                  <c:v>紙・パルプ</c:v>
                </c:pt>
              </c:strCache>
            </c:strRef>
          </c:cat>
          <c:val>
            <c:numRef>
              <c:f>清水・静岡!$D$21:$D$30</c:f>
              <c:numCache>
                <c:formatCode>#,##0_);[Red]\(#,##0\)</c:formatCode>
                <c:ptCount val="10"/>
                <c:pt idx="0">
                  <c:v>96187</c:v>
                </c:pt>
                <c:pt idx="1">
                  <c:v>46209</c:v>
                </c:pt>
                <c:pt idx="2">
                  <c:v>36783</c:v>
                </c:pt>
                <c:pt idx="3">
                  <c:v>35029</c:v>
                </c:pt>
                <c:pt idx="4">
                  <c:v>15855</c:v>
                </c:pt>
                <c:pt idx="5">
                  <c:v>21627</c:v>
                </c:pt>
                <c:pt idx="6">
                  <c:v>17453</c:v>
                </c:pt>
                <c:pt idx="7">
                  <c:v>20005</c:v>
                </c:pt>
                <c:pt idx="8">
                  <c:v>14185</c:v>
                </c:pt>
                <c:pt idx="9">
                  <c:v>10776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化学肥料</c:v>
                </c:pt>
                <c:pt idx="6">
                  <c:v>雑品</c:v>
                </c:pt>
                <c:pt idx="7">
                  <c:v>その他の製造工業品</c:v>
                </c:pt>
                <c:pt idx="8">
                  <c:v>非鉄金属</c:v>
                </c:pt>
                <c:pt idx="9">
                  <c:v>その他の化学工業品</c:v>
                </c:pt>
              </c:strCache>
            </c:strRef>
          </c:cat>
          <c:val>
            <c:numRef>
              <c:f>清水・静岡!$C$54:$C$63</c:f>
              <c:numCache>
                <c:formatCode>#,##0_);[Red]\(#,##0\)</c:formatCode>
                <c:ptCount val="10"/>
                <c:pt idx="0">
                  <c:v>13996</c:v>
                </c:pt>
                <c:pt idx="1">
                  <c:v>10161</c:v>
                </c:pt>
                <c:pt idx="2">
                  <c:v>5508</c:v>
                </c:pt>
                <c:pt idx="3">
                  <c:v>2198</c:v>
                </c:pt>
                <c:pt idx="4">
                  <c:v>2050</c:v>
                </c:pt>
                <c:pt idx="5">
                  <c:v>1371</c:v>
                </c:pt>
                <c:pt idx="6">
                  <c:v>1363</c:v>
                </c:pt>
                <c:pt idx="7">
                  <c:v>1119</c:v>
                </c:pt>
                <c:pt idx="8">
                  <c:v>1078</c:v>
                </c:pt>
                <c:pt idx="9">
                  <c:v>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清水・静岡!$D$53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6377952755905E-3"/>
                  <c:y val="-7.1306862043314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-2.4955436720142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化学肥料</c:v>
                </c:pt>
                <c:pt idx="6">
                  <c:v>雑品</c:v>
                </c:pt>
                <c:pt idx="7">
                  <c:v>その他の製造工業品</c:v>
                </c:pt>
                <c:pt idx="8">
                  <c:v>非鉄金属</c:v>
                </c:pt>
                <c:pt idx="9">
                  <c:v>その他の化学工業品</c:v>
                </c:pt>
              </c:strCache>
            </c:strRef>
          </c:cat>
          <c:val>
            <c:numRef>
              <c:f>清水・静岡!$D$54:$D$63</c:f>
              <c:numCache>
                <c:formatCode>#,##0_);[Red]\(#,##0\)</c:formatCode>
                <c:ptCount val="10"/>
                <c:pt idx="0">
                  <c:v>16040</c:v>
                </c:pt>
                <c:pt idx="1">
                  <c:v>8009</c:v>
                </c:pt>
                <c:pt idx="2">
                  <c:v>3002</c:v>
                </c:pt>
                <c:pt idx="3">
                  <c:v>1507</c:v>
                </c:pt>
                <c:pt idx="4">
                  <c:v>1554</c:v>
                </c:pt>
                <c:pt idx="5">
                  <c:v>1371</c:v>
                </c:pt>
                <c:pt idx="6">
                  <c:v>3140</c:v>
                </c:pt>
                <c:pt idx="7">
                  <c:v>1087</c:v>
                </c:pt>
                <c:pt idx="8">
                  <c:v>1084</c:v>
                </c:pt>
                <c:pt idx="9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7507043902976704E-2"/>
                  <c:y val="9.31773358838612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1.59900351439120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2.3008934906758703E-5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その他の農作物</c:v>
                </c:pt>
                <c:pt idx="1">
                  <c:v>飲料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米</c:v>
                </c:pt>
                <c:pt idx="9">
                  <c:v>その他の製造工業品</c:v>
                </c:pt>
              </c:strCache>
            </c:strRef>
          </c:cat>
          <c:val>
            <c:numRef>
              <c:f>駿遠・西部!$C$22:$C$31</c:f>
              <c:numCache>
                <c:formatCode>#,##0_);[Red]\(#,##0\)</c:formatCode>
                <c:ptCount val="10"/>
                <c:pt idx="0">
                  <c:v>16502</c:v>
                </c:pt>
                <c:pt idx="1">
                  <c:v>16174</c:v>
                </c:pt>
                <c:pt idx="2">
                  <c:v>14564</c:v>
                </c:pt>
                <c:pt idx="3">
                  <c:v>9081</c:v>
                </c:pt>
                <c:pt idx="4">
                  <c:v>6925</c:v>
                </c:pt>
                <c:pt idx="5">
                  <c:v>6010</c:v>
                </c:pt>
                <c:pt idx="6">
                  <c:v>4470</c:v>
                </c:pt>
                <c:pt idx="7">
                  <c:v>3128</c:v>
                </c:pt>
                <c:pt idx="8">
                  <c:v>3124</c:v>
                </c:pt>
                <c:pt idx="9">
                  <c:v>2712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駿遠・西部!$D$21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590124069137027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-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401189024600265E-2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8.7719153216084204E-3"/>
                  <c:y val="-3.173332147040941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その他の農作物</c:v>
                </c:pt>
                <c:pt idx="1">
                  <c:v>飲料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米</c:v>
                </c:pt>
                <c:pt idx="9">
                  <c:v>その他の製造工業品</c:v>
                </c:pt>
              </c:strCache>
            </c:strRef>
          </c:cat>
          <c:val>
            <c:numRef>
              <c:f>駿遠・西部!$D$22:$D$31</c:f>
              <c:numCache>
                <c:formatCode>#,##0_);[Red]\(#,##0\)</c:formatCode>
                <c:ptCount val="10"/>
                <c:pt idx="0">
                  <c:v>19740</c:v>
                </c:pt>
                <c:pt idx="1">
                  <c:v>20835</c:v>
                </c:pt>
                <c:pt idx="2">
                  <c:v>15330</c:v>
                </c:pt>
                <c:pt idx="3">
                  <c:v>9426</c:v>
                </c:pt>
                <c:pt idx="4">
                  <c:v>6972</c:v>
                </c:pt>
                <c:pt idx="5">
                  <c:v>5104</c:v>
                </c:pt>
                <c:pt idx="6">
                  <c:v>4069</c:v>
                </c:pt>
                <c:pt idx="7">
                  <c:v>3084</c:v>
                </c:pt>
                <c:pt idx="8">
                  <c:v>3216</c:v>
                </c:pt>
                <c:pt idx="9">
                  <c:v>9105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3979905811760568E-2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駿遠・西部!$C$55:$C$64</c:f>
              <c:numCache>
                <c:formatCode>#,##0_);[Red]\(#,##0\)</c:formatCode>
                <c:ptCount val="10"/>
                <c:pt idx="0">
                  <c:v>300759</c:v>
                </c:pt>
                <c:pt idx="1">
                  <c:v>113138</c:v>
                </c:pt>
                <c:pt idx="2">
                  <c:v>30942</c:v>
                </c:pt>
                <c:pt idx="3">
                  <c:v>26613</c:v>
                </c:pt>
                <c:pt idx="4">
                  <c:v>25938</c:v>
                </c:pt>
                <c:pt idx="5">
                  <c:v>20047</c:v>
                </c:pt>
                <c:pt idx="6">
                  <c:v>17131</c:v>
                </c:pt>
                <c:pt idx="7">
                  <c:v>14598</c:v>
                </c:pt>
                <c:pt idx="8">
                  <c:v>14405</c:v>
                </c:pt>
                <c:pt idx="9">
                  <c:v>10322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駿遠・西部!$D$54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222370491170766E-2"/>
                  <c:y val="-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0484929358820489E-2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駿遠・西部!$D$55:$D$64</c:f>
              <c:numCache>
                <c:formatCode>#,##0_);[Red]\(#,##0\)</c:formatCode>
                <c:ptCount val="10"/>
                <c:pt idx="0">
                  <c:v>319549</c:v>
                </c:pt>
                <c:pt idx="1">
                  <c:v>110555</c:v>
                </c:pt>
                <c:pt idx="2">
                  <c:v>27950</c:v>
                </c:pt>
                <c:pt idx="3">
                  <c:v>19686</c:v>
                </c:pt>
                <c:pt idx="4">
                  <c:v>23034</c:v>
                </c:pt>
                <c:pt idx="5">
                  <c:v>18154</c:v>
                </c:pt>
                <c:pt idx="6">
                  <c:v>12333</c:v>
                </c:pt>
                <c:pt idx="7">
                  <c:v>15139</c:v>
                </c:pt>
                <c:pt idx="8">
                  <c:v>16086</c:v>
                </c:pt>
                <c:pt idx="9">
                  <c:v>7280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20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4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11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153799</c:v>
                </c:pt>
                <c:pt idx="1">
                  <c:v>251596</c:v>
                </c:pt>
                <c:pt idx="2">
                  <c:v>331296</c:v>
                </c:pt>
                <c:pt idx="3">
                  <c:v>129806</c:v>
                </c:pt>
                <c:pt idx="4">
                  <c:v>155859</c:v>
                </c:pt>
                <c:pt idx="5">
                  <c:v>625228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66541</c:v>
                </c:pt>
                <c:pt idx="1">
                  <c:v>137057</c:v>
                </c:pt>
                <c:pt idx="2">
                  <c:v>182789</c:v>
                </c:pt>
                <c:pt idx="3">
                  <c:v>24106</c:v>
                </c:pt>
                <c:pt idx="4">
                  <c:v>105636</c:v>
                </c:pt>
                <c:pt idx="5">
                  <c:v>234801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0.69800762458019427</c:v>
                </c:pt>
                <c:pt idx="1">
                  <c:v>0.6473538091819695</c:v>
                </c:pt>
                <c:pt idx="2">
                  <c:v>0.64443817656613211</c:v>
                </c:pt>
                <c:pt idx="3">
                  <c:v>0.84337803420136181</c:v>
                </c:pt>
                <c:pt idx="4">
                  <c:v>0.59603051683588593</c:v>
                </c:pt>
                <c:pt idx="5">
                  <c:v>0.72698478772227448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2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6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7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6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3.5699759415581569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070950619057243E-2"/>
                  <c:y val="2.0201792957698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7849176984287383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1.4279341587429972E-2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3.5698353968576075E-3"/>
                  <c:y val="-2.8860256104350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3.5698353968576075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缶詰・びん詰</c:v>
                </c:pt>
                <c:pt idx="9">
                  <c:v>雑品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327748</c:v>
                </c:pt>
                <c:pt idx="1">
                  <c:v>100827</c:v>
                </c:pt>
                <c:pt idx="2">
                  <c:v>97968</c:v>
                </c:pt>
                <c:pt idx="3">
                  <c:v>80556</c:v>
                </c:pt>
                <c:pt idx="4">
                  <c:v>70236</c:v>
                </c:pt>
                <c:pt idx="5">
                  <c:v>48311</c:v>
                </c:pt>
                <c:pt idx="6">
                  <c:v>46165</c:v>
                </c:pt>
                <c:pt idx="7">
                  <c:v>38829</c:v>
                </c:pt>
                <c:pt idx="8">
                  <c:v>37579</c:v>
                </c:pt>
                <c:pt idx="9">
                  <c:v>31993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99E-2"/>
                  <c:y val="-5.7724602606492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1.7847771537280747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1.070950619057243E-2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784917698428673E-3"/>
                  <c:y val="-8.6584631466521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3.5698353968574765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-1.7849176984288692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-2.3088023088023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2.7390756712344631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缶詰・びん詰</c:v>
                </c:pt>
                <c:pt idx="9">
                  <c:v>雑品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314894</c:v>
                </c:pt>
                <c:pt idx="1">
                  <c:v>96118</c:v>
                </c:pt>
                <c:pt idx="2">
                  <c:v>100208</c:v>
                </c:pt>
                <c:pt idx="3">
                  <c:v>89534</c:v>
                </c:pt>
                <c:pt idx="4">
                  <c:v>57419</c:v>
                </c:pt>
                <c:pt idx="5">
                  <c:v>29956</c:v>
                </c:pt>
                <c:pt idx="6">
                  <c:v>41442</c:v>
                </c:pt>
                <c:pt idx="7">
                  <c:v>33357</c:v>
                </c:pt>
                <c:pt idx="8">
                  <c:v>37116</c:v>
                </c:pt>
                <c:pt idx="9">
                  <c:v>31405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11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1688718397379808"/>
                  <c:y val="-8.71401911916973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0.19481316972130622"/>
                  <c:y val="-0.110855667124178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8.1478939064240904E-2"/>
                  <c:y val="-8.2019311806207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0.11985283890795702"/>
                  <c:y val="-0.110012039779431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4.7259049883721797E-5"/>
                  <c:y val="-5.20490500614029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91533002819094"/>
                      <c:h val="9.65291723855618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1.980872049113518E-2"/>
                  <c:y val="-1.94803631197476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3295346628679962E-2"/>
                  <c:y val="5.63606154735239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4.5584045584045586E-2"/>
                  <c:y val="6.20183486238532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5.3181536068675178E-2"/>
                  <c:y val="7.82291892412531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缶詰・びん詰</c:v>
                </c:pt>
                <c:pt idx="9">
                  <c:v>雑品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327748</c:v>
                </c:pt>
                <c:pt idx="1">
                  <c:v>100827</c:v>
                </c:pt>
                <c:pt idx="2">
                  <c:v>97968</c:v>
                </c:pt>
                <c:pt idx="3">
                  <c:v>80556</c:v>
                </c:pt>
                <c:pt idx="4">
                  <c:v>70236</c:v>
                </c:pt>
                <c:pt idx="5">
                  <c:v>48311</c:v>
                </c:pt>
                <c:pt idx="6">
                  <c:v>46165</c:v>
                </c:pt>
                <c:pt idx="7">
                  <c:v>38829</c:v>
                </c:pt>
                <c:pt idx="8">
                  <c:v>37579</c:v>
                </c:pt>
                <c:pt idx="9">
                  <c:v>31993</c:v>
                </c:pt>
                <c:pt idx="10">
                  <c:v>156514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缶詰・びん詰</c:v>
                </c:pt>
                <c:pt idx="9">
                  <c:v>雑品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缶詰・びん詰</c:v>
                </c:pt>
                <c:pt idx="9">
                  <c:v>雑品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327748</c:v>
                </c:pt>
                <c:pt idx="1">
                  <c:v>100827</c:v>
                </c:pt>
                <c:pt idx="2">
                  <c:v>97968</c:v>
                </c:pt>
                <c:pt idx="3">
                  <c:v>80556</c:v>
                </c:pt>
                <c:pt idx="4">
                  <c:v>70236</c:v>
                </c:pt>
                <c:pt idx="5">
                  <c:v>48311</c:v>
                </c:pt>
                <c:pt idx="6">
                  <c:v>46165</c:v>
                </c:pt>
                <c:pt idx="7">
                  <c:v>38829</c:v>
                </c:pt>
                <c:pt idx="8">
                  <c:v>37579</c:v>
                </c:pt>
                <c:pt idx="9">
                  <c:v>31993</c:v>
                </c:pt>
                <c:pt idx="10">
                  <c:v>156514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11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3761615675903108"/>
                  <c:y val="-0.107220442272302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2881208551221174"/>
                  <c:y val="-0.114872416809967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3307527398769814"/>
                  <c:y val="-7.8727727999517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6973118818162997"/>
                  <c:y val="-0.113463299846139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6.6568091202340168E-2"/>
                  <c:y val="-5.62956526985852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3.5936233161694482E-2"/>
                  <c:y val="-3.651684918695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3.4202881128408566E-2"/>
                  <c:y val="-5.47126436781609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88E-4"/>
                  <c:y val="2.20292635834314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9.4995892688986394E-2"/>
                  <c:y val="2.9707665852113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36597821823996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缶詰・びん詰</c:v>
                </c:pt>
                <c:pt idx="9">
                  <c:v>雑品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314894</c:v>
                </c:pt>
                <c:pt idx="1">
                  <c:v>96118</c:v>
                </c:pt>
                <c:pt idx="2">
                  <c:v>100208</c:v>
                </c:pt>
                <c:pt idx="3">
                  <c:v>89534</c:v>
                </c:pt>
                <c:pt idx="4">
                  <c:v>57419</c:v>
                </c:pt>
                <c:pt idx="5">
                  <c:v>29956</c:v>
                </c:pt>
                <c:pt idx="6">
                  <c:v>41442</c:v>
                </c:pt>
                <c:pt idx="7">
                  <c:v>33357</c:v>
                </c:pt>
                <c:pt idx="8">
                  <c:v>37116</c:v>
                </c:pt>
                <c:pt idx="9">
                  <c:v>31405</c:v>
                </c:pt>
                <c:pt idx="10" formatCode="#,##0_);[Red]\(#,##0\)">
                  <c:v>171300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0.20345</cdr:y>
    </cdr:from>
    <cdr:to>
      <cdr:x>0.99876</cdr:x>
      <cdr:y>0.8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52" y="561979"/>
          <a:ext cx="563753" cy="1647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0.58712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2" y="676282"/>
          <a:ext cx="685733" cy="800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0.25001</cdr:y>
    </cdr:from>
    <cdr:to>
      <cdr:x>0.9948</cdr:x>
      <cdr:y>0.8587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82" y="657243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0.11972</cdr:y>
    </cdr:from>
    <cdr:to>
      <cdr:x>0.9922</cdr:x>
      <cdr:y>0.67606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62" y="323864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0.3101</cdr:y>
    </cdr:from>
    <cdr:to>
      <cdr:x>0.98954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44" y="84772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0.27676</cdr:x>
      <cdr:y>0.77324</cdr:y>
    </cdr:from>
    <cdr:to>
      <cdr:x>0.5622</cdr:x>
      <cdr:y>0.82055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33675" y="4514801"/>
          <a:ext cx="281940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0.30342</cdr:y>
    </cdr:from>
    <cdr:to>
      <cdr:x>0.74637</cdr:x>
      <cdr:y>0.35563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72" y="1771644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0.23929</cdr:y>
    </cdr:from>
    <cdr:to>
      <cdr:x>0.9791</cdr:x>
      <cdr:y>0.86429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106" y="638175"/>
          <a:ext cx="638235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0.27526</cdr:y>
    </cdr:from>
    <cdr:to>
      <cdr:x>0.98829</cdr:x>
      <cdr:y>0.85018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98" y="752463"/>
          <a:ext cx="699041" cy="15716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0.2063</cdr:y>
    </cdr:from>
    <cdr:to>
      <cdr:x>0.9987</cdr:x>
      <cdr:y>0.66434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59" y="561991"/>
          <a:ext cx="666756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0.2483</cdr:y>
    </cdr:from>
    <cdr:to>
      <cdr:x>0.98957</cdr:x>
      <cdr:y>0.90476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293" y="695325"/>
          <a:ext cx="619156" cy="1838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0.90471</cdr:x>
      <cdr:y>0.13978</cdr:y>
    </cdr:from>
    <cdr:to>
      <cdr:x>0.9987</cdr:x>
      <cdr:y>0.9319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864" y="371475"/>
          <a:ext cx="685766" cy="2105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0.08882</cdr:y>
    </cdr:from>
    <cdr:to>
      <cdr:x>0.98698</cdr:x>
      <cdr:y>0.625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9" y="257173"/>
          <a:ext cx="914400" cy="155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0.86748</cdr:x>
      <cdr:y>0.16108</cdr:y>
    </cdr:from>
    <cdr:to>
      <cdr:x>0.99216</cdr:x>
      <cdr:y>0.66443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9271" y="457218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0.55102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602" y="609647"/>
          <a:ext cx="681327" cy="933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U15" sqref="U15"/>
    </sheetView>
  </sheetViews>
  <sheetFormatPr defaultRowHeight="17.25" x14ac:dyDescent="0.2"/>
  <cols>
    <col min="1" max="1" width="9.625" style="31" customWidth="1"/>
    <col min="2" max="2" width="7.25" style="232" customWidth="1"/>
    <col min="3" max="3" width="9.625" style="233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 x14ac:dyDescent="0.2">
      <c r="A1" s="227"/>
      <c r="B1" s="228"/>
      <c r="C1" s="229"/>
      <c r="D1" s="230"/>
      <c r="E1" s="230"/>
      <c r="F1" s="230"/>
      <c r="G1" s="230"/>
      <c r="H1" s="231"/>
    </row>
    <row r="2" spans="1:8" ht="24" x14ac:dyDescent="0.25">
      <c r="A2" s="442" t="s">
        <v>134</v>
      </c>
      <c r="B2" s="443"/>
      <c r="C2" s="443"/>
      <c r="D2" s="443"/>
      <c r="E2" s="443"/>
      <c r="F2" s="443"/>
      <c r="G2" s="443"/>
      <c r="H2" s="444"/>
    </row>
    <row r="3" spans="1:8" ht="30" customHeight="1" x14ac:dyDescent="0.2">
      <c r="A3" s="445"/>
      <c r="B3" s="443"/>
      <c r="C3" s="443"/>
      <c r="D3" s="443"/>
      <c r="E3" s="443"/>
      <c r="F3" s="443"/>
      <c r="G3" s="443"/>
      <c r="H3" s="444"/>
    </row>
    <row r="4" spans="1:8" x14ac:dyDescent="0.2">
      <c r="A4" s="100"/>
      <c r="H4" s="234"/>
    </row>
    <row r="5" spans="1:8" x14ac:dyDescent="0.2">
      <c r="A5" s="235"/>
      <c r="B5"/>
      <c r="C5"/>
      <c r="D5"/>
      <c r="E5"/>
      <c r="F5"/>
      <c r="G5"/>
      <c r="H5" s="236"/>
    </row>
    <row r="6" spans="1:8" ht="23.25" customHeight="1" x14ac:dyDescent="0.15">
      <c r="A6" s="237"/>
      <c r="B6" s="238" t="s">
        <v>135</v>
      </c>
      <c r="C6" s="239"/>
      <c r="D6" s="240" t="s">
        <v>136</v>
      </c>
      <c r="E6" s="240"/>
      <c r="F6" s="241"/>
      <c r="G6" s="241"/>
      <c r="H6" s="234"/>
    </row>
    <row r="7" spans="1:8" s="241" customFormat="1" ht="17.100000000000001" customHeight="1" x14ac:dyDescent="0.15">
      <c r="A7" s="242"/>
      <c r="B7" s="243">
        <v>1</v>
      </c>
      <c r="C7" s="244"/>
      <c r="D7" s="241" t="s">
        <v>137</v>
      </c>
      <c r="G7" s="245"/>
      <c r="H7" s="246"/>
    </row>
    <row r="8" spans="1:8" s="241" customFormat="1" ht="17.100000000000001" customHeight="1" x14ac:dyDescent="0.15">
      <c r="A8" s="242"/>
      <c r="B8" s="247"/>
      <c r="C8" s="244"/>
      <c r="H8" s="246"/>
    </row>
    <row r="9" spans="1:8" s="241" customFormat="1" ht="17.100000000000001" customHeight="1" x14ac:dyDescent="0.15">
      <c r="A9" s="242"/>
      <c r="B9" s="248">
        <v>2</v>
      </c>
      <c r="C9" s="244"/>
      <c r="D9" s="241" t="s">
        <v>138</v>
      </c>
      <c r="G9" s="245"/>
      <c r="H9" s="246"/>
    </row>
    <row r="10" spans="1:8" s="241" customFormat="1" ht="17.100000000000001" customHeight="1" x14ac:dyDescent="0.15">
      <c r="A10" s="242"/>
      <c r="B10" s="247"/>
      <c r="C10" s="244"/>
      <c r="H10" s="246"/>
    </row>
    <row r="11" spans="1:8" s="241" customFormat="1" ht="17.100000000000001" customHeight="1" x14ac:dyDescent="0.15">
      <c r="A11" s="242"/>
      <c r="B11" s="249">
        <v>3</v>
      </c>
      <c r="C11" s="244"/>
      <c r="D11" s="241" t="s">
        <v>139</v>
      </c>
      <c r="G11" s="245"/>
      <c r="H11" s="246"/>
    </row>
    <row r="12" spans="1:8" s="241" customFormat="1" ht="17.100000000000001" customHeight="1" x14ac:dyDescent="0.15">
      <c r="A12" s="242"/>
      <c r="B12" s="247"/>
      <c r="C12" s="244"/>
      <c r="H12" s="246"/>
    </row>
    <row r="13" spans="1:8" s="241" customFormat="1" ht="17.100000000000001" customHeight="1" x14ac:dyDescent="0.15">
      <c r="A13" s="242"/>
      <c r="B13" s="345">
        <v>4</v>
      </c>
      <c r="C13" s="244"/>
      <c r="D13" s="241" t="s">
        <v>140</v>
      </c>
      <c r="G13" s="245"/>
      <c r="H13" s="246"/>
    </row>
    <row r="14" spans="1:8" s="241" customFormat="1" ht="17.100000000000001" customHeight="1" x14ac:dyDescent="0.15">
      <c r="A14" s="242"/>
      <c r="B14" s="247" t="s">
        <v>141</v>
      </c>
      <c r="C14" s="244"/>
      <c r="H14" s="246"/>
    </row>
    <row r="15" spans="1:8" s="241" customFormat="1" ht="17.100000000000001" customHeight="1" x14ac:dyDescent="0.15">
      <c r="A15" s="242"/>
      <c r="B15" s="250">
        <v>5</v>
      </c>
      <c r="C15" s="244"/>
      <c r="D15" s="241" t="s">
        <v>142</v>
      </c>
      <c r="G15" s="245"/>
      <c r="H15" s="246"/>
    </row>
    <row r="16" spans="1:8" s="241" customFormat="1" ht="17.100000000000001" customHeight="1" x14ac:dyDescent="0.15">
      <c r="A16" s="242"/>
      <c r="B16" s="247"/>
      <c r="C16" s="244"/>
      <c r="H16" s="246"/>
    </row>
    <row r="17" spans="1:8" s="241" customFormat="1" ht="17.100000000000001" customHeight="1" x14ac:dyDescent="0.15">
      <c r="A17" s="242"/>
      <c r="B17" s="251">
        <v>6</v>
      </c>
      <c r="C17" s="244"/>
      <c r="D17" s="241" t="s">
        <v>143</v>
      </c>
      <c r="H17" s="246"/>
    </row>
    <row r="18" spans="1:8" s="241" customFormat="1" ht="17.100000000000001" customHeight="1" x14ac:dyDescent="0.15">
      <c r="A18" s="242"/>
      <c r="B18" s="247"/>
      <c r="C18" s="244"/>
      <c r="H18" s="246"/>
    </row>
    <row r="19" spans="1:8" s="241" customFormat="1" ht="17.100000000000001" customHeight="1" x14ac:dyDescent="0.15">
      <c r="A19" s="242"/>
      <c r="B19" s="252">
        <v>7</v>
      </c>
      <c r="C19" s="244"/>
      <c r="D19" s="241" t="s">
        <v>144</v>
      </c>
      <c r="H19" s="246"/>
    </row>
    <row r="20" spans="1:8" s="241" customFormat="1" ht="17.100000000000001" customHeight="1" x14ac:dyDescent="0.15">
      <c r="A20" s="242"/>
      <c r="B20" s="247"/>
      <c r="C20" s="244"/>
      <c r="H20" s="246"/>
    </row>
    <row r="21" spans="1:8" s="241" customFormat="1" ht="17.100000000000001" customHeight="1" x14ac:dyDescent="0.15">
      <c r="A21" s="242"/>
      <c r="B21" s="253">
        <v>8</v>
      </c>
      <c r="C21" s="244"/>
      <c r="D21" s="241" t="s">
        <v>145</v>
      </c>
      <c r="H21" s="246"/>
    </row>
    <row r="22" spans="1:8" s="241" customFormat="1" ht="17.100000000000001" customHeight="1" x14ac:dyDescent="0.15">
      <c r="A22" s="242"/>
      <c r="B22" s="247"/>
      <c r="C22" s="244"/>
      <c r="H22" s="246"/>
    </row>
    <row r="23" spans="1:8" s="241" customFormat="1" ht="17.100000000000001" customHeight="1" x14ac:dyDescent="0.15">
      <c r="A23" s="242"/>
      <c r="B23" s="254">
        <v>9</v>
      </c>
      <c r="C23" s="244"/>
      <c r="D23" s="241" t="s">
        <v>146</v>
      </c>
      <c r="H23" s="246"/>
    </row>
    <row r="24" spans="1:8" s="241" customFormat="1" ht="17.100000000000001" customHeight="1" x14ac:dyDescent="0.15">
      <c r="A24" s="242"/>
      <c r="B24" s="247"/>
      <c r="C24" s="244"/>
      <c r="H24" s="246"/>
    </row>
    <row r="25" spans="1:8" s="241" customFormat="1" ht="17.100000000000001" customHeight="1" x14ac:dyDescent="0.15">
      <c r="A25" s="242"/>
      <c r="B25" s="255">
        <v>10</v>
      </c>
      <c r="C25" s="244"/>
      <c r="D25" s="241" t="s">
        <v>147</v>
      </c>
      <c r="H25" s="246"/>
    </row>
    <row r="26" spans="1:8" s="241" customFormat="1" ht="17.100000000000001" customHeight="1" x14ac:dyDescent="0.15">
      <c r="A26" s="242"/>
      <c r="B26" s="247"/>
      <c r="C26" s="244"/>
      <c r="H26" s="246"/>
    </row>
    <row r="27" spans="1:8" s="241" customFormat="1" ht="17.100000000000001" customHeight="1" x14ac:dyDescent="0.15">
      <c r="A27" s="242"/>
      <c r="B27" s="256">
        <v>11</v>
      </c>
      <c r="C27" s="244"/>
      <c r="D27" s="241" t="s">
        <v>148</v>
      </c>
      <c r="H27" s="246"/>
    </row>
    <row r="28" spans="1:8" s="241" customFormat="1" ht="17.100000000000001" customHeight="1" x14ac:dyDescent="0.15">
      <c r="A28" s="242"/>
      <c r="B28" s="247"/>
      <c r="C28" s="244"/>
      <c r="H28" s="246"/>
    </row>
    <row r="29" spans="1:8" s="241" customFormat="1" ht="17.100000000000001" customHeight="1" x14ac:dyDescent="0.15">
      <c r="A29" s="242"/>
      <c r="B29" s="272">
        <v>12</v>
      </c>
      <c r="C29" s="244"/>
      <c r="D29" s="241" t="s">
        <v>149</v>
      </c>
      <c r="H29" s="246"/>
    </row>
    <row r="30" spans="1:8" s="241" customFormat="1" ht="17.100000000000001" customHeight="1" x14ac:dyDescent="0.15">
      <c r="A30" s="257"/>
      <c r="B30" s="258"/>
      <c r="C30" s="259"/>
      <c r="D30" s="259"/>
      <c r="E30" s="259"/>
      <c r="F30" s="259"/>
      <c r="G30" s="259"/>
      <c r="H30" s="260"/>
    </row>
    <row r="31" spans="1:8" s="241" customFormat="1" ht="17.100000000000001" customHeight="1" x14ac:dyDescent="0.15">
      <c r="A31" s="242"/>
      <c r="B31" s="272">
        <v>13</v>
      </c>
      <c r="C31" s="261"/>
      <c r="D31" s="241" t="s">
        <v>150</v>
      </c>
      <c r="H31" s="246"/>
    </row>
    <row r="32" spans="1:8" s="241" customFormat="1" ht="17.100000000000001" customHeight="1" x14ac:dyDescent="0.15">
      <c r="A32" s="242"/>
      <c r="B32" s="247"/>
      <c r="C32" s="244"/>
      <c r="H32" s="246"/>
    </row>
    <row r="33" spans="1:8" s="241" customFormat="1" ht="17.100000000000001" customHeight="1" x14ac:dyDescent="0.15">
      <c r="A33" s="242"/>
      <c r="B33" s="272">
        <v>14</v>
      </c>
      <c r="C33" s="244"/>
      <c r="D33" s="241" t="s">
        <v>151</v>
      </c>
      <c r="H33" s="246"/>
    </row>
    <row r="34" spans="1:8" s="241" customFormat="1" ht="17.100000000000001" customHeight="1" x14ac:dyDescent="0.15">
      <c r="A34" s="262"/>
      <c r="B34" s="247"/>
      <c r="C34" s="244"/>
      <c r="D34" s="263"/>
      <c r="E34" s="263"/>
      <c r="F34" s="263"/>
      <c r="G34" s="263"/>
      <c r="H34" s="264"/>
    </row>
    <row r="35" spans="1:8" s="241" customFormat="1" ht="17.100000000000001" customHeight="1" x14ac:dyDescent="0.15">
      <c r="A35" s="242"/>
      <c r="B35" s="272">
        <v>15</v>
      </c>
      <c r="C35" s="244"/>
      <c r="D35" s="241" t="s">
        <v>92</v>
      </c>
      <c r="E35" s="241" t="s">
        <v>152</v>
      </c>
      <c r="H35" s="246"/>
    </row>
    <row r="36" spans="1:8" s="241" customFormat="1" ht="17.100000000000001" customHeight="1" x14ac:dyDescent="0.15">
      <c r="A36" s="262"/>
      <c r="B36" s="265"/>
      <c r="C36" s="263"/>
      <c r="D36" s="263"/>
      <c r="E36" s="263"/>
      <c r="F36" s="263"/>
      <c r="G36" s="263"/>
      <c r="H36" s="264"/>
    </row>
    <row r="37" spans="1:8" s="241" customFormat="1" ht="17.100000000000001" customHeight="1" x14ac:dyDescent="0.15">
      <c r="A37" s="242"/>
      <c r="B37" s="272">
        <v>16</v>
      </c>
      <c r="C37" s="261"/>
      <c r="D37" s="241" t="s">
        <v>153</v>
      </c>
      <c r="H37" s="246"/>
    </row>
    <row r="38" spans="1:8" s="241" customFormat="1" ht="17.100000000000001" customHeight="1" x14ac:dyDescent="0.15">
      <c r="A38" s="242"/>
      <c r="B38" s="247"/>
      <c r="C38" s="244"/>
      <c r="H38" s="246"/>
    </row>
    <row r="39" spans="1:8" s="241" customFormat="1" ht="17.100000000000001" customHeight="1" x14ac:dyDescent="0.15">
      <c r="A39" s="242"/>
      <c r="B39" s="272">
        <v>17</v>
      </c>
      <c r="C39" s="261"/>
      <c r="D39" s="241" t="s">
        <v>154</v>
      </c>
      <c r="H39" s="246"/>
    </row>
    <row r="40" spans="1:8" s="241" customFormat="1" ht="17.100000000000001" customHeight="1" x14ac:dyDescent="0.15">
      <c r="A40" s="242"/>
      <c r="B40" s="273"/>
      <c r="C40" s="261"/>
      <c r="H40" s="246"/>
    </row>
    <row r="41" spans="1:8" s="241" customFormat="1" ht="17.100000000000001" customHeight="1" x14ac:dyDescent="0.15">
      <c r="A41" s="242"/>
      <c r="B41" s="247"/>
      <c r="C41" s="244"/>
      <c r="H41" s="246"/>
    </row>
    <row r="42" spans="1:8" s="241" customFormat="1" ht="29.25" customHeight="1" x14ac:dyDescent="0.2">
      <c r="A42" s="446" t="s">
        <v>155</v>
      </c>
      <c r="B42" s="447"/>
      <c r="C42" s="447"/>
      <c r="D42" s="447"/>
      <c r="E42" s="447"/>
      <c r="F42" s="447"/>
      <c r="G42" s="447"/>
      <c r="H42" s="448"/>
    </row>
    <row r="43" spans="1:8" s="241" customFormat="1" ht="14.25" x14ac:dyDescent="0.15">
      <c r="A43" s="266"/>
      <c r="B43" s="267"/>
      <c r="C43" s="268"/>
      <c r="D43" s="269"/>
      <c r="E43" s="269"/>
      <c r="F43" s="269"/>
      <c r="G43" s="269"/>
      <c r="H43" s="270"/>
    </row>
    <row r="44" spans="1:8" s="271" customFormat="1" x14ac:dyDescent="0.2">
      <c r="B44" s="232"/>
      <c r="C44" s="233"/>
    </row>
    <row r="45" spans="1:8" s="271" customFormat="1" x14ac:dyDescent="0.2">
      <c r="B45" s="232"/>
      <c r="C45" s="233"/>
    </row>
    <row r="46" spans="1:8" s="271" customFormat="1" x14ac:dyDescent="0.2">
      <c r="B46" s="232"/>
      <c r="C46" s="233"/>
    </row>
    <row r="47" spans="1:8" s="271" customFormat="1" x14ac:dyDescent="0.2">
      <c r="B47" s="232"/>
      <c r="C47" s="233"/>
    </row>
    <row r="48" spans="1:8" s="271" customFormat="1" x14ac:dyDescent="0.2">
      <c r="B48" s="232"/>
      <c r="C48" s="233"/>
    </row>
    <row r="49" spans="2:3" s="271" customFormat="1" x14ac:dyDescent="0.2">
      <c r="B49" s="232"/>
      <c r="C49" s="233"/>
    </row>
    <row r="50" spans="2:3" s="271" customFormat="1" x14ac:dyDescent="0.2">
      <c r="B50" s="232"/>
      <c r="C50" s="233"/>
    </row>
    <row r="51" spans="2:3" s="271" customFormat="1" x14ac:dyDescent="0.2">
      <c r="B51" s="232"/>
      <c r="C51" s="233"/>
    </row>
    <row r="52" spans="2:3" s="271" customFormat="1" x14ac:dyDescent="0.2">
      <c r="B52" s="232"/>
      <c r="C52" s="233"/>
    </row>
    <row r="53" spans="2:3" s="271" customFormat="1" x14ac:dyDescent="0.2">
      <c r="B53" s="232"/>
      <c r="C53" s="233"/>
    </row>
    <row r="54" spans="2:3" s="271" customFormat="1" x14ac:dyDescent="0.2">
      <c r="B54" s="232"/>
      <c r="C54" s="233"/>
    </row>
    <row r="55" spans="2:3" s="271" customFormat="1" x14ac:dyDescent="0.2">
      <c r="B55" s="232"/>
      <c r="C55" s="233"/>
    </row>
    <row r="56" spans="2:3" s="271" customFormat="1" x14ac:dyDescent="0.2">
      <c r="B56" s="232"/>
      <c r="C56" s="233"/>
    </row>
    <row r="57" spans="2:3" s="271" customFormat="1" x14ac:dyDescent="0.2">
      <c r="B57" s="232"/>
      <c r="C57" s="233"/>
    </row>
    <row r="58" spans="2:3" s="271" customFormat="1" x14ac:dyDescent="0.2">
      <c r="B58" s="232"/>
      <c r="C58" s="233"/>
    </row>
    <row r="59" spans="2:3" s="271" customFormat="1" x14ac:dyDescent="0.2">
      <c r="B59" s="232"/>
      <c r="C59" s="233"/>
    </row>
    <row r="60" spans="2:3" s="271" customFormat="1" x14ac:dyDescent="0.2">
      <c r="B60" s="232"/>
      <c r="C60" s="233"/>
    </row>
    <row r="61" spans="2:3" s="271" customFormat="1" x14ac:dyDescent="0.2">
      <c r="B61" s="232"/>
      <c r="C61" s="233"/>
    </row>
    <row r="62" spans="2:3" s="271" customFormat="1" x14ac:dyDescent="0.2">
      <c r="B62" s="232"/>
      <c r="C62" s="233"/>
    </row>
    <row r="63" spans="2:3" s="271" customFormat="1" x14ac:dyDescent="0.2">
      <c r="B63" s="232"/>
      <c r="C63" s="233"/>
    </row>
    <row r="64" spans="2:3" s="271" customFormat="1" x14ac:dyDescent="0.2">
      <c r="B64" s="232"/>
      <c r="C64" s="233"/>
    </row>
    <row r="65" spans="2:3" s="271" customFormat="1" x14ac:dyDescent="0.2">
      <c r="B65" s="232"/>
      <c r="C65" s="233"/>
    </row>
    <row r="66" spans="2:3" s="271" customFormat="1" x14ac:dyDescent="0.2">
      <c r="B66" s="232"/>
      <c r="C66" s="233"/>
    </row>
    <row r="67" spans="2:3" s="271" customFormat="1" x14ac:dyDescent="0.2">
      <c r="B67" s="232"/>
      <c r="C67" s="233"/>
    </row>
    <row r="68" spans="2:3" s="271" customFormat="1" x14ac:dyDescent="0.2">
      <c r="B68" s="232"/>
      <c r="C68" s="233"/>
    </row>
    <row r="69" spans="2:3" s="271" customFormat="1" x14ac:dyDescent="0.2">
      <c r="B69" s="232"/>
      <c r="C69" s="233"/>
    </row>
    <row r="70" spans="2:3" s="271" customFormat="1" x14ac:dyDescent="0.2">
      <c r="B70" s="232"/>
      <c r="C70" s="233"/>
    </row>
    <row r="71" spans="2:3" s="271" customFormat="1" x14ac:dyDescent="0.2">
      <c r="B71" s="232"/>
      <c r="C71" s="233"/>
    </row>
    <row r="72" spans="2:3" s="271" customFormat="1" x14ac:dyDescent="0.2">
      <c r="B72" s="232"/>
      <c r="C72" s="233"/>
    </row>
    <row r="73" spans="2:3" s="271" customFormat="1" x14ac:dyDescent="0.2">
      <c r="B73" s="232"/>
      <c r="C73" s="233"/>
    </row>
    <row r="74" spans="2:3" s="271" customFormat="1" x14ac:dyDescent="0.2">
      <c r="B74" s="232"/>
      <c r="C74" s="233"/>
    </row>
    <row r="75" spans="2:3" s="271" customFormat="1" x14ac:dyDescent="0.2">
      <c r="B75" s="232"/>
      <c r="C75" s="233"/>
    </row>
    <row r="76" spans="2:3" s="271" customFormat="1" x14ac:dyDescent="0.2">
      <c r="B76" s="232"/>
      <c r="C76" s="233"/>
    </row>
    <row r="77" spans="2:3" s="271" customFormat="1" x14ac:dyDescent="0.2">
      <c r="B77" s="232"/>
      <c r="C77" s="233"/>
    </row>
    <row r="78" spans="2:3" s="271" customFormat="1" x14ac:dyDescent="0.2">
      <c r="B78" s="232"/>
      <c r="C78" s="233"/>
    </row>
    <row r="79" spans="2:3" s="271" customFormat="1" x14ac:dyDescent="0.2">
      <c r="B79" s="232"/>
      <c r="C79" s="233"/>
    </row>
    <row r="80" spans="2:3" s="271" customFormat="1" x14ac:dyDescent="0.2">
      <c r="B80" s="232"/>
      <c r="C80" s="233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P77" sqref="P77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187</v>
      </c>
      <c r="R1" s="105"/>
    </row>
    <row r="2" spans="8:30" x14ac:dyDescent="0.15">
      <c r="H2" s="184" t="s">
        <v>196</v>
      </c>
      <c r="I2" s="3"/>
      <c r="J2" s="186" t="s">
        <v>103</v>
      </c>
      <c r="K2" s="3"/>
      <c r="L2" s="297" t="s">
        <v>182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100</v>
      </c>
      <c r="I3" s="3"/>
      <c r="J3" s="145" t="s">
        <v>47</v>
      </c>
      <c r="K3" s="3"/>
      <c r="L3" s="297" t="s">
        <v>100</v>
      </c>
      <c r="S3" s="26"/>
      <c r="T3" s="26"/>
      <c r="U3" s="26"/>
    </row>
    <row r="4" spans="8:30" x14ac:dyDescent="0.15">
      <c r="H4" s="89">
        <v>19901</v>
      </c>
      <c r="I4" s="3">
        <v>26</v>
      </c>
      <c r="J4" s="161" t="s">
        <v>30</v>
      </c>
      <c r="K4" s="117">
        <f>SUM(I4)</f>
        <v>26</v>
      </c>
      <c r="L4" s="313">
        <v>20905</v>
      </c>
      <c r="M4" s="399"/>
      <c r="N4" s="90"/>
      <c r="O4" s="90"/>
      <c r="S4" s="26"/>
      <c r="T4" s="26"/>
      <c r="U4" s="26"/>
    </row>
    <row r="5" spans="8:30" x14ac:dyDescent="0.15">
      <c r="H5" s="44">
        <v>10695</v>
      </c>
      <c r="I5" s="3">
        <v>37</v>
      </c>
      <c r="J5" s="161" t="s">
        <v>37</v>
      </c>
      <c r="K5" s="117">
        <f t="shared" ref="K5:K13" si="0">SUM(I5)</f>
        <v>37</v>
      </c>
      <c r="L5" s="314">
        <v>11742</v>
      </c>
      <c r="M5" s="45"/>
      <c r="N5" s="90"/>
      <c r="O5" s="90"/>
      <c r="S5" s="26"/>
      <c r="T5" s="26"/>
      <c r="U5" s="26"/>
    </row>
    <row r="6" spans="8:30" x14ac:dyDescent="0.15">
      <c r="H6" s="44">
        <v>8273</v>
      </c>
      <c r="I6" s="3">
        <v>33</v>
      </c>
      <c r="J6" s="161" t="s">
        <v>0</v>
      </c>
      <c r="K6" s="117">
        <f t="shared" si="0"/>
        <v>33</v>
      </c>
      <c r="L6" s="314">
        <v>13394</v>
      </c>
      <c r="M6" s="45"/>
      <c r="N6" s="185"/>
      <c r="O6" s="90"/>
      <c r="S6" s="26"/>
      <c r="T6" s="26"/>
      <c r="U6" s="26"/>
    </row>
    <row r="7" spans="8:30" x14ac:dyDescent="0.15">
      <c r="H7" s="44">
        <v>7877</v>
      </c>
      <c r="I7" s="3">
        <v>34</v>
      </c>
      <c r="J7" s="161" t="s">
        <v>1</v>
      </c>
      <c r="K7" s="117">
        <f t="shared" si="0"/>
        <v>34</v>
      </c>
      <c r="L7" s="314">
        <v>10747</v>
      </c>
      <c r="M7" s="45"/>
      <c r="N7" s="90"/>
      <c r="O7" s="90"/>
      <c r="S7" s="26"/>
      <c r="T7" s="26"/>
      <c r="U7" s="26"/>
    </row>
    <row r="8" spans="8:30" x14ac:dyDescent="0.15">
      <c r="H8" s="88">
        <v>7537</v>
      </c>
      <c r="I8" s="3">
        <v>36</v>
      </c>
      <c r="J8" s="161" t="s">
        <v>5</v>
      </c>
      <c r="K8" s="117">
        <f t="shared" si="0"/>
        <v>36</v>
      </c>
      <c r="L8" s="314">
        <v>5504</v>
      </c>
      <c r="M8" s="45"/>
      <c r="N8" s="90"/>
      <c r="O8" s="90"/>
      <c r="S8" s="26"/>
      <c r="T8" s="26"/>
      <c r="U8" s="26"/>
    </row>
    <row r="9" spans="8:30" x14ac:dyDescent="0.15">
      <c r="H9" s="44">
        <v>6051</v>
      </c>
      <c r="I9" s="33">
        <v>40</v>
      </c>
      <c r="J9" s="161" t="s">
        <v>2</v>
      </c>
      <c r="K9" s="117">
        <f t="shared" si="0"/>
        <v>40</v>
      </c>
      <c r="L9" s="314">
        <v>6666</v>
      </c>
      <c r="M9" s="45"/>
      <c r="N9" s="90"/>
      <c r="O9" s="90"/>
      <c r="S9" s="26"/>
      <c r="T9" s="26"/>
      <c r="U9" s="26"/>
    </row>
    <row r="10" spans="8:30" x14ac:dyDescent="0.15">
      <c r="H10" s="195">
        <v>5613</v>
      </c>
      <c r="I10" s="14">
        <v>25</v>
      </c>
      <c r="J10" s="163" t="s">
        <v>29</v>
      </c>
      <c r="K10" s="117">
        <f t="shared" si="0"/>
        <v>25</v>
      </c>
      <c r="L10" s="314">
        <v>5104</v>
      </c>
      <c r="S10" s="26"/>
      <c r="T10" s="26"/>
      <c r="U10" s="26"/>
    </row>
    <row r="11" spans="8:30" x14ac:dyDescent="0.15">
      <c r="H11" s="89">
        <v>5592</v>
      </c>
      <c r="I11" s="3">
        <v>14</v>
      </c>
      <c r="J11" s="161" t="s">
        <v>19</v>
      </c>
      <c r="K11" s="117">
        <f t="shared" si="0"/>
        <v>14</v>
      </c>
      <c r="L11" s="314">
        <v>6825</v>
      </c>
      <c r="M11" s="45"/>
      <c r="N11" s="90"/>
      <c r="O11" s="90"/>
      <c r="S11" s="26"/>
      <c r="T11" s="26"/>
      <c r="U11" s="26"/>
    </row>
    <row r="12" spans="8:30" x14ac:dyDescent="0.15">
      <c r="H12" s="167">
        <v>3053</v>
      </c>
      <c r="I12" s="14">
        <v>24</v>
      </c>
      <c r="J12" s="163" t="s">
        <v>28</v>
      </c>
      <c r="K12" s="117">
        <f t="shared" si="0"/>
        <v>24</v>
      </c>
      <c r="L12" s="314">
        <v>3178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31">
        <v>2993</v>
      </c>
      <c r="I13" s="385">
        <v>16</v>
      </c>
      <c r="J13" s="386" t="s">
        <v>3</v>
      </c>
      <c r="K13" s="117">
        <f t="shared" si="0"/>
        <v>16</v>
      </c>
      <c r="L13" s="314">
        <v>2825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44">
        <v>2701</v>
      </c>
      <c r="I14" s="122">
        <v>38</v>
      </c>
      <c r="J14" s="175" t="s">
        <v>38</v>
      </c>
      <c r="K14" s="108" t="s">
        <v>8</v>
      </c>
      <c r="L14" s="315">
        <v>100405</v>
      </c>
      <c r="S14" s="26"/>
      <c r="T14" s="26"/>
      <c r="U14" s="26"/>
    </row>
    <row r="15" spans="8:30" x14ac:dyDescent="0.15">
      <c r="H15" s="44">
        <v>2681</v>
      </c>
      <c r="I15" s="3">
        <v>15</v>
      </c>
      <c r="J15" s="161" t="s">
        <v>20</v>
      </c>
      <c r="K15" s="50"/>
      <c r="L15" t="s">
        <v>60</v>
      </c>
      <c r="M15" s="409"/>
      <c r="N15" s="42" t="s">
        <v>75</v>
      </c>
      <c r="S15" s="26"/>
      <c r="T15" s="26"/>
      <c r="U15" s="26"/>
    </row>
    <row r="16" spans="8:30" x14ac:dyDescent="0.15">
      <c r="H16" s="88">
        <v>2451</v>
      </c>
      <c r="I16" s="3">
        <v>27</v>
      </c>
      <c r="J16" s="161" t="s">
        <v>31</v>
      </c>
      <c r="K16" s="117">
        <f>SUM(I4)</f>
        <v>26</v>
      </c>
      <c r="L16" s="161" t="s">
        <v>30</v>
      </c>
      <c r="M16" s="316">
        <v>21904</v>
      </c>
      <c r="N16" s="89">
        <f>SUM(H4)</f>
        <v>19901</v>
      </c>
      <c r="O16" s="45"/>
      <c r="P16" s="17"/>
      <c r="S16" s="26"/>
      <c r="T16" s="26"/>
      <c r="U16" s="26"/>
    </row>
    <row r="17" spans="1:21" x14ac:dyDescent="0.15">
      <c r="H17" s="88">
        <v>2412</v>
      </c>
      <c r="I17" s="3">
        <v>17</v>
      </c>
      <c r="J17" s="161" t="s">
        <v>21</v>
      </c>
      <c r="K17" s="117">
        <f t="shared" ref="K17:K25" si="1">SUM(I5)</f>
        <v>37</v>
      </c>
      <c r="L17" s="161" t="s">
        <v>37</v>
      </c>
      <c r="M17" s="317">
        <v>10647</v>
      </c>
      <c r="N17" s="89">
        <f t="shared" ref="N17:N25" si="2">SUM(H5)</f>
        <v>10695</v>
      </c>
      <c r="O17" s="45"/>
      <c r="P17" s="17"/>
      <c r="S17" s="26"/>
      <c r="T17" s="26"/>
      <c r="U17" s="26"/>
    </row>
    <row r="18" spans="1:21" x14ac:dyDescent="0.15">
      <c r="H18" s="434">
        <v>1784</v>
      </c>
      <c r="I18" s="3">
        <v>1</v>
      </c>
      <c r="J18" s="161" t="s">
        <v>4</v>
      </c>
      <c r="K18" s="117">
        <f t="shared" si="1"/>
        <v>33</v>
      </c>
      <c r="L18" s="161" t="s">
        <v>0</v>
      </c>
      <c r="M18" s="317">
        <v>9381</v>
      </c>
      <c r="N18" s="89">
        <f t="shared" si="2"/>
        <v>8273</v>
      </c>
      <c r="O18" s="45"/>
      <c r="P18" s="17"/>
      <c r="S18" s="26"/>
      <c r="T18" s="26"/>
      <c r="U18" s="26"/>
    </row>
    <row r="19" spans="1:21" x14ac:dyDescent="0.15">
      <c r="H19" s="98">
        <v>583</v>
      </c>
      <c r="I19" s="3">
        <v>31</v>
      </c>
      <c r="J19" s="161" t="s">
        <v>64</v>
      </c>
      <c r="K19" s="117">
        <f t="shared" si="1"/>
        <v>34</v>
      </c>
      <c r="L19" s="161" t="s">
        <v>1</v>
      </c>
      <c r="M19" s="317">
        <v>10094</v>
      </c>
      <c r="N19" s="89">
        <f t="shared" si="2"/>
        <v>7877</v>
      </c>
      <c r="O19" s="45"/>
      <c r="P19" s="17"/>
      <c r="S19" s="26"/>
      <c r="T19" s="26"/>
      <c r="U19" s="26"/>
    </row>
    <row r="20" spans="1:21" ht="14.25" thickBot="1" x14ac:dyDescent="0.2">
      <c r="H20" s="88">
        <v>500</v>
      </c>
      <c r="I20" s="3">
        <v>19</v>
      </c>
      <c r="J20" s="161" t="s">
        <v>23</v>
      </c>
      <c r="K20" s="117">
        <f t="shared" si="1"/>
        <v>36</v>
      </c>
      <c r="L20" s="161" t="s">
        <v>5</v>
      </c>
      <c r="M20" s="317">
        <v>7706</v>
      </c>
      <c r="N20" s="89">
        <f t="shared" si="2"/>
        <v>7537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47</v>
      </c>
      <c r="C21" s="59" t="s">
        <v>196</v>
      </c>
      <c r="D21" s="59" t="s">
        <v>182</v>
      </c>
      <c r="E21" s="59" t="s">
        <v>41</v>
      </c>
      <c r="F21" s="59" t="s">
        <v>50</v>
      </c>
      <c r="G21" s="8" t="s">
        <v>186</v>
      </c>
      <c r="H21" s="88">
        <v>486</v>
      </c>
      <c r="I21" s="3">
        <v>2</v>
      </c>
      <c r="J21" s="161" t="s">
        <v>6</v>
      </c>
      <c r="K21" s="117">
        <f t="shared" si="1"/>
        <v>40</v>
      </c>
      <c r="L21" s="161" t="s">
        <v>2</v>
      </c>
      <c r="M21" s="317">
        <v>5954</v>
      </c>
      <c r="N21" s="89">
        <f t="shared" si="2"/>
        <v>6051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30</v>
      </c>
      <c r="C22" s="43">
        <f t="shared" ref="C22:C31" si="3">SUM(H4)</f>
        <v>19901</v>
      </c>
      <c r="D22" s="89">
        <f>SUM(L4)</f>
        <v>20905</v>
      </c>
      <c r="E22" s="52">
        <f t="shared" ref="E22:E32" si="4">SUM(N16/M16*100)</f>
        <v>90.855551497443386</v>
      </c>
      <c r="F22" s="55">
        <f>SUM(C22/D22*100)</f>
        <v>95.197321215020324</v>
      </c>
      <c r="G22" s="3"/>
      <c r="H22" s="378">
        <v>429</v>
      </c>
      <c r="I22" s="3">
        <v>12</v>
      </c>
      <c r="J22" s="161" t="s">
        <v>18</v>
      </c>
      <c r="K22" s="117">
        <f t="shared" si="1"/>
        <v>25</v>
      </c>
      <c r="L22" s="163" t="s">
        <v>29</v>
      </c>
      <c r="M22" s="317">
        <v>5443</v>
      </c>
      <c r="N22" s="89">
        <f t="shared" si="2"/>
        <v>5613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37</v>
      </c>
      <c r="C23" s="43">
        <f t="shared" si="3"/>
        <v>10695</v>
      </c>
      <c r="D23" s="89">
        <f>SUM(L5)</f>
        <v>11742</v>
      </c>
      <c r="E23" s="52">
        <f t="shared" si="4"/>
        <v>100.450831220062</v>
      </c>
      <c r="F23" s="55">
        <f t="shared" ref="F23:F32" si="5">SUM(C23/D23*100)</f>
        <v>91.083290751149718</v>
      </c>
      <c r="G23" s="3"/>
      <c r="H23" s="378">
        <v>325</v>
      </c>
      <c r="I23" s="3">
        <v>21</v>
      </c>
      <c r="J23" s="161" t="s">
        <v>25</v>
      </c>
      <c r="K23" s="117">
        <f t="shared" si="1"/>
        <v>14</v>
      </c>
      <c r="L23" s="161" t="s">
        <v>19</v>
      </c>
      <c r="M23" s="317">
        <v>6493</v>
      </c>
      <c r="N23" s="89">
        <f t="shared" si="2"/>
        <v>5592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0</v>
      </c>
      <c r="C24" s="43">
        <f t="shared" si="3"/>
        <v>8273</v>
      </c>
      <c r="D24" s="89">
        <f t="shared" ref="D24:D31" si="6">SUM(L6)</f>
        <v>13394</v>
      </c>
      <c r="E24" s="52">
        <f t="shared" si="4"/>
        <v>88.188892442170342</v>
      </c>
      <c r="F24" s="55">
        <f t="shared" si="5"/>
        <v>61.766462595191875</v>
      </c>
      <c r="G24" s="3"/>
      <c r="H24" s="378">
        <v>283</v>
      </c>
      <c r="I24" s="3">
        <v>23</v>
      </c>
      <c r="J24" s="161" t="s">
        <v>27</v>
      </c>
      <c r="K24" s="117">
        <f t="shared" si="1"/>
        <v>24</v>
      </c>
      <c r="L24" s="163" t="s">
        <v>28</v>
      </c>
      <c r="M24" s="317">
        <v>3021</v>
      </c>
      <c r="N24" s="89">
        <f t="shared" si="2"/>
        <v>3053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1</v>
      </c>
      <c r="C25" s="43">
        <f t="shared" si="3"/>
        <v>7877</v>
      </c>
      <c r="D25" s="89">
        <f t="shared" si="6"/>
        <v>10747</v>
      </c>
      <c r="E25" s="52">
        <f t="shared" si="4"/>
        <v>78.03645730136715</v>
      </c>
      <c r="F25" s="55">
        <f t="shared" si="5"/>
        <v>73.29487298781055</v>
      </c>
      <c r="G25" s="3"/>
      <c r="H25" s="126">
        <v>191</v>
      </c>
      <c r="I25" s="3">
        <v>22</v>
      </c>
      <c r="J25" s="161" t="s">
        <v>26</v>
      </c>
      <c r="K25" s="181">
        <f t="shared" si="1"/>
        <v>16</v>
      </c>
      <c r="L25" s="386" t="s">
        <v>3</v>
      </c>
      <c r="M25" s="318">
        <v>2998</v>
      </c>
      <c r="N25" s="167">
        <f t="shared" si="2"/>
        <v>2993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5</v>
      </c>
      <c r="C26" s="89">
        <f t="shared" si="3"/>
        <v>7537</v>
      </c>
      <c r="D26" s="89">
        <f t="shared" si="6"/>
        <v>5504</v>
      </c>
      <c r="E26" s="52">
        <f t="shared" si="4"/>
        <v>97.806903711393716</v>
      </c>
      <c r="F26" s="55">
        <f t="shared" si="5"/>
        <v>136.93677325581396</v>
      </c>
      <c r="G26" s="12"/>
      <c r="H26" s="91">
        <v>88</v>
      </c>
      <c r="I26" s="3">
        <v>32</v>
      </c>
      <c r="J26" s="161" t="s">
        <v>35</v>
      </c>
      <c r="K26" s="3"/>
      <c r="L26" s="367" t="s">
        <v>8</v>
      </c>
      <c r="M26" s="319">
        <v>98324</v>
      </c>
      <c r="N26" s="193">
        <f>SUM(H44)</f>
        <v>92591</v>
      </c>
      <c r="S26" s="26"/>
      <c r="T26" s="26"/>
      <c r="U26" s="26"/>
    </row>
    <row r="27" spans="1:21" x14ac:dyDescent="0.15">
      <c r="A27" s="61">
        <v>6</v>
      </c>
      <c r="B27" s="161" t="s">
        <v>2</v>
      </c>
      <c r="C27" s="43">
        <f t="shared" si="3"/>
        <v>6051</v>
      </c>
      <c r="D27" s="89">
        <f t="shared" si="6"/>
        <v>6666</v>
      </c>
      <c r="E27" s="52">
        <f t="shared" si="4"/>
        <v>101.62915686933154</v>
      </c>
      <c r="F27" s="55">
        <f t="shared" si="5"/>
        <v>90.774077407740776</v>
      </c>
      <c r="G27" s="3"/>
      <c r="H27" s="91">
        <v>45</v>
      </c>
      <c r="I27" s="3">
        <v>4</v>
      </c>
      <c r="J27" s="161" t="s">
        <v>11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29</v>
      </c>
      <c r="C28" s="43">
        <f t="shared" si="3"/>
        <v>5613</v>
      </c>
      <c r="D28" s="89">
        <f t="shared" si="6"/>
        <v>5104</v>
      </c>
      <c r="E28" s="52">
        <f t="shared" si="4"/>
        <v>103.12327760426237</v>
      </c>
      <c r="F28" s="55">
        <f t="shared" si="5"/>
        <v>109.97257053291536</v>
      </c>
      <c r="G28" s="3"/>
      <c r="H28" s="126">
        <v>44</v>
      </c>
      <c r="I28" s="3">
        <v>9</v>
      </c>
      <c r="J28" s="3" t="s">
        <v>170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19</v>
      </c>
      <c r="C29" s="43">
        <f t="shared" si="3"/>
        <v>5592</v>
      </c>
      <c r="D29" s="89">
        <f t="shared" si="6"/>
        <v>6825</v>
      </c>
      <c r="E29" s="52">
        <f t="shared" si="4"/>
        <v>86.123517634375474</v>
      </c>
      <c r="F29" s="55">
        <f t="shared" si="5"/>
        <v>81.934065934065941</v>
      </c>
      <c r="G29" s="11"/>
      <c r="H29" s="91">
        <v>3</v>
      </c>
      <c r="I29" s="3">
        <v>6</v>
      </c>
      <c r="J29" s="161" t="s">
        <v>13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28</v>
      </c>
      <c r="C30" s="43">
        <f t="shared" si="3"/>
        <v>3053</v>
      </c>
      <c r="D30" s="89">
        <f t="shared" si="6"/>
        <v>3178</v>
      </c>
      <c r="E30" s="52">
        <f t="shared" si="4"/>
        <v>101.05925190334327</v>
      </c>
      <c r="F30" s="55">
        <f t="shared" si="5"/>
        <v>96.066708621774694</v>
      </c>
      <c r="G30" s="12"/>
      <c r="H30" s="126">
        <v>0</v>
      </c>
      <c r="I30" s="3">
        <v>3</v>
      </c>
      <c r="J30" s="161" t="s">
        <v>10</v>
      </c>
      <c r="L30" s="42"/>
      <c r="M30" s="26"/>
      <c r="S30" s="26"/>
      <c r="T30" s="26"/>
      <c r="U30" s="26"/>
    </row>
    <row r="31" spans="1:21" ht="14.25" thickBot="1" x14ac:dyDescent="0.2">
      <c r="A31" s="64">
        <v>10</v>
      </c>
      <c r="B31" s="386" t="s">
        <v>3</v>
      </c>
      <c r="C31" s="43">
        <f t="shared" si="3"/>
        <v>2993</v>
      </c>
      <c r="D31" s="89">
        <f t="shared" si="6"/>
        <v>2825</v>
      </c>
      <c r="E31" s="52">
        <f t="shared" si="4"/>
        <v>99.833222148098727</v>
      </c>
      <c r="F31" s="55">
        <f t="shared" si="5"/>
        <v>105.94690265486726</v>
      </c>
      <c r="G31" s="92"/>
      <c r="H31" s="435">
        <v>0</v>
      </c>
      <c r="I31" s="3">
        <v>5</v>
      </c>
      <c r="J31" s="161" t="s">
        <v>12</v>
      </c>
      <c r="L31" s="42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92591</v>
      </c>
      <c r="D32" s="67">
        <f>SUM(L14)</f>
        <v>100405</v>
      </c>
      <c r="E32" s="70">
        <f t="shared" si="4"/>
        <v>94.169277083926602</v>
      </c>
      <c r="F32" s="68">
        <f t="shared" si="5"/>
        <v>92.217519047856172</v>
      </c>
      <c r="G32" s="393">
        <v>67.099999999999994</v>
      </c>
      <c r="H32" s="422">
        <v>0</v>
      </c>
      <c r="I32" s="3">
        <v>7</v>
      </c>
      <c r="J32" s="161" t="s">
        <v>14</v>
      </c>
      <c r="L32" s="42"/>
      <c r="M32" s="26"/>
      <c r="S32" s="26"/>
      <c r="T32" s="26"/>
      <c r="U32" s="26"/>
    </row>
    <row r="33" spans="2:30" x14ac:dyDescent="0.15">
      <c r="H33" s="89">
        <v>0</v>
      </c>
      <c r="I33" s="3">
        <v>8</v>
      </c>
      <c r="J33" s="161" t="s">
        <v>15</v>
      </c>
      <c r="L33" s="42"/>
      <c r="M33" s="26"/>
      <c r="S33" s="26"/>
      <c r="T33" s="26"/>
      <c r="U33" s="26"/>
    </row>
    <row r="34" spans="2:30" x14ac:dyDescent="0.15">
      <c r="H34" s="98">
        <v>0</v>
      </c>
      <c r="I34" s="3">
        <v>10</v>
      </c>
      <c r="J34" s="161" t="s">
        <v>16</v>
      </c>
      <c r="S34" s="26"/>
      <c r="T34" s="26"/>
      <c r="U34" s="26"/>
    </row>
    <row r="35" spans="2:30" x14ac:dyDescent="0.15">
      <c r="H35" s="433">
        <v>0</v>
      </c>
      <c r="I35" s="3">
        <v>11</v>
      </c>
      <c r="J35" s="161" t="s">
        <v>17</v>
      </c>
      <c r="L35" s="47"/>
      <c r="M35" s="392"/>
      <c r="S35" s="26"/>
      <c r="T35" s="26"/>
      <c r="U35" s="26"/>
    </row>
    <row r="36" spans="2:30" x14ac:dyDescent="0.15">
      <c r="B36" s="48"/>
      <c r="C36" s="26"/>
      <c r="E36" s="17"/>
      <c r="H36" s="43">
        <v>0</v>
      </c>
      <c r="I36" s="3">
        <v>13</v>
      </c>
      <c r="J36" s="161" t="s">
        <v>7</v>
      </c>
      <c r="S36" s="26"/>
      <c r="T36" s="26"/>
      <c r="U36" s="26"/>
    </row>
    <row r="37" spans="2:30" x14ac:dyDescent="0.15">
      <c r="B37" s="18"/>
      <c r="C37" s="26"/>
      <c r="F37" s="26"/>
      <c r="G37" s="48"/>
      <c r="H37" s="44">
        <v>0</v>
      </c>
      <c r="I37" s="3">
        <v>18</v>
      </c>
      <c r="J37" s="161" t="s">
        <v>22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195">
        <v>0</v>
      </c>
      <c r="I38" s="3">
        <v>20</v>
      </c>
      <c r="J38" s="161" t="s">
        <v>24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88">
        <v>0</v>
      </c>
      <c r="I39" s="3">
        <v>28</v>
      </c>
      <c r="J39" s="161" t="s">
        <v>32</v>
      </c>
      <c r="L39" s="48"/>
      <c r="M39" s="26"/>
      <c r="S39" s="26"/>
      <c r="T39" s="26"/>
      <c r="U39" s="26"/>
    </row>
    <row r="40" spans="2:30" x14ac:dyDescent="0.15">
      <c r="C40" s="26"/>
      <c r="H40" s="44">
        <v>0</v>
      </c>
      <c r="I40" s="3">
        <v>29</v>
      </c>
      <c r="J40" s="161" t="s">
        <v>54</v>
      </c>
      <c r="L40" s="48"/>
      <c r="M40" s="26"/>
      <c r="S40" s="26"/>
      <c r="T40" s="26"/>
      <c r="U40" s="26"/>
    </row>
    <row r="41" spans="2:30" x14ac:dyDescent="0.15">
      <c r="H41" s="195">
        <v>0</v>
      </c>
      <c r="I41" s="3">
        <v>30</v>
      </c>
      <c r="J41" s="161" t="s">
        <v>33</v>
      </c>
      <c r="L41" s="48"/>
      <c r="M41" s="26"/>
      <c r="S41" s="26"/>
      <c r="T41" s="26"/>
      <c r="U41" s="26"/>
    </row>
    <row r="42" spans="2:30" x14ac:dyDescent="0.15">
      <c r="H42" s="195">
        <v>0</v>
      </c>
      <c r="I42" s="3">
        <v>35</v>
      </c>
      <c r="J42" s="161" t="s">
        <v>36</v>
      </c>
      <c r="L42" s="48"/>
      <c r="M42" s="26"/>
      <c r="S42" s="26"/>
      <c r="T42" s="26"/>
      <c r="U42" s="26"/>
    </row>
    <row r="43" spans="2:30" x14ac:dyDescent="0.15">
      <c r="H43" s="44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92591</v>
      </c>
      <c r="I44" s="3"/>
      <c r="J44" s="166" t="s">
        <v>98</v>
      </c>
      <c r="L44" s="48"/>
      <c r="M44" s="26"/>
    </row>
    <row r="45" spans="2:30" x14ac:dyDescent="0.15">
      <c r="R45" s="105"/>
    </row>
    <row r="46" spans="2:30" ht="13.5" customHeight="1" x14ac:dyDescent="0.15">
      <c r="H46" s="395" t="s">
        <v>190</v>
      </c>
      <c r="L46" s="410"/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196</v>
      </c>
      <c r="I47" s="3"/>
      <c r="J47" s="179" t="s">
        <v>71</v>
      </c>
      <c r="K47" s="3"/>
      <c r="L47" s="302" t="s">
        <v>182</v>
      </c>
      <c r="S47" s="26"/>
      <c r="T47" s="26"/>
      <c r="U47" s="26"/>
      <c r="V47" s="26"/>
    </row>
    <row r="48" spans="2:30" x14ac:dyDescent="0.15">
      <c r="H48" s="178" t="s">
        <v>100</v>
      </c>
      <c r="I48" s="122"/>
      <c r="J48" s="178" t="s">
        <v>47</v>
      </c>
      <c r="K48" s="122"/>
      <c r="L48" s="306" t="s">
        <v>100</v>
      </c>
      <c r="S48" s="26"/>
      <c r="T48" s="26"/>
      <c r="U48" s="26"/>
      <c r="V48" s="26"/>
    </row>
    <row r="49" spans="1:22" x14ac:dyDescent="0.15">
      <c r="H49" s="89">
        <v>83795</v>
      </c>
      <c r="I49" s="3">
        <v>26</v>
      </c>
      <c r="J49" s="161" t="s">
        <v>30</v>
      </c>
      <c r="K49" s="3">
        <f>SUM(I49)</f>
        <v>26</v>
      </c>
      <c r="L49" s="307">
        <v>85536</v>
      </c>
      <c r="S49" s="26"/>
      <c r="T49" s="26"/>
      <c r="U49" s="26"/>
      <c r="V49" s="26"/>
    </row>
    <row r="50" spans="1:22" x14ac:dyDescent="0.15">
      <c r="H50" s="43">
        <v>21463</v>
      </c>
      <c r="I50" s="3">
        <v>13</v>
      </c>
      <c r="J50" s="161" t="s">
        <v>7</v>
      </c>
      <c r="K50" s="3">
        <f t="shared" ref="K50:K58" si="7">SUM(I50)</f>
        <v>13</v>
      </c>
      <c r="L50" s="307">
        <v>24191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44">
        <v>12956</v>
      </c>
      <c r="I51" s="3">
        <v>33</v>
      </c>
      <c r="J51" s="161" t="s">
        <v>0</v>
      </c>
      <c r="K51" s="3">
        <f t="shared" si="7"/>
        <v>33</v>
      </c>
      <c r="L51" s="307">
        <v>10928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88">
        <v>10568</v>
      </c>
      <c r="I52" s="3">
        <v>25</v>
      </c>
      <c r="J52" s="161" t="s">
        <v>29</v>
      </c>
      <c r="K52" s="3">
        <f t="shared" si="7"/>
        <v>25</v>
      </c>
      <c r="L52" s="307">
        <v>12688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196</v>
      </c>
      <c r="D53" s="59" t="s">
        <v>182</v>
      </c>
      <c r="E53" s="59" t="s">
        <v>41</v>
      </c>
      <c r="F53" s="59" t="s">
        <v>50</v>
      </c>
      <c r="G53" s="8" t="s">
        <v>186</v>
      </c>
      <c r="H53" s="44">
        <v>9468</v>
      </c>
      <c r="I53" s="3">
        <v>16</v>
      </c>
      <c r="J53" s="161" t="s">
        <v>3</v>
      </c>
      <c r="K53" s="3">
        <f t="shared" si="7"/>
        <v>16</v>
      </c>
      <c r="L53" s="307">
        <v>12141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83795</v>
      </c>
      <c r="D54" s="98">
        <f>SUM(L49)</f>
        <v>85536</v>
      </c>
      <c r="E54" s="52">
        <f t="shared" ref="E54:E64" si="9">SUM(N63/M63*100)</f>
        <v>98.478082030790929</v>
      </c>
      <c r="F54" s="52">
        <f>SUM(C54/D54*100)</f>
        <v>97.964599700710806</v>
      </c>
      <c r="G54" s="3"/>
      <c r="H54" s="44">
        <v>9097</v>
      </c>
      <c r="I54" s="3">
        <v>22</v>
      </c>
      <c r="J54" s="161" t="s">
        <v>26</v>
      </c>
      <c r="K54" s="3">
        <f t="shared" si="7"/>
        <v>22</v>
      </c>
      <c r="L54" s="307">
        <v>8726</v>
      </c>
      <c r="M54" s="26"/>
      <c r="N54" s="363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7</v>
      </c>
      <c r="C55" s="43">
        <f t="shared" si="8"/>
        <v>21463</v>
      </c>
      <c r="D55" s="98">
        <f t="shared" ref="D55:D64" si="10">SUM(L50)</f>
        <v>24191</v>
      </c>
      <c r="E55" s="52">
        <f t="shared" si="9"/>
        <v>94.792862821305533</v>
      </c>
      <c r="F55" s="52">
        <f t="shared" ref="F55:F64" si="11">SUM(C55/D55*100)</f>
        <v>88.723078830970195</v>
      </c>
      <c r="G55" s="3"/>
      <c r="H55" s="44">
        <v>8704</v>
      </c>
      <c r="I55" s="3">
        <v>34</v>
      </c>
      <c r="J55" s="161" t="s">
        <v>1</v>
      </c>
      <c r="K55" s="3">
        <f t="shared" si="7"/>
        <v>34</v>
      </c>
      <c r="L55" s="307">
        <v>10761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0</v>
      </c>
      <c r="C56" s="43">
        <f t="shared" si="8"/>
        <v>12956</v>
      </c>
      <c r="D56" s="98">
        <f t="shared" si="10"/>
        <v>10928</v>
      </c>
      <c r="E56" s="52">
        <f t="shared" si="9"/>
        <v>125.55480182188197</v>
      </c>
      <c r="F56" s="52">
        <f t="shared" si="11"/>
        <v>118.55783308931187</v>
      </c>
      <c r="G56" s="3"/>
      <c r="H56" s="88">
        <v>5436</v>
      </c>
      <c r="I56" s="3">
        <v>24</v>
      </c>
      <c r="J56" s="161" t="s">
        <v>28</v>
      </c>
      <c r="K56" s="3">
        <f t="shared" si="7"/>
        <v>24</v>
      </c>
      <c r="L56" s="307">
        <v>5073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29</v>
      </c>
      <c r="C57" s="43">
        <f t="shared" si="8"/>
        <v>10568</v>
      </c>
      <c r="D57" s="98">
        <f t="shared" si="10"/>
        <v>12688</v>
      </c>
      <c r="E57" s="52">
        <f t="shared" si="9"/>
        <v>108.59021783806</v>
      </c>
      <c r="F57" s="52">
        <f t="shared" si="11"/>
        <v>83.291298865069351</v>
      </c>
      <c r="G57" s="3"/>
      <c r="H57" s="91">
        <v>5008</v>
      </c>
      <c r="I57" s="3">
        <v>36</v>
      </c>
      <c r="J57" s="161" t="s">
        <v>5</v>
      </c>
      <c r="K57" s="3">
        <f t="shared" si="7"/>
        <v>36</v>
      </c>
      <c r="L57" s="307">
        <v>6978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3</v>
      </c>
      <c r="C58" s="43">
        <f t="shared" si="8"/>
        <v>9468</v>
      </c>
      <c r="D58" s="98">
        <f t="shared" si="10"/>
        <v>12141</v>
      </c>
      <c r="E58" s="52">
        <f t="shared" si="9"/>
        <v>100.97045963527779</v>
      </c>
      <c r="F58" s="52">
        <f t="shared" si="11"/>
        <v>77.983691623424761</v>
      </c>
      <c r="G58" s="12"/>
      <c r="H58" s="167">
        <v>3392</v>
      </c>
      <c r="I58" s="14">
        <v>17</v>
      </c>
      <c r="J58" s="163" t="s">
        <v>21</v>
      </c>
      <c r="K58" s="14">
        <f t="shared" si="7"/>
        <v>17</v>
      </c>
      <c r="L58" s="308">
        <v>2244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26</v>
      </c>
      <c r="C59" s="43">
        <f t="shared" si="8"/>
        <v>9097</v>
      </c>
      <c r="D59" s="98">
        <f t="shared" si="10"/>
        <v>8726</v>
      </c>
      <c r="E59" s="52">
        <f t="shared" si="9"/>
        <v>88.768540202966435</v>
      </c>
      <c r="F59" s="52">
        <f t="shared" si="11"/>
        <v>104.25166170066468</v>
      </c>
      <c r="G59" s="3"/>
      <c r="H59" s="379">
        <v>3021</v>
      </c>
      <c r="I59" s="339">
        <v>38</v>
      </c>
      <c r="J59" s="224" t="s">
        <v>38</v>
      </c>
      <c r="K59" s="8" t="s">
        <v>67</v>
      </c>
      <c r="L59" s="309">
        <v>187094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1</v>
      </c>
      <c r="C60" s="43">
        <f t="shared" si="8"/>
        <v>8704</v>
      </c>
      <c r="D60" s="98">
        <f t="shared" si="10"/>
        <v>10761</v>
      </c>
      <c r="E60" s="52">
        <f t="shared" si="9"/>
        <v>109.250658968244</v>
      </c>
      <c r="F60" s="52">
        <f t="shared" si="11"/>
        <v>80.884676145339654</v>
      </c>
      <c r="G60" s="3"/>
      <c r="H60" s="126">
        <v>2971</v>
      </c>
      <c r="I60" s="140">
        <v>40</v>
      </c>
      <c r="J60" s="161" t="s">
        <v>2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28</v>
      </c>
      <c r="C61" s="43">
        <f t="shared" si="8"/>
        <v>5436</v>
      </c>
      <c r="D61" s="98">
        <f t="shared" si="10"/>
        <v>5073</v>
      </c>
      <c r="E61" s="52">
        <f t="shared" si="9"/>
        <v>105.61492131338643</v>
      </c>
      <c r="F61" s="52">
        <f t="shared" si="11"/>
        <v>107.15552927261976</v>
      </c>
      <c r="G61" s="11"/>
      <c r="H61" s="126">
        <v>1303</v>
      </c>
      <c r="I61" s="140">
        <v>23</v>
      </c>
      <c r="J61" s="161" t="s">
        <v>27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5</v>
      </c>
      <c r="C62" s="43">
        <f t="shared" si="8"/>
        <v>5008</v>
      </c>
      <c r="D62" s="98">
        <f t="shared" si="10"/>
        <v>6978</v>
      </c>
      <c r="E62" s="52">
        <f t="shared" si="9"/>
        <v>102.41308793456032</v>
      </c>
      <c r="F62" s="52">
        <f t="shared" si="11"/>
        <v>71.76841501862998</v>
      </c>
      <c r="G62" s="12"/>
      <c r="H62" s="91">
        <v>1243</v>
      </c>
      <c r="I62" s="174">
        <v>21</v>
      </c>
      <c r="J62" s="3" t="s">
        <v>162</v>
      </c>
      <c r="K62" s="50"/>
      <c r="L62" t="s">
        <v>61</v>
      </c>
      <c r="M62" s="409" t="s">
        <v>194</v>
      </c>
      <c r="N62" s="42" t="s">
        <v>75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21</v>
      </c>
      <c r="C63" s="334">
        <f t="shared" si="8"/>
        <v>3392</v>
      </c>
      <c r="D63" s="138">
        <f t="shared" si="10"/>
        <v>2244</v>
      </c>
      <c r="E63" s="57">
        <f t="shared" si="9"/>
        <v>101.64818699430627</v>
      </c>
      <c r="F63" s="57">
        <f t="shared" si="11"/>
        <v>151.15864527629233</v>
      </c>
      <c r="G63" s="92"/>
      <c r="H63" s="126">
        <v>566</v>
      </c>
      <c r="I63" s="3">
        <v>12</v>
      </c>
      <c r="J63" s="161" t="s">
        <v>18</v>
      </c>
      <c r="K63" s="3">
        <f>SUM(K49)</f>
        <v>26</v>
      </c>
      <c r="L63" s="161" t="s">
        <v>30</v>
      </c>
      <c r="M63" s="170">
        <v>85090</v>
      </c>
      <c r="N63" s="89">
        <f>SUM(H49)</f>
        <v>83795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 t="s">
        <v>56</v>
      </c>
      <c r="C64" s="101">
        <f>SUM(H89)</f>
        <v>180551</v>
      </c>
      <c r="D64" s="139">
        <f t="shared" si="10"/>
        <v>187094</v>
      </c>
      <c r="E64" s="70">
        <f t="shared" si="9"/>
        <v>99.906485170429391</v>
      </c>
      <c r="F64" s="70">
        <f t="shared" si="11"/>
        <v>96.502827455717437</v>
      </c>
      <c r="G64" s="393">
        <v>68.7</v>
      </c>
      <c r="H64" s="91">
        <v>541</v>
      </c>
      <c r="I64" s="3">
        <v>9</v>
      </c>
      <c r="J64" s="3" t="s">
        <v>170</v>
      </c>
      <c r="K64" s="3">
        <f t="shared" ref="K64:K72" si="12">SUM(K50)</f>
        <v>13</v>
      </c>
      <c r="L64" s="161" t="s">
        <v>7</v>
      </c>
      <c r="M64" s="170">
        <v>22642</v>
      </c>
      <c r="N64" s="89">
        <f t="shared" ref="N64:N72" si="13">SUM(H50)</f>
        <v>21463</v>
      </c>
      <c r="O64" s="45"/>
      <c r="S64" s="26"/>
      <c r="T64" s="26"/>
      <c r="U64" s="26"/>
      <c r="V64" s="26"/>
    </row>
    <row r="65" spans="2:22" x14ac:dyDescent="0.15">
      <c r="H65" s="424">
        <v>409</v>
      </c>
      <c r="I65" s="3">
        <v>1</v>
      </c>
      <c r="J65" s="161" t="s">
        <v>4</v>
      </c>
      <c r="K65" s="3">
        <f t="shared" si="12"/>
        <v>33</v>
      </c>
      <c r="L65" s="161" t="s">
        <v>0</v>
      </c>
      <c r="M65" s="170">
        <v>10319</v>
      </c>
      <c r="N65" s="89">
        <f t="shared" si="13"/>
        <v>12956</v>
      </c>
      <c r="O65" s="45"/>
      <c r="S65" s="26"/>
      <c r="T65" s="26"/>
      <c r="U65" s="26"/>
      <c r="V65" s="26"/>
    </row>
    <row r="66" spans="2:22" x14ac:dyDescent="0.15">
      <c r="H66" s="89">
        <v>243</v>
      </c>
      <c r="I66" s="3">
        <v>4</v>
      </c>
      <c r="J66" s="161" t="s">
        <v>11</v>
      </c>
      <c r="K66" s="3">
        <f t="shared" si="12"/>
        <v>25</v>
      </c>
      <c r="L66" s="161" t="s">
        <v>29</v>
      </c>
      <c r="M66" s="170">
        <v>9732</v>
      </c>
      <c r="N66" s="89">
        <f t="shared" si="13"/>
        <v>10568</v>
      </c>
      <c r="O66" s="45"/>
      <c r="S66" s="26"/>
      <c r="T66" s="26"/>
      <c r="U66" s="26"/>
      <c r="V66" s="26"/>
    </row>
    <row r="67" spans="2:22" x14ac:dyDescent="0.15">
      <c r="H67" s="43">
        <v>210</v>
      </c>
      <c r="I67" s="3">
        <v>11</v>
      </c>
      <c r="J67" s="161" t="s">
        <v>17</v>
      </c>
      <c r="K67" s="3">
        <f t="shared" si="12"/>
        <v>16</v>
      </c>
      <c r="L67" s="161" t="s">
        <v>3</v>
      </c>
      <c r="M67" s="170">
        <v>9377</v>
      </c>
      <c r="N67" s="89">
        <f t="shared" si="13"/>
        <v>9468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88">
        <v>54</v>
      </c>
      <c r="I68" s="3">
        <v>35</v>
      </c>
      <c r="J68" s="161" t="s">
        <v>36</v>
      </c>
      <c r="K68" s="3">
        <f t="shared" si="12"/>
        <v>22</v>
      </c>
      <c r="L68" s="161" t="s">
        <v>26</v>
      </c>
      <c r="M68" s="170">
        <v>10248</v>
      </c>
      <c r="N68" s="89">
        <f t="shared" si="13"/>
        <v>9097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88">
        <v>40</v>
      </c>
      <c r="I69" s="3">
        <v>15</v>
      </c>
      <c r="J69" s="161" t="s">
        <v>20</v>
      </c>
      <c r="K69" s="3">
        <f t="shared" si="12"/>
        <v>34</v>
      </c>
      <c r="L69" s="161" t="s">
        <v>1</v>
      </c>
      <c r="M69" s="170">
        <v>7967</v>
      </c>
      <c r="N69" s="89">
        <f t="shared" si="13"/>
        <v>8704</v>
      </c>
      <c r="O69" s="45"/>
      <c r="S69" s="26"/>
      <c r="T69" s="26"/>
      <c r="U69" s="26"/>
      <c r="V69" s="26"/>
    </row>
    <row r="70" spans="2:22" x14ac:dyDescent="0.15">
      <c r="B70" s="50"/>
      <c r="H70" s="44">
        <v>26</v>
      </c>
      <c r="I70" s="3">
        <v>27</v>
      </c>
      <c r="J70" s="161" t="s">
        <v>31</v>
      </c>
      <c r="K70" s="3">
        <f t="shared" si="12"/>
        <v>24</v>
      </c>
      <c r="L70" s="161" t="s">
        <v>28</v>
      </c>
      <c r="M70" s="170">
        <v>5147</v>
      </c>
      <c r="N70" s="89">
        <f t="shared" si="13"/>
        <v>5436</v>
      </c>
      <c r="O70" s="45"/>
      <c r="S70" s="26"/>
      <c r="T70" s="26"/>
      <c r="U70" s="26"/>
      <c r="V70" s="26"/>
    </row>
    <row r="71" spans="2:22" x14ac:dyDescent="0.15">
      <c r="B71" s="50"/>
      <c r="H71" s="337">
        <v>19</v>
      </c>
      <c r="I71" s="3">
        <v>30</v>
      </c>
      <c r="J71" s="161" t="s">
        <v>33</v>
      </c>
      <c r="K71" s="3">
        <f t="shared" si="12"/>
        <v>36</v>
      </c>
      <c r="L71" s="161" t="s">
        <v>5</v>
      </c>
      <c r="M71" s="170">
        <v>4890</v>
      </c>
      <c r="N71" s="89">
        <f t="shared" si="13"/>
        <v>5008</v>
      </c>
      <c r="O71" s="45"/>
      <c r="S71" s="26"/>
      <c r="T71" s="26"/>
      <c r="U71" s="26"/>
      <c r="V71" s="26"/>
    </row>
    <row r="72" spans="2:22" ht="14.25" thickBot="1" x14ac:dyDescent="0.2">
      <c r="B72" s="50"/>
      <c r="H72" s="44">
        <v>18</v>
      </c>
      <c r="I72" s="3">
        <v>29</v>
      </c>
      <c r="J72" s="161" t="s">
        <v>54</v>
      </c>
      <c r="K72" s="3">
        <f t="shared" si="12"/>
        <v>17</v>
      </c>
      <c r="L72" s="163" t="s">
        <v>21</v>
      </c>
      <c r="M72" s="171">
        <v>3337</v>
      </c>
      <c r="N72" s="89">
        <f t="shared" si="13"/>
        <v>3392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44">
        <v>0</v>
      </c>
      <c r="I73" s="3">
        <v>2</v>
      </c>
      <c r="J73" s="161" t="s">
        <v>6</v>
      </c>
      <c r="K73" s="43"/>
      <c r="L73" s="115" t="s">
        <v>93</v>
      </c>
      <c r="M73" s="169">
        <v>180720</v>
      </c>
      <c r="N73" s="168">
        <f>SUM(H89)</f>
        <v>180551</v>
      </c>
      <c r="O73" s="45"/>
      <c r="S73" s="26"/>
      <c r="T73" s="26"/>
      <c r="U73" s="26"/>
      <c r="V73" s="26"/>
    </row>
    <row r="74" spans="2:22" x14ac:dyDescent="0.15">
      <c r="B74" s="50"/>
      <c r="H74" s="88">
        <v>0</v>
      </c>
      <c r="I74" s="3">
        <v>3</v>
      </c>
      <c r="J74" s="161" t="s">
        <v>10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88">
        <v>0</v>
      </c>
      <c r="I75" s="3">
        <v>5</v>
      </c>
      <c r="J75" s="161" t="s">
        <v>12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293">
        <v>0</v>
      </c>
      <c r="I76" s="3">
        <v>6</v>
      </c>
      <c r="J76" s="161" t="s">
        <v>13</v>
      </c>
      <c r="L76" s="42"/>
      <c r="M76" s="26"/>
      <c r="S76" s="26"/>
      <c r="T76" s="26"/>
      <c r="U76" s="26"/>
      <c r="V76" s="26"/>
    </row>
    <row r="77" spans="2:22" x14ac:dyDescent="0.15">
      <c r="B77" s="50"/>
      <c r="H77" s="44">
        <v>0</v>
      </c>
      <c r="I77" s="3">
        <v>7</v>
      </c>
      <c r="J77" s="161" t="s">
        <v>14</v>
      </c>
      <c r="L77" s="42"/>
      <c r="M77" s="26"/>
      <c r="N77" s="26"/>
      <c r="O77" s="26"/>
      <c r="S77" s="26"/>
      <c r="T77" s="26"/>
      <c r="U77" s="26"/>
      <c r="V77" s="26"/>
    </row>
    <row r="78" spans="2:22" x14ac:dyDescent="0.15">
      <c r="H78" s="44">
        <v>0</v>
      </c>
      <c r="I78" s="3">
        <v>8</v>
      </c>
      <c r="J78" s="161" t="s">
        <v>15</v>
      </c>
      <c r="L78" s="42"/>
      <c r="M78" s="26"/>
      <c r="N78" s="26"/>
      <c r="O78" s="26"/>
      <c r="S78" s="26"/>
      <c r="T78" s="26"/>
      <c r="U78" s="26"/>
      <c r="V78" s="26"/>
    </row>
    <row r="79" spans="2:22" x14ac:dyDescent="0.15">
      <c r="H79" s="89">
        <v>0</v>
      </c>
      <c r="I79" s="3">
        <v>10</v>
      </c>
      <c r="J79" s="161" t="s">
        <v>16</v>
      </c>
      <c r="L79" s="42"/>
      <c r="M79" s="26"/>
      <c r="N79" s="26"/>
      <c r="O79" s="26"/>
      <c r="S79" s="26"/>
      <c r="T79" s="26"/>
      <c r="U79" s="26"/>
      <c r="V79" s="26"/>
    </row>
    <row r="80" spans="2:22" x14ac:dyDescent="0.15">
      <c r="H80" s="44">
        <v>0</v>
      </c>
      <c r="I80" s="3">
        <v>14</v>
      </c>
      <c r="J80" s="161" t="s">
        <v>19</v>
      </c>
      <c r="N80" s="26"/>
      <c r="O80" s="26"/>
      <c r="S80" s="26"/>
      <c r="T80" s="26"/>
      <c r="U80" s="26"/>
      <c r="V80" s="26"/>
    </row>
    <row r="81" spans="8:22" x14ac:dyDescent="0.15">
      <c r="H81" s="351">
        <v>0</v>
      </c>
      <c r="I81" s="3">
        <v>18</v>
      </c>
      <c r="J81" s="161" t="s">
        <v>22</v>
      </c>
      <c r="L81" s="29"/>
      <c r="M81" s="26"/>
      <c r="N81" s="26"/>
      <c r="O81" s="26"/>
      <c r="S81" s="26"/>
      <c r="T81" s="26"/>
      <c r="U81" s="26"/>
      <c r="V81" s="26"/>
    </row>
    <row r="82" spans="8:22" x14ac:dyDescent="0.15">
      <c r="H82" s="424">
        <v>0</v>
      </c>
      <c r="I82" s="3">
        <v>19</v>
      </c>
      <c r="J82" s="161" t="s">
        <v>23</v>
      </c>
      <c r="L82" s="47"/>
      <c r="M82" s="392"/>
      <c r="N82" s="26"/>
      <c r="O82" s="26"/>
      <c r="S82" s="26"/>
      <c r="T82" s="26"/>
      <c r="U82" s="26"/>
      <c r="V82" s="26"/>
    </row>
    <row r="83" spans="8:22" x14ac:dyDescent="0.15">
      <c r="H83" s="293">
        <v>0</v>
      </c>
      <c r="I83" s="3">
        <v>20</v>
      </c>
      <c r="J83" s="161" t="s">
        <v>24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44">
        <v>0</v>
      </c>
      <c r="I84" s="3">
        <v>28</v>
      </c>
      <c r="J84" s="161" t="s">
        <v>32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337">
        <v>0</v>
      </c>
      <c r="I85" s="3">
        <v>31</v>
      </c>
      <c r="J85" s="161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44">
        <v>0</v>
      </c>
      <c r="I86" s="3">
        <v>32</v>
      </c>
      <c r="J86" s="161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88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44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180551</v>
      </c>
      <c r="I89" s="3"/>
      <c r="J89" s="3" t="s">
        <v>8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O82" sqref="O82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387" t="s">
        <v>188</v>
      </c>
      <c r="J1" s="102"/>
      <c r="Q1" s="26"/>
      <c r="R1" s="109"/>
    </row>
    <row r="2" spans="5:30" x14ac:dyDescent="0.15">
      <c r="H2" s="429" t="s">
        <v>196</v>
      </c>
      <c r="I2" s="3"/>
      <c r="J2" s="187" t="s">
        <v>104</v>
      </c>
      <c r="K2" s="3"/>
      <c r="L2" s="180" t="s">
        <v>182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100</v>
      </c>
      <c r="I3" s="3"/>
      <c r="J3" s="145" t="s">
        <v>47</v>
      </c>
      <c r="K3" s="3"/>
      <c r="L3" s="42" t="s">
        <v>100</v>
      </c>
      <c r="M3" s="82"/>
      <c r="R3" s="48"/>
      <c r="S3" s="26"/>
      <c r="T3" s="26"/>
      <c r="U3" s="26"/>
      <c r="V3" s="26"/>
    </row>
    <row r="4" spans="5:30" x14ac:dyDescent="0.15">
      <c r="H4" s="89">
        <v>86593</v>
      </c>
      <c r="I4" s="3">
        <v>31</v>
      </c>
      <c r="J4" s="33" t="s">
        <v>64</v>
      </c>
      <c r="K4" s="204">
        <f>SUM(I4)</f>
        <v>31</v>
      </c>
      <c r="L4" s="276">
        <v>96187</v>
      </c>
      <c r="M4" s="399"/>
      <c r="R4" s="48"/>
      <c r="S4" s="26"/>
      <c r="T4" s="26"/>
      <c r="U4" s="26"/>
      <c r="V4" s="26"/>
    </row>
    <row r="5" spans="5:30" x14ac:dyDescent="0.15">
      <c r="H5" s="88">
        <v>43815</v>
      </c>
      <c r="I5" s="3">
        <v>2</v>
      </c>
      <c r="J5" s="33" t="s">
        <v>6</v>
      </c>
      <c r="K5" s="204">
        <f t="shared" ref="K5:K13" si="0">SUM(I5)</f>
        <v>2</v>
      </c>
      <c r="L5" s="276">
        <v>46209</v>
      </c>
      <c r="M5" s="45"/>
      <c r="R5" s="48"/>
      <c r="S5" s="26"/>
      <c r="T5" s="26"/>
      <c r="U5" s="26"/>
      <c r="V5" s="26"/>
    </row>
    <row r="6" spans="5:30" x14ac:dyDescent="0.15">
      <c r="H6" s="88">
        <v>41328</v>
      </c>
      <c r="I6" s="3">
        <v>3</v>
      </c>
      <c r="J6" s="33" t="s">
        <v>10</v>
      </c>
      <c r="K6" s="204">
        <f t="shared" si="0"/>
        <v>3</v>
      </c>
      <c r="L6" s="276">
        <v>36783</v>
      </c>
      <c r="M6" s="45"/>
      <c r="R6" s="48"/>
      <c r="S6" s="26"/>
      <c r="T6" s="26"/>
      <c r="U6" s="26"/>
      <c r="V6" s="26"/>
    </row>
    <row r="7" spans="5:30" x14ac:dyDescent="0.15">
      <c r="H7" s="88">
        <v>25999</v>
      </c>
      <c r="I7" s="3">
        <v>34</v>
      </c>
      <c r="J7" s="33" t="s">
        <v>1</v>
      </c>
      <c r="K7" s="204">
        <f t="shared" si="0"/>
        <v>34</v>
      </c>
      <c r="L7" s="276">
        <v>35029</v>
      </c>
      <c r="M7" s="45"/>
      <c r="R7" s="48"/>
      <c r="S7" s="26"/>
      <c r="T7" s="26"/>
      <c r="U7" s="26"/>
      <c r="V7" s="26"/>
    </row>
    <row r="8" spans="5:30" x14ac:dyDescent="0.15">
      <c r="H8" s="88">
        <v>19692</v>
      </c>
      <c r="I8" s="3">
        <v>17</v>
      </c>
      <c r="J8" s="33" t="s">
        <v>21</v>
      </c>
      <c r="K8" s="204">
        <f t="shared" si="0"/>
        <v>17</v>
      </c>
      <c r="L8" s="276">
        <v>15855</v>
      </c>
      <c r="M8" s="45"/>
      <c r="R8" s="48"/>
      <c r="S8" s="26"/>
      <c r="T8" s="26"/>
      <c r="U8" s="26"/>
      <c r="V8" s="26"/>
    </row>
    <row r="9" spans="5:30" x14ac:dyDescent="0.15">
      <c r="H9" s="88">
        <v>18017</v>
      </c>
      <c r="I9" s="3">
        <v>40</v>
      </c>
      <c r="J9" s="33" t="s">
        <v>2</v>
      </c>
      <c r="K9" s="204">
        <f t="shared" si="0"/>
        <v>40</v>
      </c>
      <c r="L9" s="276">
        <v>21627</v>
      </c>
      <c r="M9" s="45"/>
      <c r="R9" s="48"/>
      <c r="S9" s="26"/>
      <c r="T9" s="26"/>
      <c r="U9" s="26"/>
      <c r="V9" s="26"/>
    </row>
    <row r="10" spans="5:30" x14ac:dyDescent="0.15">
      <c r="H10" s="88">
        <v>16295</v>
      </c>
      <c r="I10" s="3">
        <v>13</v>
      </c>
      <c r="J10" s="33" t="s">
        <v>7</v>
      </c>
      <c r="K10" s="204">
        <f t="shared" si="0"/>
        <v>13</v>
      </c>
      <c r="L10" s="276">
        <v>17453</v>
      </c>
      <c r="M10" s="45"/>
      <c r="R10" s="48"/>
      <c r="S10" s="26"/>
      <c r="T10" s="26"/>
      <c r="U10" s="26"/>
      <c r="V10" s="26"/>
    </row>
    <row r="11" spans="5:30" x14ac:dyDescent="0.15">
      <c r="H11" s="88">
        <v>15137</v>
      </c>
      <c r="I11" s="3">
        <v>16</v>
      </c>
      <c r="J11" s="33" t="s">
        <v>3</v>
      </c>
      <c r="K11" s="204">
        <f t="shared" si="0"/>
        <v>16</v>
      </c>
      <c r="L11" s="276">
        <v>20005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36">
        <v>13497</v>
      </c>
      <c r="I12" s="3">
        <v>38</v>
      </c>
      <c r="J12" s="33" t="s">
        <v>38</v>
      </c>
      <c r="K12" s="204">
        <f t="shared" si="0"/>
        <v>38</v>
      </c>
      <c r="L12" s="277">
        <v>14185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23">
        <v>13012</v>
      </c>
      <c r="I13" s="14">
        <v>26</v>
      </c>
      <c r="J13" s="77" t="s">
        <v>30</v>
      </c>
      <c r="K13" s="204">
        <f t="shared" si="0"/>
        <v>26</v>
      </c>
      <c r="L13" s="277">
        <v>10776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9">
        <v>11837</v>
      </c>
      <c r="I14" s="223">
        <v>33</v>
      </c>
      <c r="J14" s="384" t="s">
        <v>0</v>
      </c>
      <c r="K14" s="108" t="s">
        <v>8</v>
      </c>
      <c r="L14" s="278">
        <v>401089</v>
      </c>
      <c r="N14" s="32"/>
      <c r="R14" s="48"/>
      <c r="S14" s="26"/>
      <c r="T14" s="26"/>
      <c r="U14" s="26"/>
      <c r="V14" s="26"/>
    </row>
    <row r="15" spans="5:30" x14ac:dyDescent="0.15">
      <c r="H15" s="88">
        <v>10931</v>
      </c>
      <c r="I15" s="3">
        <v>1</v>
      </c>
      <c r="J15" s="33" t="s">
        <v>4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10768</v>
      </c>
      <c r="I16" s="3">
        <v>11</v>
      </c>
      <c r="J16" s="33" t="s">
        <v>17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44">
        <v>8144</v>
      </c>
      <c r="I17" s="3">
        <v>21</v>
      </c>
      <c r="J17" s="3" t="s">
        <v>162</v>
      </c>
      <c r="L17" s="32"/>
      <c r="M17" s="403"/>
      <c r="R17" s="48"/>
      <c r="S17" s="26"/>
      <c r="T17" s="26"/>
      <c r="U17" s="26"/>
      <c r="V17" s="26"/>
    </row>
    <row r="18" spans="1:22" x14ac:dyDescent="0.15">
      <c r="H18" s="123">
        <v>7450</v>
      </c>
      <c r="I18" s="3">
        <v>25</v>
      </c>
      <c r="J18" s="33" t="s">
        <v>29</v>
      </c>
      <c r="L18" s="188" t="s">
        <v>104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 x14ac:dyDescent="0.2">
      <c r="H19" s="89">
        <v>7141</v>
      </c>
      <c r="I19" s="3">
        <v>36</v>
      </c>
      <c r="J19" s="33" t="s">
        <v>5</v>
      </c>
      <c r="K19" s="117">
        <f>SUM(I4)</f>
        <v>31</v>
      </c>
      <c r="L19" s="33" t="s">
        <v>64</v>
      </c>
      <c r="M19" s="371">
        <v>72210</v>
      </c>
      <c r="N19" s="89">
        <f>SUM(H4)</f>
        <v>86593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47</v>
      </c>
      <c r="C20" s="59" t="s">
        <v>196</v>
      </c>
      <c r="D20" s="59" t="s">
        <v>182</v>
      </c>
      <c r="E20" s="59" t="s">
        <v>41</v>
      </c>
      <c r="F20" s="59" t="s">
        <v>50</v>
      </c>
      <c r="G20" s="8" t="s">
        <v>186</v>
      </c>
      <c r="H20" s="88">
        <v>3906</v>
      </c>
      <c r="I20" s="3">
        <v>9</v>
      </c>
      <c r="J20" s="3" t="s">
        <v>170</v>
      </c>
      <c r="K20" s="117">
        <f t="shared" ref="K20:K28" si="1">SUM(I5)</f>
        <v>2</v>
      </c>
      <c r="L20" s="33" t="s">
        <v>6</v>
      </c>
      <c r="M20" s="372">
        <v>48055</v>
      </c>
      <c r="N20" s="89">
        <f t="shared" ref="N20:N28" si="2">SUM(H5)</f>
        <v>43815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64</v>
      </c>
      <c r="C21" s="203">
        <f>SUM(H4)</f>
        <v>86593</v>
      </c>
      <c r="D21" s="5">
        <f>SUM(L4)</f>
        <v>96187</v>
      </c>
      <c r="E21" s="52">
        <f t="shared" ref="E21:E30" si="3">SUM(N19/M19*100)</f>
        <v>119.91829386511563</v>
      </c>
      <c r="F21" s="52">
        <f t="shared" ref="F21:F31" si="4">SUM(C21/D21*100)</f>
        <v>90.025679145830523</v>
      </c>
      <c r="G21" s="62"/>
      <c r="H21" s="88">
        <v>3459</v>
      </c>
      <c r="I21" s="3">
        <v>24</v>
      </c>
      <c r="J21" s="33" t="s">
        <v>28</v>
      </c>
      <c r="K21" s="117">
        <f t="shared" si="1"/>
        <v>3</v>
      </c>
      <c r="L21" s="33" t="s">
        <v>10</v>
      </c>
      <c r="M21" s="372">
        <v>38336</v>
      </c>
      <c r="N21" s="89">
        <f t="shared" si="2"/>
        <v>41328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6</v>
      </c>
      <c r="C22" s="203">
        <f t="shared" ref="C22:C30" si="5">SUM(H5)</f>
        <v>43815</v>
      </c>
      <c r="D22" s="5">
        <f t="shared" ref="D22:D30" si="6">SUM(L5)</f>
        <v>46209</v>
      </c>
      <c r="E22" s="52">
        <f t="shared" si="3"/>
        <v>91.176776610134226</v>
      </c>
      <c r="F22" s="52">
        <f t="shared" si="4"/>
        <v>94.81919106667533</v>
      </c>
      <c r="G22" s="62"/>
      <c r="H22" s="88">
        <v>2723</v>
      </c>
      <c r="I22" s="3">
        <v>10</v>
      </c>
      <c r="J22" s="33" t="s">
        <v>16</v>
      </c>
      <c r="K22" s="117">
        <f t="shared" si="1"/>
        <v>34</v>
      </c>
      <c r="L22" s="33" t="s">
        <v>1</v>
      </c>
      <c r="M22" s="372">
        <v>27795</v>
      </c>
      <c r="N22" s="89">
        <f t="shared" si="2"/>
        <v>25999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10</v>
      </c>
      <c r="C23" s="203">
        <f t="shared" si="5"/>
        <v>41328</v>
      </c>
      <c r="D23" s="98">
        <f t="shared" si="6"/>
        <v>36783</v>
      </c>
      <c r="E23" s="52">
        <f t="shared" si="3"/>
        <v>107.80467445742904</v>
      </c>
      <c r="F23" s="52">
        <f t="shared" si="4"/>
        <v>112.35625152923905</v>
      </c>
      <c r="G23" s="62"/>
      <c r="H23" s="293">
        <v>2697</v>
      </c>
      <c r="I23" s="3">
        <v>14</v>
      </c>
      <c r="J23" s="33" t="s">
        <v>19</v>
      </c>
      <c r="K23" s="117">
        <f t="shared" si="1"/>
        <v>17</v>
      </c>
      <c r="L23" s="33" t="s">
        <v>21</v>
      </c>
      <c r="M23" s="372">
        <v>19132</v>
      </c>
      <c r="N23" s="89">
        <f t="shared" si="2"/>
        <v>19692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1</v>
      </c>
      <c r="C24" s="203">
        <f t="shared" si="5"/>
        <v>25999</v>
      </c>
      <c r="D24" s="5">
        <f t="shared" si="6"/>
        <v>35029</v>
      </c>
      <c r="E24" s="52">
        <f t="shared" si="3"/>
        <v>93.538406188163336</v>
      </c>
      <c r="F24" s="52">
        <f t="shared" si="4"/>
        <v>74.221359445031268</v>
      </c>
      <c r="G24" s="62"/>
      <c r="H24" s="293">
        <v>896</v>
      </c>
      <c r="I24" s="3">
        <v>4</v>
      </c>
      <c r="J24" s="33" t="s">
        <v>11</v>
      </c>
      <c r="K24" s="117">
        <f t="shared" si="1"/>
        <v>40</v>
      </c>
      <c r="L24" s="33" t="s">
        <v>2</v>
      </c>
      <c r="M24" s="372">
        <v>16072</v>
      </c>
      <c r="N24" s="89">
        <f t="shared" si="2"/>
        <v>18017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21</v>
      </c>
      <c r="C25" s="203">
        <f t="shared" si="5"/>
        <v>19692</v>
      </c>
      <c r="D25" s="5">
        <f t="shared" si="6"/>
        <v>15855</v>
      </c>
      <c r="E25" s="52">
        <f t="shared" si="3"/>
        <v>102.92703324273469</v>
      </c>
      <c r="F25" s="52">
        <f t="shared" si="4"/>
        <v>124.20056764427625</v>
      </c>
      <c r="G25" s="72"/>
      <c r="H25" s="88">
        <v>660</v>
      </c>
      <c r="I25" s="3">
        <v>12</v>
      </c>
      <c r="J25" s="33" t="s">
        <v>18</v>
      </c>
      <c r="K25" s="117">
        <f t="shared" si="1"/>
        <v>13</v>
      </c>
      <c r="L25" s="33" t="s">
        <v>7</v>
      </c>
      <c r="M25" s="372">
        <v>16016</v>
      </c>
      <c r="N25" s="89">
        <f t="shared" si="2"/>
        <v>16295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2</v>
      </c>
      <c r="C26" s="203">
        <f t="shared" si="5"/>
        <v>18017</v>
      </c>
      <c r="D26" s="5">
        <f t="shared" si="6"/>
        <v>21627</v>
      </c>
      <c r="E26" s="52">
        <f t="shared" si="3"/>
        <v>112.10179193628672</v>
      </c>
      <c r="F26" s="52">
        <f t="shared" si="4"/>
        <v>83.307902159337871</v>
      </c>
      <c r="G26" s="62"/>
      <c r="H26" s="88">
        <v>630</v>
      </c>
      <c r="I26" s="3">
        <v>15</v>
      </c>
      <c r="J26" s="33" t="s">
        <v>20</v>
      </c>
      <c r="K26" s="117">
        <f t="shared" si="1"/>
        <v>16</v>
      </c>
      <c r="L26" s="33" t="s">
        <v>3</v>
      </c>
      <c r="M26" s="372">
        <v>16039</v>
      </c>
      <c r="N26" s="89">
        <f t="shared" si="2"/>
        <v>15137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7</v>
      </c>
      <c r="C27" s="203">
        <f t="shared" si="5"/>
        <v>16295</v>
      </c>
      <c r="D27" s="5">
        <f t="shared" si="6"/>
        <v>17453</v>
      </c>
      <c r="E27" s="52">
        <f t="shared" si="3"/>
        <v>101.74200799200798</v>
      </c>
      <c r="F27" s="52">
        <f t="shared" si="4"/>
        <v>93.365037529364585</v>
      </c>
      <c r="G27" s="62"/>
      <c r="H27" s="88">
        <v>532</v>
      </c>
      <c r="I27" s="3">
        <v>27</v>
      </c>
      <c r="J27" s="33" t="s">
        <v>31</v>
      </c>
      <c r="K27" s="117">
        <f t="shared" si="1"/>
        <v>38</v>
      </c>
      <c r="L27" s="33" t="s">
        <v>38</v>
      </c>
      <c r="M27" s="373">
        <v>13554</v>
      </c>
      <c r="N27" s="89">
        <f t="shared" si="2"/>
        <v>13497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3</v>
      </c>
      <c r="C28" s="203">
        <f t="shared" si="5"/>
        <v>15137</v>
      </c>
      <c r="D28" s="5">
        <f t="shared" si="6"/>
        <v>20005</v>
      </c>
      <c r="E28" s="52">
        <f t="shared" si="3"/>
        <v>94.376207993017019</v>
      </c>
      <c r="F28" s="52">
        <f t="shared" si="4"/>
        <v>75.666083479130222</v>
      </c>
      <c r="G28" s="73"/>
      <c r="H28" s="88">
        <v>487</v>
      </c>
      <c r="I28" s="3">
        <v>32</v>
      </c>
      <c r="J28" s="33" t="s">
        <v>35</v>
      </c>
      <c r="K28" s="181">
        <f t="shared" si="1"/>
        <v>26</v>
      </c>
      <c r="L28" s="77" t="s">
        <v>30</v>
      </c>
      <c r="M28" s="374">
        <v>13723</v>
      </c>
      <c r="N28" s="167">
        <f t="shared" si="2"/>
        <v>13012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38</v>
      </c>
      <c r="C29" s="203">
        <f t="shared" si="5"/>
        <v>13497</v>
      </c>
      <c r="D29" s="5">
        <f t="shared" si="6"/>
        <v>14185</v>
      </c>
      <c r="E29" s="52">
        <f t="shared" si="3"/>
        <v>99.579459938025678</v>
      </c>
      <c r="F29" s="52">
        <f t="shared" si="4"/>
        <v>95.149806133239338</v>
      </c>
      <c r="G29" s="72"/>
      <c r="H29" s="88">
        <v>399</v>
      </c>
      <c r="I29" s="3">
        <v>39</v>
      </c>
      <c r="J29" s="33" t="s">
        <v>39</v>
      </c>
      <c r="K29" s="115"/>
      <c r="L29" s="115" t="s">
        <v>55</v>
      </c>
      <c r="M29" s="375">
        <v>353273</v>
      </c>
      <c r="N29" s="172">
        <f>SUM(H44)</f>
        <v>367237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30</v>
      </c>
      <c r="C30" s="203">
        <f t="shared" si="5"/>
        <v>13012</v>
      </c>
      <c r="D30" s="5">
        <f t="shared" si="6"/>
        <v>10776</v>
      </c>
      <c r="E30" s="57">
        <f t="shared" si="3"/>
        <v>94.818917146396558</v>
      </c>
      <c r="F30" s="63">
        <f t="shared" si="4"/>
        <v>120.74981440237565</v>
      </c>
      <c r="G30" s="75"/>
      <c r="H30" s="88">
        <v>359</v>
      </c>
      <c r="I30" s="3">
        <v>7</v>
      </c>
      <c r="J30" s="33" t="s">
        <v>14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367237</v>
      </c>
      <c r="D31" s="67">
        <f>SUM(L14)</f>
        <v>401089</v>
      </c>
      <c r="E31" s="70">
        <f>SUM(N29/M29*100)</f>
        <v>103.95275042247781</v>
      </c>
      <c r="F31" s="63">
        <f t="shared" si="4"/>
        <v>91.559977960003891</v>
      </c>
      <c r="G31" s="83">
        <v>55.1</v>
      </c>
      <c r="H31" s="88">
        <v>272</v>
      </c>
      <c r="I31" s="3">
        <v>20</v>
      </c>
      <c r="J31" s="33" t="s">
        <v>24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219</v>
      </c>
      <c r="I32" s="3">
        <v>5</v>
      </c>
      <c r="J32" s="33" t="s">
        <v>12</v>
      </c>
      <c r="L32" s="4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88">
        <v>191</v>
      </c>
      <c r="I33" s="3">
        <v>29</v>
      </c>
      <c r="J33" s="33" t="s">
        <v>54</v>
      </c>
      <c r="L33" s="4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98</v>
      </c>
      <c r="I34" s="3">
        <v>37</v>
      </c>
      <c r="J34" s="33" t="s">
        <v>37</v>
      </c>
      <c r="L34" s="4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36</v>
      </c>
      <c r="I35" s="3">
        <v>23</v>
      </c>
      <c r="J35" s="33" t="s">
        <v>27</v>
      </c>
      <c r="L35" s="4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15</v>
      </c>
      <c r="I36" s="3">
        <v>18</v>
      </c>
      <c r="J36" s="33" t="s">
        <v>22</v>
      </c>
      <c r="N36" s="26"/>
      <c r="R36" s="48"/>
      <c r="S36" s="26"/>
      <c r="T36" s="26"/>
      <c r="U36" s="26"/>
      <c r="V36" s="26"/>
    </row>
    <row r="37" spans="3:30" x14ac:dyDescent="0.15">
      <c r="H37" s="88">
        <v>1</v>
      </c>
      <c r="I37" s="3">
        <v>30</v>
      </c>
      <c r="J37" s="33" t="s">
        <v>33</v>
      </c>
      <c r="L37" s="47"/>
      <c r="M37" s="392"/>
      <c r="N37" s="26"/>
      <c r="R37" s="48"/>
      <c r="S37" s="26"/>
      <c r="T37" s="26"/>
      <c r="U37" s="26"/>
      <c r="V37" s="26"/>
    </row>
    <row r="38" spans="3:30" x14ac:dyDescent="0.15">
      <c r="H38" s="88">
        <v>1</v>
      </c>
      <c r="I38" s="3">
        <v>35</v>
      </c>
      <c r="J38" s="33" t="s">
        <v>36</v>
      </c>
      <c r="N38" s="26"/>
      <c r="R38" s="48"/>
      <c r="S38" s="26"/>
      <c r="T38" s="26"/>
      <c r="U38" s="26"/>
      <c r="V38" s="26"/>
    </row>
    <row r="39" spans="3:30" x14ac:dyDescent="0.15">
      <c r="H39" s="44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337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44">
        <v>0</v>
      </c>
      <c r="I41" s="3">
        <v>19</v>
      </c>
      <c r="J41" s="33" t="s">
        <v>23</v>
      </c>
      <c r="N41" s="26"/>
      <c r="R41" s="48"/>
      <c r="S41" s="26"/>
      <c r="T41" s="26"/>
      <c r="U41" s="26"/>
      <c r="V41" s="26"/>
    </row>
    <row r="42" spans="3:30" x14ac:dyDescent="0.15">
      <c r="H42" s="88">
        <v>0</v>
      </c>
      <c r="I42" s="3">
        <v>22</v>
      </c>
      <c r="J42" s="33" t="s">
        <v>26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28</v>
      </c>
      <c r="J43" s="33" t="s">
        <v>32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367237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H47" s="389" t="s">
        <v>191</v>
      </c>
      <c r="L47" s="403" t="s">
        <v>188</v>
      </c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196</v>
      </c>
      <c r="I48" s="3"/>
      <c r="J48" s="190" t="s">
        <v>92</v>
      </c>
      <c r="K48" s="3"/>
      <c r="L48" s="330" t="s">
        <v>182</v>
      </c>
      <c r="M48" s="48"/>
      <c r="N48" s="26"/>
      <c r="R48" s="48"/>
      <c r="S48" s="26"/>
      <c r="T48" s="26"/>
      <c r="U48" s="26"/>
      <c r="V48" s="26"/>
    </row>
    <row r="49" spans="1:22" ht="13.5" customHeight="1" x14ac:dyDescent="0.15">
      <c r="H49" s="95" t="s">
        <v>100</v>
      </c>
      <c r="I49" s="3"/>
      <c r="J49" s="145" t="s">
        <v>9</v>
      </c>
      <c r="K49" s="3"/>
      <c r="L49" s="330" t="s">
        <v>100</v>
      </c>
      <c r="M49" s="404"/>
      <c r="R49" s="48"/>
      <c r="S49" s="26"/>
      <c r="T49" s="26"/>
      <c r="U49" s="26"/>
      <c r="V49" s="26"/>
    </row>
    <row r="50" spans="1:22" ht="13.5" customHeight="1" x14ac:dyDescent="0.15">
      <c r="H50" s="43">
        <v>13996</v>
      </c>
      <c r="I50" s="3">
        <v>16</v>
      </c>
      <c r="J50" s="33" t="s">
        <v>3</v>
      </c>
      <c r="K50" s="328">
        <f>SUM(I50)</f>
        <v>16</v>
      </c>
      <c r="L50" s="331">
        <v>16040</v>
      </c>
      <c r="M50" s="404"/>
      <c r="R50" s="48"/>
      <c r="S50" s="26"/>
      <c r="T50" s="26"/>
      <c r="U50" s="26"/>
      <c r="V50" s="26"/>
    </row>
    <row r="51" spans="1:22" ht="13.5" customHeight="1" x14ac:dyDescent="0.15">
      <c r="H51" s="44">
        <v>10161</v>
      </c>
      <c r="I51" s="3">
        <v>33</v>
      </c>
      <c r="J51" s="33" t="s">
        <v>0</v>
      </c>
      <c r="K51" s="328">
        <f t="shared" ref="K51:K59" si="7">SUM(I51)</f>
        <v>33</v>
      </c>
      <c r="L51" s="332">
        <v>8009</v>
      </c>
      <c r="M51" s="404"/>
      <c r="R51" s="48"/>
      <c r="S51" s="26"/>
      <c r="T51" s="26"/>
      <c r="U51" s="26"/>
      <c r="V51" s="26"/>
    </row>
    <row r="52" spans="1:22" ht="14.25" thickBot="1" x14ac:dyDescent="0.2">
      <c r="H52" s="44">
        <v>5508</v>
      </c>
      <c r="I52" s="3">
        <v>26</v>
      </c>
      <c r="J52" s="33" t="s">
        <v>30</v>
      </c>
      <c r="K52" s="328">
        <f t="shared" si="7"/>
        <v>26</v>
      </c>
      <c r="L52" s="332">
        <v>3002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196</v>
      </c>
      <c r="D53" s="59" t="s">
        <v>182</v>
      </c>
      <c r="E53" s="59" t="s">
        <v>41</v>
      </c>
      <c r="F53" s="59" t="s">
        <v>50</v>
      </c>
      <c r="G53" s="8" t="s">
        <v>186</v>
      </c>
      <c r="H53" s="88">
        <v>2198</v>
      </c>
      <c r="I53" s="3">
        <v>34</v>
      </c>
      <c r="J53" s="33" t="s">
        <v>1</v>
      </c>
      <c r="K53" s="328">
        <f t="shared" si="7"/>
        <v>34</v>
      </c>
      <c r="L53" s="332">
        <v>1507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13996</v>
      </c>
      <c r="D54" s="98">
        <f>SUM(L50)</f>
        <v>16040</v>
      </c>
      <c r="E54" s="52">
        <f t="shared" ref="E54:E63" si="8">SUM(N67/M67*100)</f>
        <v>101.70033425374218</v>
      </c>
      <c r="F54" s="52">
        <f t="shared" ref="F54:F61" si="9">SUM(C54/D54*100)</f>
        <v>87.256857855361588</v>
      </c>
      <c r="G54" s="62"/>
      <c r="H54" s="293">
        <v>2050</v>
      </c>
      <c r="I54" s="3">
        <v>31</v>
      </c>
      <c r="J54" s="33" t="s">
        <v>64</v>
      </c>
      <c r="K54" s="328">
        <f t="shared" si="7"/>
        <v>31</v>
      </c>
      <c r="L54" s="332">
        <v>1554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0</v>
      </c>
      <c r="C55" s="43">
        <f t="shared" ref="C55:C63" si="10">SUM(H51)</f>
        <v>10161</v>
      </c>
      <c r="D55" s="98">
        <f t="shared" ref="D55:D63" si="11">SUM(L51)</f>
        <v>8009</v>
      </c>
      <c r="E55" s="52">
        <f t="shared" si="8"/>
        <v>113.49268401653076</v>
      </c>
      <c r="F55" s="52">
        <f t="shared" si="9"/>
        <v>126.86977150705457</v>
      </c>
      <c r="G55" s="62"/>
      <c r="H55" s="44">
        <v>1371</v>
      </c>
      <c r="I55" s="3">
        <v>22</v>
      </c>
      <c r="J55" s="33" t="s">
        <v>26</v>
      </c>
      <c r="K55" s="328">
        <f t="shared" si="7"/>
        <v>22</v>
      </c>
      <c r="L55" s="332">
        <v>1371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30</v>
      </c>
      <c r="C56" s="43">
        <f t="shared" si="10"/>
        <v>5508</v>
      </c>
      <c r="D56" s="98">
        <f t="shared" si="11"/>
        <v>3002</v>
      </c>
      <c r="E56" s="52">
        <f t="shared" si="8"/>
        <v>159.97676444960791</v>
      </c>
      <c r="F56" s="52">
        <f t="shared" si="9"/>
        <v>183.47768154563624</v>
      </c>
      <c r="G56" s="62"/>
      <c r="H56" s="88">
        <v>1363</v>
      </c>
      <c r="I56" s="3">
        <v>40</v>
      </c>
      <c r="J56" s="33" t="s">
        <v>2</v>
      </c>
      <c r="K56" s="328">
        <f t="shared" si="7"/>
        <v>40</v>
      </c>
      <c r="L56" s="332">
        <v>3140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1</v>
      </c>
      <c r="C57" s="43">
        <f t="shared" si="10"/>
        <v>2198</v>
      </c>
      <c r="D57" s="98">
        <f t="shared" si="11"/>
        <v>1507</v>
      </c>
      <c r="E57" s="52">
        <f t="shared" si="8"/>
        <v>111.6869918699187</v>
      </c>
      <c r="F57" s="52">
        <f t="shared" si="9"/>
        <v>145.85268745852687</v>
      </c>
      <c r="G57" s="62"/>
      <c r="H57" s="44">
        <v>1119</v>
      </c>
      <c r="I57" s="3">
        <v>38</v>
      </c>
      <c r="J57" s="33" t="s">
        <v>38</v>
      </c>
      <c r="K57" s="328">
        <f t="shared" si="7"/>
        <v>38</v>
      </c>
      <c r="L57" s="332">
        <v>1087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64</v>
      </c>
      <c r="C58" s="43">
        <f t="shared" si="10"/>
        <v>2050</v>
      </c>
      <c r="D58" s="98">
        <f t="shared" si="11"/>
        <v>1554</v>
      </c>
      <c r="E58" s="52">
        <f t="shared" si="8"/>
        <v>100.19550342130987</v>
      </c>
      <c r="F58" s="52">
        <f t="shared" si="9"/>
        <v>131.91763191763192</v>
      </c>
      <c r="G58" s="72"/>
      <c r="H58" s="88">
        <v>1078</v>
      </c>
      <c r="I58" s="3">
        <v>14</v>
      </c>
      <c r="J58" s="33" t="s">
        <v>19</v>
      </c>
      <c r="K58" s="328">
        <f t="shared" si="7"/>
        <v>14</v>
      </c>
      <c r="L58" s="332">
        <v>1084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26</v>
      </c>
      <c r="C59" s="43">
        <f t="shared" si="10"/>
        <v>1371</v>
      </c>
      <c r="D59" s="98">
        <f t="shared" si="11"/>
        <v>1371</v>
      </c>
      <c r="E59" s="52">
        <f t="shared" si="8"/>
        <v>100</v>
      </c>
      <c r="F59" s="52">
        <f t="shared" si="9"/>
        <v>100</v>
      </c>
      <c r="G59" s="62"/>
      <c r="H59" s="427">
        <v>1002</v>
      </c>
      <c r="I59" s="14">
        <v>25</v>
      </c>
      <c r="J59" s="77" t="s">
        <v>29</v>
      </c>
      <c r="K59" s="329">
        <f t="shared" si="7"/>
        <v>25</v>
      </c>
      <c r="L59" s="333">
        <v>450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2</v>
      </c>
      <c r="C60" s="89">
        <f t="shared" si="10"/>
        <v>1363</v>
      </c>
      <c r="D60" s="98">
        <f t="shared" si="11"/>
        <v>3140</v>
      </c>
      <c r="E60" s="52">
        <f t="shared" si="8"/>
        <v>78.288340034462962</v>
      </c>
      <c r="F60" s="52">
        <f t="shared" si="9"/>
        <v>43.407643312101911</v>
      </c>
      <c r="G60" s="62"/>
      <c r="H60" s="437">
        <v>997</v>
      </c>
      <c r="I60" s="223">
        <v>1</v>
      </c>
      <c r="J60" s="384" t="s">
        <v>4</v>
      </c>
      <c r="K60" s="368" t="s">
        <v>8</v>
      </c>
      <c r="L60" s="377">
        <v>40136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38</v>
      </c>
      <c r="C61" s="43">
        <f t="shared" si="10"/>
        <v>1119</v>
      </c>
      <c r="D61" s="98">
        <f t="shared" si="11"/>
        <v>1087</v>
      </c>
      <c r="E61" s="52">
        <f t="shared" si="8"/>
        <v>94.430379746835442</v>
      </c>
      <c r="F61" s="52">
        <f t="shared" si="9"/>
        <v>102.94388224471021</v>
      </c>
      <c r="G61" s="73"/>
      <c r="H61" s="88">
        <v>541</v>
      </c>
      <c r="I61" s="3">
        <v>24</v>
      </c>
      <c r="J61" s="33" t="s">
        <v>28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19</v>
      </c>
      <c r="C62" s="43">
        <f t="shared" si="10"/>
        <v>1078</v>
      </c>
      <c r="D62" s="98">
        <f t="shared" si="11"/>
        <v>1084</v>
      </c>
      <c r="E62" s="52">
        <f t="shared" si="8"/>
        <v>111.59420289855073</v>
      </c>
      <c r="F62" s="52">
        <f>SUM(C62/D62*100)</f>
        <v>99.446494464944649</v>
      </c>
      <c r="G62" s="72"/>
      <c r="H62" s="88">
        <v>534</v>
      </c>
      <c r="I62" s="3">
        <v>11</v>
      </c>
      <c r="J62" s="33" t="s">
        <v>17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29</v>
      </c>
      <c r="C63" s="43">
        <f t="shared" si="10"/>
        <v>1002</v>
      </c>
      <c r="D63" s="98">
        <f t="shared" si="11"/>
        <v>450</v>
      </c>
      <c r="E63" s="57">
        <f t="shared" si="8"/>
        <v>99.109792284866472</v>
      </c>
      <c r="F63" s="52">
        <f>SUM(C63/D63*100)</f>
        <v>222.66666666666666</v>
      </c>
      <c r="G63" s="75"/>
      <c r="H63" s="44">
        <v>376</v>
      </c>
      <c r="I63" s="3">
        <v>15</v>
      </c>
      <c r="J63" s="33" t="s">
        <v>20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57</v>
      </c>
      <c r="C64" s="67">
        <f>SUM(H90)</f>
        <v>43098</v>
      </c>
      <c r="D64" s="67">
        <f>SUM(L60)</f>
        <v>40136</v>
      </c>
      <c r="E64" s="70">
        <f>SUM(N77/M77*100)</f>
        <v>108.62486137715494</v>
      </c>
      <c r="F64" s="70">
        <f>SUM(C64/D64*100)</f>
        <v>107.3799083117401</v>
      </c>
      <c r="G64" s="394">
        <v>138.4</v>
      </c>
      <c r="H64" s="351">
        <v>245</v>
      </c>
      <c r="I64" s="3">
        <v>36</v>
      </c>
      <c r="J64" s="33" t="s">
        <v>5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43">
        <v>208</v>
      </c>
      <c r="I65" s="3">
        <v>37</v>
      </c>
      <c r="J65" s="33" t="s">
        <v>37</v>
      </c>
      <c r="M65" s="403" t="s">
        <v>188</v>
      </c>
      <c r="N65" s="26"/>
      <c r="R65" s="48"/>
      <c r="S65" s="26"/>
      <c r="T65" s="26"/>
      <c r="U65" s="26"/>
      <c r="V65" s="26"/>
    </row>
    <row r="66" spans="3:22" x14ac:dyDescent="0.15">
      <c r="H66" s="44">
        <v>155</v>
      </c>
      <c r="I66" s="3">
        <v>9</v>
      </c>
      <c r="J66" s="3" t="s">
        <v>170</v>
      </c>
      <c r="L66" s="191" t="s">
        <v>92</v>
      </c>
      <c r="M66" s="344" t="s">
        <v>63</v>
      </c>
      <c r="N66" s="42" t="s">
        <v>75</v>
      </c>
      <c r="R66" s="48"/>
      <c r="S66" s="26"/>
      <c r="T66" s="26"/>
      <c r="U66" s="26"/>
      <c r="V66" s="26"/>
    </row>
    <row r="67" spans="3:22" x14ac:dyDescent="0.15">
      <c r="C67" s="26"/>
      <c r="H67" s="44">
        <v>114</v>
      </c>
      <c r="I67" s="3">
        <v>17</v>
      </c>
      <c r="J67" s="33" t="s">
        <v>21</v>
      </c>
      <c r="K67" s="3">
        <f>SUM(I50)</f>
        <v>16</v>
      </c>
      <c r="L67" s="33" t="s">
        <v>3</v>
      </c>
      <c r="M67" s="396">
        <v>13762</v>
      </c>
      <c r="N67" s="89">
        <f>SUM(H50)</f>
        <v>13996</v>
      </c>
      <c r="R67" s="48"/>
      <c r="S67" s="26"/>
      <c r="T67" s="26"/>
      <c r="U67" s="26"/>
      <c r="V67" s="26"/>
    </row>
    <row r="68" spans="3:22" x14ac:dyDescent="0.15">
      <c r="C68" s="26"/>
      <c r="H68" s="88">
        <v>61</v>
      </c>
      <c r="I68" s="3">
        <v>13</v>
      </c>
      <c r="J68" s="33" t="s">
        <v>7</v>
      </c>
      <c r="K68" s="3">
        <f t="shared" ref="K68:K76" si="12">SUM(I51)</f>
        <v>33</v>
      </c>
      <c r="L68" s="33" t="s">
        <v>0</v>
      </c>
      <c r="M68" s="397">
        <v>8953</v>
      </c>
      <c r="N68" s="89">
        <f t="shared" ref="N68:N76" si="13">SUM(H51)</f>
        <v>10161</v>
      </c>
      <c r="R68" s="48"/>
      <c r="S68" s="26"/>
      <c r="T68" s="26"/>
      <c r="U68" s="26"/>
      <c r="V68" s="26"/>
    </row>
    <row r="69" spans="3:22" x14ac:dyDescent="0.15">
      <c r="H69" s="44">
        <v>19</v>
      </c>
      <c r="I69" s="3">
        <v>19</v>
      </c>
      <c r="J69" s="33" t="s">
        <v>23</v>
      </c>
      <c r="K69" s="3">
        <f t="shared" si="12"/>
        <v>26</v>
      </c>
      <c r="L69" s="33" t="s">
        <v>30</v>
      </c>
      <c r="M69" s="397">
        <v>3443</v>
      </c>
      <c r="N69" s="89">
        <f t="shared" si="13"/>
        <v>5508</v>
      </c>
      <c r="R69" s="48"/>
      <c r="S69" s="26"/>
      <c r="T69" s="26"/>
      <c r="U69" s="26"/>
      <c r="V69" s="26"/>
    </row>
    <row r="70" spans="3:22" x14ac:dyDescent="0.15">
      <c r="H70" s="44">
        <v>2</v>
      </c>
      <c r="I70" s="3">
        <v>23</v>
      </c>
      <c r="J70" s="33" t="s">
        <v>27</v>
      </c>
      <c r="K70" s="3">
        <f t="shared" si="12"/>
        <v>34</v>
      </c>
      <c r="L70" s="33" t="s">
        <v>1</v>
      </c>
      <c r="M70" s="397">
        <v>1968</v>
      </c>
      <c r="N70" s="89">
        <f t="shared" si="13"/>
        <v>2198</v>
      </c>
      <c r="R70" s="48"/>
      <c r="S70" s="26"/>
      <c r="T70" s="26"/>
      <c r="U70" s="26"/>
      <c r="V70" s="26"/>
    </row>
    <row r="71" spans="3:22" x14ac:dyDescent="0.15">
      <c r="H71" s="44">
        <v>0</v>
      </c>
      <c r="I71" s="3">
        <v>2</v>
      </c>
      <c r="J71" s="33" t="s">
        <v>6</v>
      </c>
      <c r="K71" s="3">
        <f t="shared" si="12"/>
        <v>31</v>
      </c>
      <c r="L71" s="33" t="s">
        <v>64</v>
      </c>
      <c r="M71" s="397">
        <v>2046</v>
      </c>
      <c r="N71" s="89">
        <f t="shared" si="13"/>
        <v>2050</v>
      </c>
      <c r="R71" s="48"/>
      <c r="S71" s="26"/>
      <c r="T71" s="26"/>
      <c r="U71" s="26"/>
      <c r="V71" s="26"/>
    </row>
    <row r="72" spans="3:22" x14ac:dyDescent="0.15">
      <c r="H72" s="44">
        <v>0</v>
      </c>
      <c r="I72" s="3">
        <v>3</v>
      </c>
      <c r="J72" s="33" t="s">
        <v>10</v>
      </c>
      <c r="K72" s="3">
        <f t="shared" si="12"/>
        <v>22</v>
      </c>
      <c r="L72" s="33" t="s">
        <v>26</v>
      </c>
      <c r="M72" s="397">
        <v>1371</v>
      </c>
      <c r="N72" s="89">
        <f t="shared" si="13"/>
        <v>1371</v>
      </c>
      <c r="R72" s="48"/>
      <c r="S72" s="26"/>
      <c r="T72" s="26"/>
      <c r="U72" s="26"/>
      <c r="V72" s="26"/>
    </row>
    <row r="73" spans="3:22" x14ac:dyDescent="0.15">
      <c r="H73" s="44">
        <v>0</v>
      </c>
      <c r="I73" s="3">
        <v>4</v>
      </c>
      <c r="J73" s="33" t="s">
        <v>11</v>
      </c>
      <c r="K73" s="3">
        <f t="shared" si="12"/>
        <v>40</v>
      </c>
      <c r="L73" s="33" t="s">
        <v>2</v>
      </c>
      <c r="M73" s="397">
        <v>1741</v>
      </c>
      <c r="N73" s="89">
        <f t="shared" si="13"/>
        <v>1363</v>
      </c>
      <c r="R73" s="48"/>
      <c r="S73" s="26"/>
      <c r="T73" s="26"/>
      <c r="U73" s="26"/>
      <c r="V73" s="26"/>
    </row>
    <row r="74" spans="3:22" x14ac:dyDescent="0.15">
      <c r="H74" s="44">
        <v>0</v>
      </c>
      <c r="I74" s="3">
        <v>5</v>
      </c>
      <c r="J74" s="33" t="s">
        <v>12</v>
      </c>
      <c r="K74" s="3">
        <f t="shared" si="12"/>
        <v>38</v>
      </c>
      <c r="L74" s="33" t="s">
        <v>38</v>
      </c>
      <c r="M74" s="397">
        <v>1185</v>
      </c>
      <c r="N74" s="89">
        <f t="shared" si="13"/>
        <v>1119</v>
      </c>
      <c r="R74" s="48"/>
      <c r="S74" s="26"/>
      <c r="T74" s="26"/>
      <c r="U74" s="26"/>
      <c r="V74" s="26"/>
    </row>
    <row r="75" spans="3:22" x14ac:dyDescent="0.15">
      <c r="H75" s="44">
        <v>0</v>
      </c>
      <c r="I75" s="3">
        <v>6</v>
      </c>
      <c r="J75" s="33" t="s">
        <v>13</v>
      </c>
      <c r="K75" s="3">
        <f t="shared" si="12"/>
        <v>14</v>
      </c>
      <c r="L75" s="33" t="s">
        <v>19</v>
      </c>
      <c r="M75" s="397">
        <v>966</v>
      </c>
      <c r="N75" s="89">
        <f t="shared" si="13"/>
        <v>1078</v>
      </c>
      <c r="R75" s="48"/>
      <c r="S75" s="26"/>
      <c r="T75" s="26"/>
      <c r="U75" s="26"/>
      <c r="V75" s="26"/>
    </row>
    <row r="76" spans="3:22" ht="14.25" thickBot="1" x14ac:dyDescent="0.2">
      <c r="H76" s="44">
        <v>0</v>
      </c>
      <c r="I76" s="3">
        <v>7</v>
      </c>
      <c r="J76" s="33" t="s">
        <v>14</v>
      </c>
      <c r="K76" s="14">
        <f t="shared" si="12"/>
        <v>25</v>
      </c>
      <c r="L76" s="77" t="s">
        <v>29</v>
      </c>
      <c r="M76" s="398">
        <v>1011</v>
      </c>
      <c r="N76" s="167">
        <f t="shared" si="13"/>
        <v>1002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8</v>
      </c>
      <c r="J77" s="33" t="s">
        <v>15</v>
      </c>
      <c r="K77" s="3"/>
      <c r="L77" s="115" t="s">
        <v>56</v>
      </c>
      <c r="M77" s="298">
        <v>39676</v>
      </c>
      <c r="N77" s="172">
        <f>SUM(H90)</f>
        <v>43098</v>
      </c>
      <c r="R77" s="48"/>
      <c r="S77" s="26"/>
      <c r="T77" s="26"/>
      <c r="U77" s="26"/>
      <c r="V77" s="26"/>
    </row>
    <row r="78" spans="3:22" x14ac:dyDescent="0.15">
      <c r="H78" s="89">
        <v>0</v>
      </c>
      <c r="I78" s="3">
        <v>10</v>
      </c>
      <c r="J78" s="33" t="s">
        <v>16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12</v>
      </c>
      <c r="J79" s="33" t="s">
        <v>18</v>
      </c>
      <c r="R79" s="48"/>
      <c r="S79" s="26"/>
      <c r="T79" s="26"/>
      <c r="U79" s="26"/>
      <c r="V79" s="26"/>
    </row>
    <row r="80" spans="3:22" x14ac:dyDescent="0.15">
      <c r="H80" s="351">
        <v>0</v>
      </c>
      <c r="I80" s="3">
        <v>18</v>
      </c>
      <c r="J80" s="33" t="s">
        <v>22</v>
      </c>
      <c r="R80" s="48"/>
      <c r="S80" s="26"/>
      <c r="T80" s="26"/>
      <c r="U80" s="26"/>
      <c r="V80" s="26"/>
    </row>
    <row r="81" spans="8:22" x14ac:dyDescent="0.15">
      <c r="H81" s="89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 x14ac:dyDescent="0.15">
      <c r="H82" s="44">
        <v>0</v>
      </c>
      <c r="I82" s="3">
        <v>21</v>
      </c>
      <c r="J82" s="33" t="s">
        <v>72</v>
      </c>
      <c r="L82" s="42"/>
      <c r="M82" s="26"/>
      <c r="R82" s="48"/>
      <c r="S82" s="26"/>
      <c r="T82" s="26"/>
      <c r="U82" s="26"/>
      <c r="V82" s="26"/>
    </row>
    <row r="83" spans="8:22" x14ac:dyDescent="0.15">
      <c r="H83" s="44">
        <v>0</v>
      </c>
      <c r="I83" s="3">
        <v>27</v>
      </c>
      <c r="J83" s="33" t="s">
        <v>31</v>
      </c>
      <c r="L83" s="42"/>
      <c r="M83" s="26"/>
      <c r="R83" s="48"/>
      <c r="S83" s="26"/>
      <c r="T83" s="26"/>
      <c r="U83" s="26"/>
      <c r="V83" s="26"/>
    </row>
    <row r="84" spans="8:22" x14ac:dyDescent="0.15">
      <c r="H84" s="88">
        <v>0</v>
      </c>
      <c r="I84" s="3">
        <v>28</v>
      </c>
      <c r="J84" s="33" t="s">
        <v>32</v>
      </c>
      <c r="L84" s="42"/>
      <c r="M84" s="26"/>
      <c r="R84" s="48"/>
      <c r="S84" s="26"/>
      <c r="T84" s="26"/>
      <c r="U84" s="26"/>
      <c r="V84" s="26"/>
    </row>
    <row r="85" spans="8:22" x14ac:dyDescent="0.15">
      <c r="H85" s="88">
        <v>0</v>
      </c>
      <c r="I85" s="3">
        <v>29</v>
      </c>
      <c r="J85" s="33" t="s">
        <v>54</v>
      </c>
      <c r="L85" s="42"/>
      <c r="M85" s="26"/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44">
        <v>0</v>
      </c>
      <c r="I87" s="3">
        <v>32</v>
      </c>
      <c r="J87" s="33" t="s">
        <v>35</v>
      </c>
      <c r="L87" s="47"/>
      <c r="M87" s="392"/>
      <c r="R87" s="48"/>
      <c r="S87" s="26"/>
      <c r="T87" s="26"/>
      <c r="U87" s="26"/>
      <c r="V87" s="26"/>
    </row>
    <row r="88" spans="8:22" x14ac:dyDescent="0.15">
      <c r="H88" s="44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44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43098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P87" sqref="P87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 t="s">
        <v>70</v>
      </c>
      <c r="I1" s="389"/>
      <c r="J1" s="46"/>
      <c r="L1" s="47"/>
      <c r="M1" s="401"/>
      <c r="N1" s="47"/>
      <c r="O1" s="48"/>
      <c r="R1" s="109"/>
    </row>
    <row r="2" spans="8:30" ht="13.5" customHeight="1" x14ac:dyDescent="0.15">
      <c r="H2" s="294" t="s">
        <v>199</v>
      </c>
      <c r="I2" s="3"/>
      <c r="J2" s="183" t="s">
        <v>70</v>
      </c>
      <c r="K2" s="81"/>
      <c r="L2" s="320" t="s">
        <v>185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100</v>
      </c>
      <c r="I3" s="3"/>
      <c r="J3" s="145" t="s">
        <v>9</v>
      </c>
      <c r="K3" s="81"/>
      <c r="L3" s="321" t="s">
        <v>100</v>
      </c>
      <c r="M3" s="405"/>
      <c r="N3" s="406"/>
      <c r="O3" s="1"/>
      <c r="R3" s="48"/>
      <c r="S3" s="26"/>
      <c r="T3" s="26"/>
      <c r="U3" s="26"/>
      <c r="V3" s="26"/>
    </row>
    <row r="4" spans="8:30" ht="13.5" customHeight="1" x14ac:dyDescent="0.15">
      <c r="H4" s="89">
        <v>16502</v>
      </c>
      <c r="I4" s="3">
        <v>9</v>
      </c>
      <c r="J4" s="3" t="s">
        <v>170</v>
      </c>
      <c r="K4" s="121">
        <f>SUM(I4)</f>
        <v>9</v>
      </c>
      <c r="L4" s="313">
        <v>19740</v>
      </c>
      <c r="M4" s="411"/>
      <c r="N4" s="406"/>
      <c r="O4" s="1"/>
      <c r="R4" s="48"/>
      <c r="S4" s="26"/>
      <c r="T4" s="26"/>
      <c r="U4" s="26"/>
      <c r="V4" s="26"/>
    </row>
    <row r="5" spans="8:30" ht="13.5" customHeight="1" x14ac:dyDescent="0.15">
      <c r="H5" s="88">
        <v>16174</v>
      </c>
      <c r="I5" s="3">
        <v>33</v>
      </c>
      <c r="J5" s="161" t="s">
        <v>0</v>
      </c>
      <c r="K5" s="121">
        <f t="shared" ref="K5:K13" si="0">SUM(I5)</f>
        <v>33</v>
      </c>
      <c r="L5" s="314">
        <v>20835</v>
      </c>
      <c r="M5" s="405"/>
      <c r="N5" s="406"/>
      <c r="O5" s="1"/>
      <c r="R5" s="48"/>
      <c r="S5" s="26"/>
      <c r="T5" s="26"/>
      <c r="U5" s="26"/>
      <c r="V5" s="26"/>
    </row>
    <row r="6" spans="8:30" ht="13.5" customHeight="1" x14ac:dyDescent="0.15">
      <c r="H6" s="88">
        <v>14564</v>
      </c>
      <c r="I6" s="3">
        <v>13</v>
      </c>
      <c r="J6" s="161" t="s">
        <v>7</v>
      </c>
      <c r="K6" s="121">
        <f t="shared" si="0"/>
        <v>13</v>
      </c>
      <c r="L6" s="314">
        <v>15330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88">
        <v>9081</v>
      </c>
      <c r="I7" s="3">
        <v>34</v>
      </c>
      <c r="J7" s="161" t="s">
        <v>1</v>
      </c>
      <c r="K7" s="121">
        <f t="shared" si="0"/>
        <v>34</v>
      </c>
      <c r="L7" s="314">
        <v>9426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6925</v>
      </c>
      <c r="I8" s="3">
        <v>24</v>
      </c>
      <c r="J8" s="161" t="s">
        <v>28</v>
      </c>
      <c r="K8" s="121">
        <f t="shared" si="0"/>
        <v>24</v>
      </c>
      <c r="L8" s="314">
        <v>6972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88">
        <v>6010</v>
      </c>
      <c r="I9" s="3">
        <v>25</v>
      </c>
      <c r="J9" s="161" t="s">
        <v>29</v>
      </c>
      <c r="K9" s="121">
        <f t="shared" si="0"/>
        <v>25</v>
      </c>
      <c r="L9" s="314">
        <v>5104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293">
        <v>4470</v>
      </c>
      <c r="I10" s="3">
        <v>22</v>
      </c>
      <c r="J10" s="161" t="s">
        <v>26</v>
      </c>
      <c r="K10" s="121">
        <f t="shared" si="0"/>
        <v>22</v>
      </c>
      <c r="L10" s="314">
        <v>4069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293">
        <v>3128</v>
      </c>
      <c r="I11" s="3">
        <v>17</v>
      </c>
      <c r="J11" s="161" t="s">
        <v>21</v>
      </c>
      <c r="K11" s="121">
        <f t="shared" si="0"/>
        <v>17</v>
      </c>
      <c r="L11" s="314">
        <v>3084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3124</v>
      </c>
      <c r="I12" s="3">
        <v>1</v>
      </c>
      <c r="J12" s="161" t="s">
        <v>4</v>
      </c>
      <c r="K12" s="121">
        <f t="shared" si="0"/>
        <v>1</v>
      </c>
      <c r="L12" s="314">
        <v>3216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167">
        <v>2712</v>
      </c>
      <c r="I13" s="14">
        <v>38</v>
      </c>
      <c r="J13" s="163" t="s">
        <v>38</v>
      </c>
      <c r="K13" s="182">
        <f t="shared" si="0"/>
        <v>38</v>
      </c>
      <c r="L13" s="322">
        <v>9105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9">
        <v>2193</v>
      </c>
      <c r="I14" s="223">
        <v>12</v>
      </c>
      <c r="J14" s="224" t="s">
        <v>18</v>
      </c>
      <c r="K14" s="81" t="s">
        <v>8</v>
      </c>
      <c r="L14" s="323">
        <v>125084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1754</v>
      </c>
      <c r="I15" s="3">
        <v>36</v>
      </c>
      <c r="J15" s="161" t="s">
        <v>5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1509</v>
      </c>
      <c r="I16" s="3">
        <v>20</v>
      </c>
      <c r="J16" s="161" t="s">
        <v>24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1505</v>
      </c>
      <c r="I17" s="3">
        <v>2</v>
      </c>
      <c r="J17" s="161" t="s">
        <v>6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1497</v>
      </c>
      <c r="I18" s="3">
        <v>16</v>
      </c>
      <c r="J18" s="161" t="s">
        <v>3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412">
        <v>1365</v>
      </c>
      <c r="I19" s="3">
        <v>26</v>
      </c>
      <c r="J19" s="161" t="s">
        <v>30</v>
      </c>
      <c r="L19" s="438" t="s">
        <v>211</v>
      </c>
      <c r="M19" s="93" t="s">
        <v>210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1225</v>
      </c>
      <c r="I20" s="3">
        <v>6</v>
      </c>
      <c r="J20" s="161" t="s">
        <v>13</v>
      </c>
      <c r="K20" s="121">
        <f>SUM(I4)</f>
        <v>9</v>
      </c>
      <c r="L20" s="3" t="s">
        <v>170</v>
      </c>
      <c r="M20" s="324">
        <v>17770</v>
      </c>
      <c r="N20" s="89">
        <f>SUM(H4)</f>
        <v>16502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196</v>
      </c>
      <c r="D21" s="59" t="s">
        <v>182</v>
      </c>
      <c r="E21" s="59" t="s">
        <v>41</v>
      </c>
      <c r="F21" s="59" t="s">
        <v>50</v>
      </c>
      <c r="G21" s="8" t="s">
        <v>186</v>
      </c>
      <c r="H21" s="88">
        <v>1216</v>
      </c>
      <c r="I21" s="3">
        <v>21</v>
      </c>
      <c r="J21" s="161" t="s">
        <v>25</v>
      </c>
      <c r="K21" s="121">
        <f t="shared" ref="K21:K29" si="1">SUM(I5)</f>
        <v>33</v>
      </c>
      <c r="L21" s="161" t="s">
        <v>0</v>
      </c>
      <c r="M21" s="325">
        <v>23874</v>
      </c>
      <c r="N21" s="89">
        <f t="shared" ref="N21:N29" si="2">SUM(H5)</f>
        <v>16174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3" t="s">
        <v>170</v>
      </c>
      <c r="C22" s="43">
        <f>SUM(H4)</f>
        <v>16502</v>
      </c>
      <c r="D22" s="98">
        <f>SUM(L4)</f>
        <v>19740</v>
      </c>
      <c r="E22" s="55">
        <f t="shared" ref="E22:E31" si="3">SUM(N20/M20*100)</f>
        <v>92.864378165447377</v>
      </c>
      <c r="F22" s="52">
        <f t="shared" ref="F22:F32" si="4">SUM(C22/D22*100)</f>
        <v>83.596757852076991</v>
      </c>
      <c r="G22" s="62"/>
      <c r="H22" s="88">
        <v>924</v>
      </c>
      <c r="I22" s="3">
        <v>15</v>
      </c>
      <c r="J22" s="161" t="s">
        <v>20</v>
      </c>
      <c r="K22" s="121">
        <f t="shared" si="1"/>
        <v>13</v>
      </c>
      <c r="L22" s="161" t="s">
        <v>7</v>
      </c>
      <c r="M22" s="325">
        <v>14997</v>
      </c>
      <c r="N22" s="89">
        <f t="shared" si="2"/>
        <v>14564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161" t="s">
        <v>0</v>
      </c>
      <c r="C23" s="43">
        <f t="shared" ref="C23:C31" si="5">SUM(H5)</f>
        <v>16174</v>
      </c>
      <c r="D23" s="98">
        <f t="shared" ref="D23:D31" si="6">SUM(L5)</f>
        <v>20835</v>
      </c>
      <c r="E23" s="55">
        <f t="shared" si="3"/>
        <v>67.747340202730996</v>
      </c>
      <c r="F23" s="52">
        <f t="shared" si="4"/>
        <v>77.628989680825526</v>
      </c>
      <c r="G23" s="62"/>
      <c r="H23" s="88">
        <v>769</v>
      </c>
      <c r="I23" s="3">
        <v>31</v>
      </c>
      <c r="J23" s="3" t="s">
        <v>64</v>
      </c>
      <c r="K23" s="121">
        <f t="shared" si="1"/>
        <v>34</v>
      </c>
      <c r="L23" s="161" t="s">
        <v>1</v>
      </c>
      <c r="M23" s="325">
        <v>9014</v>
      </c>
      <c r="N23" s="89">
        <f t="shared" si="2"/>
        <v>9081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161" t="s">
        <v>7</v>
      </c>
      <c r="C24" s="43">
        <f t="shared" si="5"/>
        <v>14564</v>
      </c>
      <c r="D24" s="98">
        <f t="shared" si="6"/>
        <v>15330</v>
      </c>
      <c r="E24" s="55">
        <f t="shared" si="3"/>
        <v>97.112755884510236</v>
      </c>
      <c r="F24" s="52">
        <f t="shared" si="4"/>
        <v>95.003261578604054</v>
      </c>
      <c r="G24" s="62"/>
      <c r="H24" s="88">
        <v>652</v>
      </c>
      <c r="I24" s="3">
        <v>40</v>
      </c>
      <c r="J24" s="161" t="s">
        <v>2</v>
      </c>
      <c r="K24" s="121">
        <f t="shared" si="1"/>
        <v>24</v>
      </c>
      <c r="L24" s="161" t="s">
        <v>28</v>
      </c>
      <c r="M24" s="325">
        <v>7226</v>
      </c>
      <c r="N24" s="89">
        <f t="shared" si="2"/>
        <v>6925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61" t="s">
        <v>1</v>
      </c>
      <c r="C25" s="43">
        <f t="shared" si="5"/>
        <v>9081</v>
      </c>
      <c r="D25" s="98">
        <f t="shared" si="6"/>
        <v>9426</v>
      </c>
      <c r="E25" s="55">
        <f t="shared" si="3"/>
        <v>100.74328821832705</v>
      </c>
      <c r="F25" s="52">
        <f t="shared" si="4"/>
        <v>96.339910884786761</v>
      </c>
      <c r="G25" s="62"/>
      <c r="H25" s="88">
        <v>612</v>
      </c>
      <c r="I25" s="3">
        <v>18</v>
      </c>
      <c r="J25" s="161" t="s">
        <v>22</v>
      </c>
      <c r="K25" s="121">
        <f t="shared" si="1"/>
        <v>25</v>
      </c>
      <c r="L25" s="161" t="s">
        <v>29</v>
      </c>
      <c r="M25" s="325">
        <v>7372</v>
      </c>
      <c r="N25" s="89">
        <f t="shared" si="2"/>
        <v>6010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6925</v>
      </c>
      <c r="D26" s="98">
        <f t="shared" si="6"/>
        <v>6972</v>
      </c>
      <c r="E26" s="55">
        <f t="shared" si="3"/>
        <v>95.834486576252417</v>
      </c>
      <c r="F26" s="52">
        <f t="shared" si="4"/>
        <v>99.325874928284563</v>
      </c>
      <c r="G26" s="72"/>
      <c r="H26" s="88">
        <v>445</v>
      </c>
      <c r="I26" s="3">
        <v>14</v>
      </c>
      <c r="J26" s="161" t="s">
        <v>19</v>
      </c>
      <c r="K26" s="121">
        <f t="shared" si="1"/>
        <v>22</v>
      </c>
      <c r="L26" s="161" t="s">
        <v>26</v>
      </c>
      <c r="M26" s="325">
        <v>4305</v>
      </c>
      <c r="N26" s="89">
        <f t="shared" si="2"/>
        <v>4470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6010</v>
      </c>
      <c r="D27" s="98">
        <f t="shared" si="6"/>
        <v>5104</v>
      </c>
      <c r="E27" s="55">
        <f t="shared" si="3"/>
        <v>81.524688008681494</v>
      </c>
      <c r="F27" s="52">
        <f t="shared" si="4"/>
        <v>117.75078369905955</v>
      </c>
      <c r="G27" s="76"/>
      <c r="H27" s="88">
        <v>285</v>
      </c>
      <c r="I27" s="3">
        <v>5</v>
      </c>
      <c r="J27" s="161" t="s">
        <v>12</v>
      </c>
      <c r="K27" s="121">
        <f t="shared" si="1"/>
        <v>17</v>
      </c>
      <c r="L27" s="161" t="s">
        <v>21</v>
      </c>
      <c r="M27" s="325">
        <v>3125</v>
      </c>
      <c r="N27" s="89">
        <f t="shared" si="2"/>
        <v>3128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26</v>
      </c>
      <c r="C28" s="43">
        <f t="shared" si="5"/>
        <v>4470</v>
      </c>
      <c r="D28" s="98">
        <f t="shared" si="6"/>
        <v>4069</v>
      </c>
      <c r="E28" s="55">
        <f t="shared" si="3"/>
        <v>103.83275261324042</v>
      </c>
      <c r="F28" s="52">
        <f t="shared" si="4"/>
        <v>109.85500122880313</v>
      </c>
      <c r="G28" s="62"/>
      <c r="H28" s="88">
        <v>162</v>
      </c>
      <c r="I28" s="3">
        <v>23</v>
      </c>
      <c r="J28" s="161" t="s">
        <v>27</v>
      </c>
      <c r="K28" s="121">
        <f t="shared" si="1"/>
        <v>1</v>
      </c>
      <c r="L28" s="161" t="s">
        <v>4</v>
      </c>
      <c r="M28" s="325">
        <v>2956</v>
      </c>
      <c r="N28" s="89">
        <f t="shared" si="2"/>
        <v>3124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21</v>
      </c>
      <c r="C29" s="43">
        <f t="shared" si="5"/>
        <v>3128</v>
      </c>
      <c r="D29" s="98">
        <f t="shared" si="6"/>
        <v>3084</v>
      </c>
      <c r="E29" s="55">
        <f t="shared" si="3"/>
        <v>100.096</v>
      </c>
      <c r="F29" s="52">
        <f t="shared" si="4"/>
        <v>101.42671854734111</v>
      </c>
      <c r="G29" s="73"/>
      <c r="H29" s="88">
        <v>99</v>
      </c>
      <c r="I29" s="3">
        <v>11</v>
      </c>
      <c r="J29" s="161" t="s">
        <v>17</v>
      </c>
      <c r="K29" s="182">
        <f t="shared" si="1"/>
        <v>38</v>
      </c>
      <c r="L29" s="163" t="s">
        <v>38</v>
      </c>
      <c r="M29" s="326">
        <v>2346</v>
      </c>
      <c r="N29" s="89">
        <f t="shared" si="2"/>
        <v>2712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4</v>
      </c>
      <c r="C30" s="43">
        <f t="shared" si="5"/>
        <v>3124</v>
      </c>
      <c r="D30" s="98">
        <f t="shared" si="6"/>
        <v>3216</v>
      </c>
      <c r="E30" s="55">
        <f t="shared" si="3"/>
        <v>105.68335588633289</v>
      </c>
      <c r="F30" s="52">
        <f t="shared" si="4"/>
        <v>97.139303482587067</v>
      </c>
      <c r="G30" s="72"/>
      <c r="H30" s="88">
        <v>84</v>
      </c>
      <c r="I30" s="3">
        <v>4</v>
      </c>
      <c r="J30" s="161" t="s">
        <v>11</v>
      </c>
      <c r="K30" s="115"/>
      <c r="L30" s="336" t="s">
        <v>109</v>
      </c>
      <c r="M30" s="327">
        <v>109355</v>
      </c>
      <c r="N30" s="89">
        <f>SUM(H44)</f>
        <v>99138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38</v>
      </c>
      <c r="C31" s="43">
        <f t="shared" si="5"/>
        <v>2712</v>
      </c>
      <c r="D31" s="98">
        <f t="shared" si="6"/>
        <v>9105</v>
      </c>
      <c r="E31" s="56">
        <f t="shared" si="3"/>
        <v>115.6010230179028</v>
      </c>
      <c r="F31" s="63">
        <f t="shared" si="4"/>
        <v>29.785831960461284</v>
      </c>
      <c r="G31" s="75"/>
      <c r="H31" s="88">
        <v>56</v>
      </c>
      <c r="I31" s="3">
        <v>29</v>
      </c>
      <c r="J31" s="161" t="s">
        <v>54</v>
      </c>
      <c r="K31" s="45"/>
      <c r="L31" s="219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99138</v>
      </c>
      <c r="D32" s="67">
        <f>SUM(L14)</f>
        <v>125084</v>
      </c>
      <c r="E32" s="68">
        <f>SUM(N30/M30*100)</f>
        <v>90.657034429152759</v>
      </c>
      <c r="F32" s="63">
        <f t="shared" si="4"/>
        <v>79.257139202455946</v>
      </c>
      <c r="G32" s="83">
        <v>83.6</v>
      </c>
      <c r="H32" s="89">
        <v>46</v>
      </c>
      <c r="I32" s="3">
        <v>3</v>
      </c>
      <c r="J32" s="161" t="s">
        <v>10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31</v>
      </c>
      <c r="I33" s="3">
        <v>27</v>
      </c>
      <c r="J33" s="161" t="s">
        <v>31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11</v>
      </c>
      <c r="I34" s="3">
        <v>28</v>
      </c>
      <c r="J34" s="161" t="s">
        <v>32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6</v>
      </c>
      <c r="I35" s="3">
        <v>39</v>
      </c>
      <c r="J35" s="161" t="s">
        <v>39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 x14ac:dyDescent="0.15">
      <c r="H36" s="88">
        <v>2</v>
      </c>
      <c r="I36" s="3">
        <v>32</v>
      </c>
      <c r="J36" s="161" t="s">
        <v>35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7</v>
      </c>
      <c r="J37" s="161" t="s">
        <v>14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 x14ac:dyDescent="0.15">
      <c r="H38" s="293">
        <v>0</v>
      </c>
      <c r="I38" s="3">
        <v>8</v>
      </c>
      <c r="J38" s="161" t="s">
        <v>15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10</v>
      </c>
      <c r="J39" s="161" t="s">
        <v>16</v>
      </c>
      <c r="K39" s="45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19</v>
      </c>
      <c r="J40" s="161" t="s">
        <v>23</v>
      </c>
      <c r="K40" s="45"/>
      <c r="L40" s="47"/>
      <c r="M40" s="392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30</v>
      </c>
      <c r="J41" s="161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293">
        <v>0</v>
      </c>
      <c r="I42" s="3">
        <v>35</v>
      </c>
      <c r="J42" s="161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37</v>
      </c>
      <c r="J43" s="161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99138</v>
      </c>
      <c r="I44" s="3"/>
      <c r="J44" s="161" t="s">
        <v>48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189</v>
      </c>
      <c r="J47" s="46"/>
      <c r="L47" s="409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196</v>
      </c>
      <c r="I48" s="3"/>
      <c r="J48" s="179" t="s">
        <v>105</v>
      </c>
      <c r="K48" s="81"/>
      <c r="L48" s="300" t="s">
        <v>185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100</v>
      </c>
      <c r="I49" s="3"/>
      <c r="J49" s="145" t="s">
        <v>9</v>
      </c>
      <c r="K49" s="99"/>
      <c r="L49" s="95" t="s">
        <v>100</v>
      </c>
      <c r="M49" s="405"/>
      <c r="N49" s="406"/>
      <c r="R49" s="48"/>
      <c r="S49" s="26"/>
      <c r="T49" s="26"/>
      <c r="U49" s="26"/>
      <c r="V49" s="26"/>
    </row>
    <row r="50" spans="1:22" ht="13.5" customHeight="1" x14ac:dyDescent="0.15">
      <c r="H50" s="412">
        <v>300759</v>
      </c>
      <c r="I50" s="161">
        <v>17</v>
      </c>
      <c r="J50" s="161" t="s">
        <v>21</v>
      </c>
      <c r="K50" s="124">
        <f>SUM(I50)</f>
        <v>17</v>
      </c>
      <c r="L50" s="301">
        <v>319549</v>
      </c>
      <c r="M50" s="405"/>
      <c r="N50" s="406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113138</v>
      </c>
      <c r="I51" s="161">
        <v>36</v>
      </c>
      <c r="J51" s="161" t="s">
        <v>5</v>
      </c>
      <c r="K51" s="124">
        <f t="shared" ref="K51:K59" si="7">SUM(I51)</f>
        <v>36</v>
      </c>
      <c r="L51" s="301">
        <v>110555</v>
      </c>
      <c r="M51" s="405"/>
      <c r="N51" s="406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30942</v>
      </c>
      <c r="I52" s="161">
        <v>40</v>
      </c>
      <c r="J52" s="161" t="s">
        <v>2</v>
      </c>
      <c r="K52" s="124">
        <f t="shared" si="7"/>
        <v>40</v>
      </c>
      <c r="L52" s="301">
        <v>27950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293">
        <v>26613</v>
      </c>
      <c r="I53" s="161">
        <v>38</v>
      </c>
      <c r="J53" s="161" t="s">
        <v>38</v>
      </c>
      <c r="K53" s="124">
        <f t="shared" si="7"/>
        <v>38</v>
      </c>
      <c r="L53" s="301">
        <v>19686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196</v>
      </c>
      <c r="D54" s="59" t="s">
        <v>182</v>
      </c>
      <c r="E54" s="59" t="s">
        <v>41</v>
      </c>
      <c r="F54" s="59" t="s">
        <v>50</v>
      </c>
      <c r="G54" s="8" t="s">
        <v>186</v>
      </c>
      <c r="H54" s="88">
        <v>25938</v>
      </c>
      <c r="I54" s="161">
        <v>16</v>
      </c>
      <c r="J54" s="161" t="s">
        <v>3</v>
      </c>
      <c r="K54" s="124">
        <f t="shared" si="7"/>
        <v>16</v>
      </c>
      <c r="L54" s="301">
        <v>23034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300759</v>
      </c>
      <c r="D55" s="5">
        <f t="shared" ref="D55:D64" si="8">SUM(L50)</f>
        <v>319549</v>
      </c>
      <c r="E55" s="52">
        <f>SUM(N66/M66*100)</f>
        <v>110.93656057157821</v>
      </c>
      <c r="F55" s="52">
        <f t="shared" ref="F55:F65" si="9">SUM(C55/D55*100)</f>
        <v>94.119837646182589</v>
      </c>
      <c r="G55" s="62"/>
      <c r="H55" s="88">
        <v>20047</v>
      </c>
      <c r="I55" s="161">
        <v>24</v>
      </c>
      <c r="J55" s="161" t="s">
        <v>28</v>
      </c>
      <c r="K55" s="124">
        <f t="shared" si="7"/>
        <v>24</v>
      </c>
      <c r="L55" s="301">
        <v>18154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113138</v>
      </c>
      <c r="D56" s="5">
        <f t="shared" si="8"/>
        <v>110555</v>
      </c>
      <c r="E56" s="52">
        <f t="shared" ref="E56:E65" si="11">SUM(N67/M67*100)</f>
        <v>99.43138375005492</v>
      </c>
      <c r="F56" s="52">
        <f t="shared" si="9"/>
        <v>102.33639365021934</v>
      </c>
      <c r="G56" s="62"/>
      <c r="H56" s="88">
        <v>17131</v>
      </c>
      <c r="I56" s="161">
        <v>26</v>
      </c>
      <c r="J56" s="161" t="s">
        <v>30</v>
      </c>
      <c r="K56" s="124">
        <f t="shared" si="7"/>
        <v>26</v>
      </c>
      <c r="L56" s="301">
        <v>12333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2</v>
      </c>
      <c r="C57" s="43">
        <f t="shared" si="10"/>
        <v>30942</v>
      </c>
      <c r="D57" s="5">
        <f t="shared" si="8"/>
        <v>27950</v>
      </c>
      <c r="E57" s="52">
        <f t="shared" si="11"/>
        <v>104.4914223963258</v>
      </c>
      <c r="F57" s="52">
        <f t="shared" si="9"/>
        <v>110.70483005366727</v>
      </c>
      <c r="G57" s="62"/>
      <c r="H57" s="88">
        <v>14598</v>
      </c>
      <c r="I57" s="161">
        <v>37</v>
      </c>
      <c r="J57" s="161" t="s">
        <v>37</v>
      </c>
      <c r="K57" s="124">
        <f t="shared" si="7"/>
        <v>37</v>
      </c>
      <c r="L57" s="301">
        <v>15139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38</v>
      </c>
      <c r="C58" s="43">
        <f t="shared" si="10"/>
        <v>26613</v>
      </c>
      <c r="D58" s="5">
        <f t="shared" si="8"/>
        <v>19686</v>
      </c>
      <c r="E58" s="52">
        <f t="shared" si="11"/>
        <v>88.6361365528726</v>
      </c>
      <c r="F58" s="52">
        <f t="shared" si="9"/>
        <v>135.18744285278879</v>
      </c>
      <c r="G58" s="62"/>
      <c r="H58" s="380">
        <v>14405</v>
      </c>
      <c r="I58" s="163">
        <v>25</v>
      </c>
      <c r="J58" s="163" t="s">
        <v>29</v>
      </c>
      <c r="K58" s="124">
        <f t="shared" si="7"/>
        <v>25</v>
      </c>
      <c r="L58" s="299">
        <v>16086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3</v>
      </c>
      <c r="C59" s="43">
        <f t="shared" si="10"/>
        <v>25938</v>
      </c>
      <c r="D59" s="5">
        <f t="shared" si="8"/>
        <v>23034</v>
      </c>
      <c r="E59" s="52">
        <f t="shared" si="11"/>
        <v>98.216517096444392</v>
      </c>
      <c r="F59" s="52">
        <f t="shared" si="9"/>
        <v>112.60744985673352</v>
      </c>
      <c r="G59" s="72"/>
      <c r="H59" s="380">
        <v>10322</v>
      </c>
      <c r="I59" s="163">
        <v>33</v>
      </c>
      <c r="J59" s="163" t="s">
        <v>0</v>
      </c>
      <c r="K59" s="124">
        <f t="shared" si="7"/>
        <v>33</v>
      </c>
      <c r="L59" s="299">
        <v>7280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28</v>
      </c>
      <c r="C60" s="43">
        <f t="shared" si="10"/>
        <v>20047</v>
      </c>
      <c r="D60" s="5">
        <f t="shared" si="8"/>
        <v>18154</v>
      </c>
      <c r="E60" s="52">
        <f t="shared" si="11"/>
        <v>96.024332998036115</v>
      </c>
      <c r="F60" s="52">
        <f t="shared" si="9"/>
        <v>110.42745400462708</v>
      </c>
      <c r="G60" s="62"/>
      <c r="H60" s="388">
        <v>8566</v>
      </c>
      <c r="I60" s="224">
        <v>1</v>
      </c>
      <c r="J60" s="224" t="s">
        <v>4</v>
      </c>
      <c r="K60" s="81" t="s">
        <v>8</v>
      </c>
      <c r="L60" s="303">
        <v>620316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30</v>
      </c>
      <c r="C61" s="43">
        <f t="shared" si="10"/>
        <v>17131</v>
      </c>
      <c r="D61" s="5">
        <f t="shared" si="8"/>
        <v>12333</v>
      </c>
      <c r="E61" s="52">
        <f t="shared" si="11"/>
        <v>103.67971917932579</v>
      </c>
      <c r="F61" s="52">
        <f t="shared" si="9"/>
        <v>138.90375415551773</v>
      </c>
      <c r="G61" s="62"/>
      <c r="H61" s="88">
        <v>7454</v>
      </c>
      <c r="I61" s="161">
        <v>35</v>
      </c>
      <c r="J61" s="161" t="s">
        <v>36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37</v>
      </c>
      <c r="C62" s="43">
        <f t="shared" si="10"/>
        <v>14598</v>
      </c>
      <c r="D62" s="5">
        <f t="shared" si="8"/>
        <v>15139</v>
      </c>
      <c r="E62" s="52">
        <f t="shared" si="11"/>
        <v>95.925877250624254</v>
      </c>
      <c r="F62" s="52">
        <f t="shared" si="9"/>
        <v>96.426448246251411</v>
      </c>
      <c r="G62" s="73"/>
      <c r="H62" s="88">
        <v>7252</v>
      </c>
      <c r="I62" s="161">
        <v>30</v>
      </c>
      <c r="J62" s="161" t="s">
        <v>99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29</v>
      </c>
      <c r="C63" s="43">
        <f t="shared" si="10"/>
        <v>14405</v>
      </c>
      <c r="D63" s="5">
        <f t="shared" si="8"/>
        <v>16086</v>
      </c>
      <c r="E63" s="52">
        <f t="shared" si="11"/>
        <v>100.57250575996648</v>
      </c>
      <c r="F63" s="52">
        <f t="shared" si="9"/>
        <v>89.549919184383938</v>
      </c>
      <c r="G63" s="72"/>
      <c r="H63" s="88">
        <v>6868</v>
      </c>
      <c r="I63" s="161">
        <v>34</v>
      </c>
      <c r="J63" s="161" t="s">
        <v>1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0</v>
      </c>
      <c r="C64" s="43">
        <f t="shared" si="10"/>
        <v>10322</v>
      </c>
      <c r="D64" s="5">
        <f t="shared" si="8"/>
        <v>7280</v>
      </c>
      <c r="E64" s="57">
        <f t="shared" si="11"/>
        <v>84.801183043049619</v>
      </c>
      <c r="F64" s="52">
        <f t="shared" si="9"/>
        <v>141.78571428571431</v>
      </c>
      <c r="G64" s="75"/>
      <c r="H64" s="430">
        <v>5347</v>
      </c>
      <c r="I64" s="161">
        <v>29</v>
      </c>
      <c r="J64" s="161" t="s">
        <v>54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626634</v>
      </c>
      <c r="D65" s="67">
        <f>SUM(L60)</f>
        <v>620316</v>
      </c>
      <c r="E65" s="70">
        <f t="shared" si="11"/>
        <v>104.20124748698387</v>
      </c>
      <c r="F65" s="70">
        <f t="shared" si="9"/>
        <v>101.01851314491324</v>
      </c>
      <c r="G65" s="83">
        <v>80.2</v>
      </c>
      <c r="H65" s="89">
        <v>4654</v>
      </c>
      <c r="I65" s="161">
        <v>15</v>
      </c>
      <c r="J65" s="161" t="s">
        <v>20</v>
      </c>
      <c r="L65" s="192" t="s">
        <v>105</v>
      </c>
      <c r="M65" s="142" t="s">
        <v>193</v>
      </c>
      <c r="N65" t="s">
        <v>75</v>
      </c>
      <c r="R65" s="48"/>
      <c r="S65" s="26"/>
      <c r="T65" s="26"/>
      <c r="U65" s="26"/>
      <c r="V65" s="26"/>
    </row>
    <row r="66" spans="1:22" ht="13.5" customHeight="1" x14ac:dyDescent="0.15">
      <c r="H66" s="293">
        <v>4582</v>
      </c>
      <c r="I66" s="161">
        <v>14</v>
      </c>
      <c r="J66" s="161" t="s">
        <v>19</v>
      </c>
      <c r="K66" s="117">
        <f>SUM(I50)</f>
        <v>17</v>
      </c>
      <c r="L66" s="161" t="s">
        <v>21</v>
      </c>
      <c r="M66" s="312">
        <v>271109</v>
      </c>
      <c r="N66" s="89">
        <f>SUM(H50)</f>
        <v>300759</v>
      </c>
      <c r="R66" s="48"/>
      <c r="S66" s="26"/>
      <c r="T66" s="26"/>
      <c r="U66" s="26"/>
      <c r="V66" s="26"/>
    </row>
    <row r="67" spans="1:22" ht="13.5" customHeight="1" x14ac:dyDescent="0.15">
      <c r="H67" s="88">
        <v>2875</v>
      </c>
      <c r="I67" s="161">
        <v>21</v>
      </c>
      <c r="J67" s="161" t="s">
        <v>25</v>
      </c>
      <c r="K67" s="117">
        <f t="shared" ref="K67:K75" si="12">SUM(I51)</f>
        <v>36</v>
      </c>
      <c r="L67" s="161" t="s">
        <v>5</v>
      </c>
      <c r="M67" s="310">
        <v>113785</v>
      </c>
      <c r="N67" s="89">
        <f t="shared" ref="N67:N75" si="13">SUM(H51)</f>
        <v>113138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88">
        <v>1514</v>
      </c>
      <c r="I68" s="161">
        <v>39</v>
      </c>
      <c r="J68" s="161" t="s">
        <v>39</v>
      </c>
      <c r="K68" s="117">
        <f t="shared" si="12"/>
        <v>40</v>
      </c>
      <c r="L68" s="161" t="s">
        <v>2</v>
      </c>
      <c r="M68" s="310">
        <v>29612</v>
      </c>
      <c r="N68" s="89">
        <f t="shared" si="13"/>
        <v>30942</v>
      </c>
      <c r="R68" s="48"/>
      <c r="S68" s="26"/>
      <c r="T68" s="26"/>
      <c r="U68" s="26"/>
      <c r="V68" s="26"/>
    </row>
    <row r="69" spans="1:22" ht="13.5" customHeight="1" x14ac:dyDescent="0.15">
      <c r="H69" s="293">
        <v>928</v>
      </c>
      <c r="I69" s="161">
        <v>13</v>
      </c>
      <c r="J69" s="161" t="s">
        <v>7</v>
      </c>
      <c r="K69" s="117">
        <f t="shared" si="12"/>
        <v>38</v>
      </c>
      <c r="L69" s="161" t="s">
        <v>38</v>
      </c>
      <c r="M69" s="310">
        <v>30025</v>
      </c>
      <c r="N69" s="89">
        <f t="shared" si="13"/>
        <v>26613</v>
      </c>
      <c r="R69" s="48"/>
      <c r="S69" s="26"/>
      <c r="T69" s="26"/>
      <c r="U69" s="26"/>
      <c r="V69" s="26"/>
    </row>
    <row r="70" spans="1:22" ht="13.5" customHeight="1" x14ac:dyDescent="0.15">
      <c r="H70" s="88">
        <v>909</v>
      </c>
      <c r="I70" s="161">
        <v>2</v>
      </c>
      <c r="J70" s="161" t="s">
        <v>6</v>
      </c>
      <c r="K70" s="117">
        <f t="shared" si="12"/>
        <v>16</v>
      </c>
      <c r="L70" s="161" t="s">
        <v>3</v>
      </c>
      <c r="M70" s="310">
        <v>26409</v>
      </c>
      <c r="N70" s="89">
        <f t="shared" si="13"/>
        <v>25938</v>
      </c>
      <c r="R70" s="48"/>
      <c r="S70" s="26"/>
      <c r="T70" s="26"/>
      <c r="U70" s="26"/>
      <c r="V70" s="26"/>
    </row>
    <row r="71" spans="1:22" ht="13.5" customHeight="1" x14ac:dyDescent="0.15">
      <c r="H71" s="88">
        <v>421</v>
      </c>
      <c r="I71" s="161">
        <v>23</v>
      </c>
      <c r="J71" s="161" t="s">
        <v>27</v>
      </c>
      <c r="K71" s="117">
        <f t="shared" si="12"/>
        <v>24</v>
      </c>
      <c r="L71" s="161" t="s">
        <v>28</v>
      </c>
      <c r="M71" s="310">
        <v>20877</v>
      </c>
      <c r="N71" s="89">
        <f t="shared" si="13"/>
        <v>20047</v>
      </c>
      <c r="R71" s="48"/>
      <c r="S71" s="26"/>
      <c r="T71" s="26"/>
      <c r="U71" s="26"/>
      <c r="V71" s="26"/>
    </row>
    <row r="72" spans="1:22" ht="13.5" customHeight="1" x14ac:dyDescent="0.15">
      <c r="H72" s="88">
        <v>357</v>
      </c>
      <c r="I72" s="161">
        <v>11</v>
      </c>
      <c r="J72" s="161" t="s">
        <v>17</v>
      </c>
      <c r="K72" s="117">
        <f t="shared" si="12"/>
        <v>26</v>
      </c>
      <c r="L72" s="161" t="s">
        <v>30</v>
      </c>
      <c r="M72" s="310">
        <v>16523</v>
      </c>
      <c r="N72" s="89">
        <f t="shared" si="13"/>
        <v>17131</v>
      </c>
      <c r="R72" s="48"/>
      <c r="S72" s="26"/>
      <c r="T72" s="26"/>
      <c r="U72" s="26"/>
      <c r="V72" s="26"/>
    </row>
    <row r="73" spans="1:22" ht="13.5" customHeight="1" x14ac:dyDescent="0.15">
      <c r="H73" s="88">
        <v>286</v>
      </c>
      <c r="I73" s="161">
        <v>27</v>
      </c>
      <c r="J73" s="161" t="s">
        <v>31</v>
      </c>
      <c r="K73" s="117">
        <f t="shared" si="12"/>
        <v>37</v>
      </c>
      <c r="L73" s="161" t="s">
        <v>37</v>
      </c>
      <c r="M73" s="310">
        <v>15218</v>
      </c>
      <c r="N73" s="89">
        <f t="shared" si="13"/>
        <v>14598</v>
      </c>
      <c r="R73" s="48"/>
      <c r="S73" s="26"/>
      <c r="T73" s="26"/>
      <c r="U73" s="26"/>
      <c r="V73" s="26"/>
    </row>
    <row r="74" spans="1:22" ht="13.5" customHeight="1" x14ac:dyDescent="0.15">
      <c r="H74" s="88">
        <v>256</v>
      </c>
      <c r="I74" s="161">
        <v>9</v>
      </c>
      <c r="J74" s="3" t="s">
        <v>170</v>
      </c>
      <c r="K74" s="117">
        <f t="shared" si="12"/>
        <v>25</v>
      </c>
      <c r="L74" s="163" t="s">
        <v>29</v>
      </c>
      <c r="M74" s="311">
        <v>14323</v>
      </c>
      <c r="N74" s="89">
        <f t="shared" si="13"/>
        <v>14405</v>
      </c>
      <c r="R74" s="48"/>
      <c r="S74" s="26"/>
      <c r="T74" s="26"/>
      <c r="U74" s="26"/>
      <c r="V74" s="26"/>
    </row>
    <row r="75" spans="1:22" ht="13.5" customHeight="1" thickBot="1" x14ac:dyDescent="0.2">
      <c r="H75" s="88">
        <v>181</v>
      </c>
      <c r="I75" s="161">
        <v>22</v>
      </c>
      <c r="J75" s="161" t="s">
        <v>26</v>
      </c>
      <c r="K75" s="117">
        <f t="shared" si="12"/>
        <v>33</v>
      </c>
      <c r="L75" s="163" t="s">
        <v>0</v>
      </c>
      <c r="M75" s="311">
        <v>12172</v>
      </c>
      <c r="N75" s="167">
        <f t="shared" si="13"/>
        <v>10322</v>
      </c>
      <c r="R75" s="48"/>
      <c r="S75" s="26"/>
      <c r="T75" s="26"/>
      <c r="U75" s="26"/>
      <c r="V75" s="26"/>
    </row>
    <row r="76" spans="1:22" ht="13.5" customHeight="1" thickTop="1" x14ac:dyDescent="0.15">
      <c r="H76" s="293">
        <v>178</v>
      </c>
      <c r="I76" s="161">
        <v>28</v>
      </c>
      <c r="J76" s="161" t="s">
        <v>32</v>
      </c>
      <c r="K76" s="3"/>
      <c r="L76" s="336" t="s">
        <v>109</v>
      </c>
      <c r="M76" s="341">
        <v>601369</v>
      </c>
      <c r="N76" s="172">
        <f>SUM(H90)</f>
        <v>626634</v>
      </c>
      <c r="R76" s="48"/>
      <c r="S76" s="26"/>
      <c r="T76" s="26"/>
      <c r="U76" s="26"/>
      <c r="V76" s="26"/>
    </row>
    <row r="77" spans="1:22" ht="13.5" customHeight="1" x14ac:dyDescent="0.15">
      <c r="H77" s="88">
        <v>73</v>
      </c>
      <c r="I77" s="161">
        <v>4</v>
      </c>
      <c r="J77" s="161" t="s">
        <v>11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40</v>
      </c>
      <c r="I78" s="161">
        <v>18</v>
      </c>
      <c r="J78" s="161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0</v>
      </c>
      <c r="I79" s="161">
        <v>3</v>
      </c>
      <c r="J79" s="161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439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89">
        <v>0</v>
      </c>
      <c r="I81" s="161">
        <v>6</v>
      </c>
      <c r="J81" s="161" t="s">
        <v>13</v>
      </c>
      <c r="K81" s="45"/>
      <c r="L81" s="42"/>
      <c r="M81" s="26"/>
      <c r="R81" s="48"/>
      <c r="S81" s="26"/>
      <c r="T81" s="26"/>
      <c r="U81" s="26"/>
      <c r="V81" s="26"/>
    </row>
    <row r="82" spans="8:22" ht="13.5" customHeight="1" x14ac:dyDescent="0.15">
      <c r="H82" s="88">
        <v>0</v>
      </c>
      <c r="I82" s="161">
        <v>7</v>
      </c>
      <c r="J82" s="161" t="s">
        <v>14</v>
      </c>
      <c r="K82" s="45"/>
      <c r="L82" s="42"/>
      <c r="M82" s="26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61">
        <v>8</v>
      </c>
      <c r="J83" s="161" t="s">
        <v>15</v>
      </c>
      <c r="K83" s="45"/>
      <c r="L83" s="42"/>
      <c r="M83" s="26"/>
      <c r="R83" s="48"/>
      <c r="S83" s="26"/>
      <c r="T83" s="26"/>
      <c r="U83" s="26"/>
      <c r="V83" s="26"/>
    </row>
    <row r="84" spans="8:22" ht="13.5" customHeight="1" x14ac:dyDescent="0.15">
      <c r="H84" s="88">
        <v>0</v>
      </c>
      <c r="I84" s="161">
        <v>10</v>
      </c>
      <c r="J84" s="161" t="s">
        <v>16</v>
      </c>
      <c r="K84" s="45"/>
      <c r="L84" s="42"/>
      <c r="M84" s="26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12</v>
      </c>
      <c r="J85" s="161" t="s">
        <v>18</v>
      </c>
      <c r="K85" s="45"/>
      <c r="R85" s="48"/>
      <c r="S85" s="26"/>
      <c r="T85" s="26"/>
      <c r="U85" s="26"/>
      <c r="V85" s="26"/>
    </row>
    <row r="86" spans="8:22" ht="13.5" customHeight="1" x14ac:dyDescent="0.15">
      <c r="H86" s="88">
        <v>0</v>
      </c>
      <c r="I86" s="161">
        <v>19</v>
      </c>
      <c r="J86" s="161" t="s">
        <v>23</v>
      </c>
      <c r="K86" s="45"/>
      <c r="L86" s="47"/>
      <c r="M86" s="392"/>
      <c r="R86" s="48"/>
      <c r="S86" s="26"/>
      <c r="T86" s="26"/>
      <c r="U86" s="26"/>
      <c r="V86" s="26"/>
    </row>
    <row r="87" spans="8:22" ht="13.5" customHeight="1" x14ac:dyDescent="0.15">
      <c r="H87" s="88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293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88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626634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L71" sqref="L71"/>
    </sheetView>
  </sheetViews>
  <sheetFormatPr defaultRowHeight="13.5" x14ac:dyDescent="0.1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50" customWidth="1"/>
    <col min="18" max="18" width="12.5" customWidth="1"/>
    <col min="19" max="26" width="7.625" customWidth="1"/>
  </cols>
  <sheetData>
    <row r="10" spans="1:15" x14ac:dyDescent="0.15">
      <c r="O10" s="18"/>
    </row>
    <row r="15" spans="1:15" ht="12.75" customHeight="1" x14ac:dyDescent="0.15"/>
    <row r="16" spans="1:15" ht="11.1" customHeight="1" x14ac:dyDescent="0.15">
      <c r="A16" s="12"/>
      <c r="B16" s="149" t="s">
        <v>89</v>
      </c>
      <c r="C16" s="149" t="s">
        <v>90</v>
      </c>
      <c r="D16" s="149" t="s">
        <v>91</v>
      </c>
      <c r="E16" s="149" t="s">
        <v>80</v>
      </c>
      <c r="F16" s="149" t="s">
        <v>81</v>
      </c>
      <c r="G16" s="149" t="s">
        <v>82</v>
      </c>
      <c r="H16" s="149" t="s">
        <v>83</v>
      </c>
      <c r="I16" s="149" t="s">
        <v>84</v>
      </c>
      <c r="J16" s="149" t="s">
        <v>85</v>
      </c>
      <c r="K16" s="149" t="s">
        <v>86</v>
      </c>
      <c r="L16" s="149" t="s">
        <v>87</v>
      </c>
      <c r="M16" s="205" t="s">
        <v>88</v>
      </c>
      <c r="N16" s="207" t="s">
        <v>123</v>
      </c>
      <c r="O16" s="149" t="s">
        <v>125</v>
      </c>
    </row>
    <row r="17" spans="1:25" ht="11.1" customHeight="1" x14ac:dyDescent="0.15">
      <c r="A17" s="6" t="s">
        <v>177</v>
      </c>
      <c r="B17" s="146">
        <v>61.5</v>
      </c>
      <c r="C17" s="146">
        <v>79.400000000000006</v>
      </c>
      <c r="D17" s="146">
        <v>78.3</v>
      </c>
      <c r="E17" s="146">
        <v>80.8</v>
      </c>
      <c r="F17" s="146">
        <v>75.5</v>
      </c>
      <c r="G17" s="146">
        <v>87.5</v>
      </c>
      <c r="H17" s="148">
        <v>76.400000000000006</v>
      </c>
      <c r="I17" s="146">
        <v>81.5</v>
      </c>
      <c r="J17" s="146">
        <v>93.4</v>
      </c>
      <c r="K17" s="146">
        <v>68.2</v>
      </c>
      <c r="L17" s="146">
        <v>78</v>
      </c>
      <c r="M17" s="147">
        <v>73.099999999999994</v>
      </c>
      <c r="N17" s="209">
        <f>SUM(B17:M17)</f>
        <v>933.6</v>
      </c>
      <c r="O17" s="208">
        <v>103.3</v>
      </c>
      <c r="P17" s="143"/>
      <c r="Q17" s="210"/>
      <c r="R17" s="211"/>
      <c r="S17" s="211"/>
      <c r="T17" s="143"/>
      <c r="U17" s="143"/>
      <c r="V17" s="143"/>
      <c r="W17" s="143"/>
      <c r="X17" s="143"/>
      <c r="Y17" s="143"/>
    </row>
    <row r="18" spans="1:25" ht="11.1" customHeight="1" x14ac:dyDescent="0.15">
      <c r="A18" s="6" t="s">
        <v>180</v>
      </c>
      <c r="B18" s="146">
        <v>67.599999999999994</v>
      </c>
      <c r="C18" s="146">
        <v>77.900000000000006</v>
      </c>
      <c r="D18" s="146">
        <v>84.6</v>
      </c>
      <c r="E18" s="146">
        <v>82.2</v>
      </c>
      <c r="F18" s="146">
        <v>73.400000000000006</v>
      </c>
      <c r="G18" s="146">
        <v>80.5</v>
      </c>
      <c r="H18" s="148">
        <v>83.7</v>
      </c>
      <c r="I18" s="146">
        <v>78.400000000000006</v>
      </c>
      <c r="J18" s="146">
        <v>74.3</v>
      </c>
      <c r="K18" s="146">
        <v>69.400000000000006</v>
      </c>
      <c r="L18" s="146">
        <v>69.599999999999994</v>
      </c>
      <c r="M18" s="147">
        <v>68.099999999999994</v>
      </c>
      <c r="N18" s="209">
        <f>SUM(B18:M18)</f>
        <v>909.7</v>
      </c>
      <c r="O18" s="208">
        <f t="shared" ref="O18:O20" si="0">ROUND(N18/N17*100,1)</f>
        <v>97.4</v>
      </c>
      <c r="P18" s="143"/>
      <c r="Q18" s="211"/>
      <c r="R18" s="211"/>
      <c r="S18" s="211"/>
      <c r="T18" s="143"/>
      <c r="U18" s="143"/>
      <c r="V18" s="143"/>
      <c r="W18" s="143"/>
      <c r="X18" s="143"/>
      <c r="Y18" s="143"/>
    </row>
    <row r="19" spans="1:25" ht="11.1" customHeight="1" x14ac:dyDescent="0.15">
      <c r="A19" s="6" t="s">
        <v>179</v>
      </c>
      <c r="B19" s="146">
        <v>60.4</v>
      </c>
      <c r="C19" s="146">
        <v>67.900000000000006</v>
      </c>
      <c r="D19" s="146">
        <v>64.7</v>
      </c>
      <c r="E19" s="146">
        <v>74.900000000000006</v>
      </c>
      <c r="F19" s="146">
        <v>58.4</v>
      </c>
      <c r="G19" s="146">
        <v>62.5</v>
      </c>
      <c r="H19" s="148">
        <v>65.5</v>
      </c>
      <c r="I19" s="146">
        <v>60</v>
      </c>
      <c r="J19" s="146">
        <v>66</v>
      </c>
      <c r="K19" s="146">
        <v>71.8</v>
      </c>
      <c r="L19" s="146">
        <v>82.7</v>
      </c>
      <c r="M19" s="147">
        <v>78.5</v>
      </c>
      <c r="N19" s="209">
        <f>SUM(B19:M19)</f>
        <v>813.3</v>
      </c>
      <c r="O19" s="208">
        <f t="shared" si="0"/>
        <v>89.4</v>
      </c>
      <c r="P19" s="143"/>
      <c r="Q19" s="159"/>
      <c r="R19" s="211"/>
      <c r="S19" s="211"/>
      <c r="T19" s="143"/>
      <c r="U19" s="143"/>
      <c r="V19" s="143"/>
      <c r="W19" s="143"/>
      <c r="X19" s="143"/>
      <c r="Y19" s="143"/>
    </row>
    <row r="20" spans="1:25" ht="11.1" customHeight="1" x14ac:dyDescent="0.15">
      <c r="A20" s="6" t="s">
        <v>182</v>
      </c>
      <c r="B20" s="146">
        <v>73.8</v>
      </c>
      <c r="C20" s="146">
        <v>75.2</v>
      </c>
      <c r="D20" s="146">
        <v>80.7</v>
      </c>
      <c r="E20" s="146">
        <v>84</v>
      </c>
      <c r="F20" s="146">
        <v>76.400000000000006</v>
      </c>
      <c r="G20" s="146">
        <v>85.7</v>
      </c>
      <c r="H20" s="148">
        <v>93.5</v>
      </c>
      <c r="I20" s="146">
        <v>83.6</v>
      </c>
      <c r="J20" s="146">
        <v>90.4</v>
      </c>
      <c r="K20" s="146">
        <v>78.8</v>
      </c>
      <c r="L20" s="146">
        <v>76.900000000000006</v>
      </c>
      <c r="M20" s="147">
        <v>79.7</v>
      </c>
      <c r="N20" s="209">
        <f>SUM(B20:M20)</f>
        <v>978.69999999999993</v>
      </c>
      <c r="O20" s="208">
        <f t="shared" si="0"/>
        <v>120.3</v>
      </c>
      <c r="P20" s="143"/>
      <c r="Q20" s="159"/>
      <c r="R20" s="211"/>
      <c r="S20" s="211"/>
      <c r="T20" s="143"/>
      <c r="U20" s="143"/>
      <c r="V20" s="143"/>
      <c r="W20" s="143"/>
      <c r="X20" s="143"/>
      <c r="Y20" s="143"/>
    </row>
    <row r="21" spans="1:25" ht="11.1" customHeight="1" x14ac:dyDescent="0.15">
      <c r="A21" s="6" t="s">
        <v>196</v>
      </c>
      <c r="B21" s="146">
        <v>73</v>
      </c>
      <c r="C21" s="146">
        <v>75.900000000000006</v>
      </c>
      <c r="D21" s="146">
        <v>71.5</v>
      </c>
      <c r="E21" s="146">
        <v>77.5</v>
      </c>
      <c r="F21" s="146">
        <v>69.5</v>
      </c>
      <c r="G21" s="146">
        <v>72.900000000000006</v>
      </c>
      <c r="H21" s="148">
        <v>77.8</v>
      </c>
      <c r="I21" s="146">
        <v>69.599999999999994</v>
      </c>
      <c r="J21" s="146">
        <v>69.099999999999994</v>
      </c>
      <c r="K21" s="146">
        <v>65.3</v>
      </c>
      <c r="L21" s="146">
        <v>61.2</v>
      </c>
      <c r="M21" s="147"/>
      <c r="N21" s="209"/>
      <c r="O21" s="208"/>
      <c r="P21" s="143"/>
      <c r="Q21" s="159"/>
      <c r="R21" s="143"/>
      <c r="S21" s="143"/>
      <c r="T21" s="143"/>
      <c r="U21" s="143"/>
      <c r="V21" s="143"/>
      <c r="W21" s="143"/>
      <c r="X21" s="143"/>
      <c r="Y21" s="143"/>
    </row>
    <row r="22" spans="1:25" ht="12.75" customHeight="1" x14ac:dyDescent="0.1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3"/>
      <c r="O22" s="143"/>
      <c r="P22" s="143"/>
      <c r="Q22" s="159"/>
      <c r="R22" s="143"/>
      <c r="S22" s="143"/>
      <c r="T22" s="143"/>
      <c r="U22" s="143"/>
      <c r="V22" s="143"/>
      <c r="W22" s="143"/>
      <c r="X22" s="143"/>
      <c r="Y22" s="143"/>
    </row>
    <row r="23" spans="1:25" ht="9.9499999999999993" customHeight="1" x14ac:dyDescent="0.15">
      <c r="N23" s="143"/>
      <c r="O23" s="143"/>
      <c r="P23" s="143"/>
      <c r="Q23" s="159"/>
      <c r="R23" s="143"/>
      <c r="S23" s="143"/>
      <c r="T23" s="143"/>
      <c r="U23" s="143"/>
      <c r="V23" s="143"/>
      <c r="W23" s="143"/>
      <c r="X23" s="143"/>
      <c r="Y23" s="143"/>
    </row>
    <row r="24" spans="1:25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 x14ac:dyDescent="0.15">
      <c r="O28" s="152"/>
    </row>
    <row r="33" spans="1:26" x14ac:dyDescent="0.15">
      <c r="M33" s="42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6"/>
      <c r="B41" s="149" t="s">
        <v>89</v>
      </c>
      <c r="C41" s="149" t="s">
        <v>90</v>
      </c>
      <c r="D41" s="149" t="s">
        <v>91</v>
      </c>
      <c r="E41" s="149" t="s">
        <v>80</v>
      </c>
      <c r="F41" s="149" t="s">
        <v>81</v>
      </c>
      <c r="G41" s="149" t="s">
        <v>82</v>
      </c>
      <c r="H41" s="149" t="s">
        <v>83</v>
      </c>
      <c r="I41" s="149" t="s">
        <v>84</v>
      </c>
      <c r="J41" s="149" t="s">
        <v>85</v>
      </c>
      <c r="K41" s="149" t="s">
        <v>86</v>
      </c>
      <c r="L41" s="149" t="s">
        <v>87</v>
      </c>
      <c r="M41" s="205" t="s">
        <v>88</v>
      </c>
      <c r="N41" s="207" t="s">
        <v>124</v>
      </c>
      <c r="O41" s="149" t="s">
        <v>125</v>
      </c>
    </row>
    <row r="42" spans="1:26" ht="11.1" customHeight="1" x14ac:dyDescent="0.15">
      <c r="A42" s="6" t="s">
        <v>177</v>
      </c>
      <c r="B42" s="153">
        <v>79.8</v>
      </c>
      <c r="C42" s="153">
        <v>86.7</v>
      </c>
      <c r="D42" s="153">
        <v>87.5</v>
      </c>
      <c r="E42" s="153">
        <v>89.9</v>
      </c>
      <c r="F42" s="153">
        <v>91.4</v>
      </c>
      <c r="G42" s="153">
        <v>93.2</v>
      </c>
      <c r="H42" s="153">
        <v>87.8</v>
      </c>
      <c r="I42" s="153">
        <v>85.7</v>
      </c>
      <c r="J42" s="153">
        <v>93.5</v>
      </c>
      <c r="K42" s="153">
        <v>78.5</v>
      </c>
      <c r="L42" s="153">
        <v>81.599999999999994</v>
      </c>
      <c r="M42" s="206">
        <v>78.3</v>
      </c>
      <c r="N42" s="213">
        <f>SUM(B42:M42)/12</f>
        <v>86.158333333333346</v>
      </c>
      <c r="O42" s="208">
        <v>102.9</v>
      </c>
      <c r="P42" s="143"/>
      <c r="Q42" s="285"/>
      <c r="R42" s="285"/>
      <c r="S42" s="143"/>
      <c r="T42" s="143"/>
      <c r="U42" s="143"/>
      <c r="V42" s="143"/>
      <c r="W42" s="143"/>
      <c r="X42" s="143"/>
      <c r="Y42" s="143"/>
      <c r="Z42" s="143"/>
    </row>
    <row r="43" spans="1:26" ht="11.1" customHeight="1" x14ac:dyDescent="0.15">
      <c r="A43" s="6" t="s">
        <v>180</v>
      </c>
      <c r="B43" s="153">
        <v>80.8</v>
      </c>
      <c r="C43" s="153">
        <v>86.3</v>
      </c>
      <c r="D43" s="153">
        <v>91.5</v>
      </c>
      <c r="E43" s="153">
        <v>87</v>
      </c>
      <c r="F43" s="153">
        <v>86.6</v>
      </c>
      <c r="G43" s="153">
        <v>91.7</v>
      </c>
      <c r="H43" s="153">
        <v>91.2</v>
      </c>
      <c r="I43" s="153">
        <v>93.3</v>
      </c>
      <c r="J43" s="153">
        <v>88.1</v>
      </c>
      <c r="K43" s="153">
        <v>94.4</v>
      </c>
      <c r="L43" s="153">
        <v>79.5</v>
      </c>
      <c r="M43" s="206">
        <v>80.2</v>
      </c>
      <c r="N43" s="213">
        <f>SUM(B43:M43)/12</f>
        <v>87.550000000000011</v>
      </c>
      <c r="O43" s="208">
        <f t="shared" ref="O43:O45" si="1">ROUND(N43/N42*100,1)</f>
        <v>101.6</v>
      </c>
      <c r="P43" s="143"/>
      <c r="Q43" s="285"/>
      <c r="R43" s="285"/>
      <c r="S43" s="143"/>
      <c r="T43" s="143"/>
      <c r="U43" s="143"/>
      <c r="V43" s="143"/>
      <c r="W43" s="143"/>
      <c r="X43" s="143"/>
      <c r="Y43" s="143"/>
      <c r="Z43" s="143"/>
    </row>
    <row r="44" spans="1:26" ht="11.1" customHeight="1" x14ac:dyDescent="0.15">
      <c r="A44" s="6" t="s">
        <v>179</v>
      </c>
      <c r="B44" s="153">
        <v>83.7</v>
      </c>
      <c r="C44" s="153">
        <v>85.3</v>
      </c>
      <c r="D44" s="153">
        <v>80</v>
      </c>
      <c r="E44" s="153">
        <v>85.9</v>
      </c>
      <c r="F44" s="153">
        <v>87.6</v>
      </c>
      <c r="G44" s="153">
        <v>86.2</v>
      </c>
      <c r="H44" s="153">
        <v>83.1</v>
      </c>
      <c r="I44" s="153">
        <v>74.900000000000006</v>
      </c>
      <c r="J44" s="153">
        <v>72.900000000000006</v>
      </c>
      <c r="K44" s="153">
        <v>81.5</v>
      </c>
      <c r="L44" s="153">
        <v>93.4</v>
      </c>
      <c r="M44" s="206">
        <v>92.9</v>
      </c>
      <c r="N44" s="213">
        <f>SUM(B44:M44)/12</f>
        <v>83.949999999999989</v>
      </c>
      <c r="O44" s="208">
        <f t="shared" si="1"/>
        <v>95.9</v>
      </c>
      <c r="P44" s="143"/>
      <c r="Q44" s="285"/>
      <c r="R44" s="285"/>
      <c r="S44" s="143"/>
      <c r="T44" s="143"/>
      <c r="U44" s="143"/>
      <c r="V44" s="143"/>
      <c r="W44" s="143"/>
      <c r="X44" s="143"/>
      <c r="Y44" s="143"/>
      <c r="Z44" s="143"/>
    </row>
    <row r="45" spans="1:26" ht="11.1" customHeight="1" x14ac:dyDescent="0.15">
      <c r="A45" s="6" t="s">
        <v>182</v>
      </c>
      <c r="B45" s="153">
        <v>96.4</v>
      </c>
      <c r="C45" s="153">
        <v>97.8</v>
      </c>
      <c r="D45" s="153">
        <v>95.2</v>
      </c>
      <c r="E45" s="153">
        <v>99.2</v>
      </c>
      <c r="F45" s="153">
        <v>97.6</v>
      </c>
      <c r="G45" s="153">
        <v>99</v>
      </c>
      <c r="H45" s="153">
        <v>101.3</v>
      </c>
      <c r="I45" s="153">
        <v>107</v>
      </c>
      <c r="J45" s="153">
        <v>105.1</v>
      </c>
      <c r="K45" s="153">
        <v>105.3</v>
      </c>
      <c r="L45" s="153">
        <v>100.4</v>
      </c>
      <c r="M45" s="206">
        <v>100.3</v>
      </c>
      <c r="N45" s="213">
        <f>SUM(B45:M45)/12</f>
        <v>100.38333333333333</v>
      </c>
      <c r="O45" s="208">
        <f t="shared" si="1"/>
        <v>119.6</v>
      </c>
      <c r="P45" s="143"/>
      <c r="Q45" s="285"/>
      <c r="R45" s="285"/>
      <c r="S45" s="143"/>
      <c r="T45" s="143"/>
      <c r="U45" s="143"/>
      <c r="V45" s="143"/>
      <c r="W45" s="143"/>
      <c r="X45" s="143"/>
      <c r="Y45" s="143"/>
      <c r="Z45" s="143"/>
    </row>
    <row r="46" spans="1:26" ht="11.1" customHeight="1" x14ac:dyDescent="0.15">
      <c r="A46" s="6" t="s">
        <v>196</v>
      </c>
      <c r="B46" s="153">
        <v>105.8</v>
      </c>
      <c r="C46" s="153">
        <v>103.9</v>
      </c>
      <c r="D46" s="153">
        <v>96.7</v>
      </c>
      <c r="E46" s="153">
        <v>93.3</v>
      </c>
      <c r="F46" s="153">
        <v>100.2</v>
      </c>
      <c r="G46" s="153">
        <v>97.8</v>
      </c>
      <c r="H46" s="153">
        <v>101.8</v>
      </c>
      <c r="I46" s="153">
        <v>102.7</v>
      </c>
      <c r="J46" s="153">
        <v>99.6</v>
      </c>
      <c r="K46" s="153">
        <v>98.3</v>
      </c>
      <c r="L46" s="153">
        <v>92.6</v>
      </c>
      <c r="M46" s="206"/>
      <c r="N46" s="213"/>
      <c r="O46" s="208"/>
      <c r="P46" s="143"/>
      <c r="Q46" s="285"/>
      <c r="R46" s="285"/>
      <c r="S46" s="143"/>
      <c r="T46" s="143"/>
      <c r="U46" s="143"/>
      <c r="V46" s="143"/>
      <c r="W46" s="143"/>
      <c r="X46" s="143"/>
      <c r="Y46" s="143"/>
      <c r="Z46" s="143"/>
    </row>
    <row r="47" spans="1:26" ht="11.1" customHeight="1" x14ac:dyDescent="0.15">
      <c r="N47" s="18"/>
      <c r="O47" s="143"/>
      <c r="P47" s="143"/>
      <c r="Q47" s="159"/>
      <c r="R47" s="143"/>
      <c r="S47" s="143"/>
      <c r="T47" s="143"/>
      <c r="U47" s="143"/>
      <c r="V47" s="143"/>
      <c r="W47" s="143"/>
      <c r="X47" s="143"/>
      <c r="Y47" s="143"/>
      <c r="Z47" s="143"/>
    </row>
    <row r="48" spans="1:26" ht="11.1" customHeight="1" x14ac:dyDescent="0.15">
      <c r="N48" s="18"/>
      <c r="O48" s="143"/>
      <c r="P48" s="143"/>
      <c r="Q48" s="159"/>
      <c r="R48" s="143"/>
      <c r="S48" s="143"/>
      <c r="T48" s="143"/>
      <c r="U48" s="143"/>
      <c r="V48" s="143"/>
      <c r="W48" s="143"/>
      <c r="X48" s="143"/>
      <c r="Y48" s="143"/>
      <c r="Z48" s="143"/>
    </row>
    <row r="64" ht="9.75" customHeight="1" x14ac:dyDescent="0.15"/>
    <row r="65" spans="1:26" ht="9.9499999999999993" customHeight="1" x14ac:dyDescent="0.15">
      <c r="A65" s="6"/>
      <c r="B65" s="149" t="s">
        <v>89</v>
      </c>
      <c r="C65" s="149" t="s">
        <v>90</v>
      </c>
      <c r="D65" s="149" t="s">
        <v>91</v>
      </c>
      <c r="E65" s="149" t="s">
        <v>80</v>
      </c>
      <c r="F65" s="149" t="s">
        <v>81</v>
      </c>
      <c r="G65" s="149" t="s">
        <v>82</v>
      </c>
      <c r="H65" s="149" t="s">
        <v>83</v>
      </c>
      <c r="I65" s="149" t="s">
        <v>84</v>
      </c>
      <c r="J65" s="149" t="s">
        <v>85</v>
      </c>
      <c r="K65" s="149" t="s">
        <v>86</v>
      </c>
      <c r="L65" s="149" t="s">
        <v>87</v>
      </c>
      <c r="M65" s="205" t="s">
        <v>88</v>
      </c>
      <c r="N65" s="207" t="s">
        <v>124</v>
      </c>
      <c r="O65" s="287" t="s">
        <v>125</v>
      </c>
    </row>
    <row r="66" spans="1:26" ht="11.1" customHeight="1" x14ac:dyDescent="0.15">
      <c r="A66" s="6" t="s">
        <v>177</v>
      </c>
      <c r="B66" s="146">
        <v>76.8</v>
      </c>
      <c r="C66" s="146">
        <v>91.2</v>
      </c>
      <c r="D66" s="146">
        <v>89.4</v>
      </c>
      <c r="E66" s="146">
        <v>89.7</v>
      </c>
      <c r="F66" s="146">
        <v>82.5</v>
      </c>
      <c r="G66" s="146">
        <v>93.9</v>
      </c>
      <c r="H66" s="146">
        <v>87.4</v>
      </c>
      <c r="I66" s="146">
        <v>95.2</v>
      </c>
      <c r="J66" s="146">
        <v>99.9</v>
      </c>
      <c r="K66" s="146">
        <v>88</v>
      </c>
      <c r="L66" s="146">
        <v>95.5</v>
      </c>
      <c r="M66" s="147">
        <v>93.5</v>
      </c>
      <c r="N66" s="212">
        <f>SUM(B66:M66)/12</f>
        <v>90.25</v>
      </c>
      <c r="O66" s="286">
        <v>100.4</v>
      </c>
      <c r="P66" s="18"/>
      <c r="Q66" s="215"/>
      <c r="R66" s="215"/>
      <c r="S66" s="18"/>
      <c r="T66" s="18"/>
      <c r="U66" s="18"/>
      <c r="V66" s="18"/>
      <c r="W66" s="18"/>
      <c r="X66" s="18"/>
      <c r="Y66" s="18"/>
      <c r="Z66" s="18"/>
    </row>
    <row r="67" spans="1:26" ht="11.1" customHeight="1" x14ac:dyDescent="0.15">
      <c r="A67" s="6" t="s">
        <v>180</v>
      </c>
      <c r="B67" s="146">
        <v>83.3</v>
      </c>
      <c r="C67" s="146">
        <v>89.9</v>
      </c>
      <c r="D67" s="146">
        <v>92.2</v>
      </c>
      <c r="E67" s="146">
        <v>94.6</v>
      </c>
      <c r="F67" s="146">
        <v>84.8</v>
      </c>
      <c r="G67" s="146">
        <v>87.4</v>
      </c>
      <c r="H67" s="146">
        <v>91.8</v>
      </c>
      <c r="I67" s="146">
        <v>83.9</v>
      </c>
      <c r="J67" s="146">
        <v>84.7</v>
      </c>
      <c r="K67" s="146">
        <v>72.599999999999994</v>
      </c>
      <c r="L67" s="146">
        <v>88.6</v>
      </c>
      <c r="M67" s="147">
        <v>84.9</v>
      </c>
      <c r="N67" s="212">
        <f>SUM(B67:M67)/12</f>
        <v>86.558333333333337</v>
      </c>
      <c r="O67" s="208">
        <f t="shared" ref="O67:O69" si="2">ROUND(N67/N66*100,1)</f>
        <v>95.9</v>
      </c>
      <c r="P67" s="18"/>
      <c r="Q67" s="352"/>
      <c r="R67" s="352"/>
      <c r="S67" s="18"/>
      <c r="T67" s="18"/>
      <c r="U67" s="18"/>
      <c r="V67" s="18"/>
      <c r="W67" s="18"/>
      <c r="X67" s="18"/>
      <c r="Y67" s="18"/>
      <c r="Z67" s="18"/>
    </row>
    <row r="68" spans="1:26" ht="11.1" customHeight="1" x14ac:dyDescent="0.15">
      <c r="A68" s="6" t="s">
        <v>179</v>
      </c>
      <c r="B68" s="146">
        <v>71.5</v>
      </c>
      <c r="C68" s="146">
        <v>79.400000000000006</v>
      </c>
      <c r="D68" s="146">
        <v>81.5</v>
      </c>
      <c r="E68" s="146">
        <v>86.7</v>
      </c>
      <c r="F68" s="146">
        <v>66.3</v>
      </c>
      <c r="G68" s="146">
        <v>72.8</v>
      </c>
      <c r="H68" s="146">
        <v>79.2</v>
      </c>
      <c r="I68" s="146">
        <v>81.2</v>
      </c>
      <c r="J68" s="146">
        <v>90.7</v>
      </c>
      <c r="K68" s="146">
        <v>87.4</v>
      </c>
      <c r="L68" s="146">
        <v>87.8</v>
      </c>
      <c r="M68" s="147">
        <v>84.6</v>
      </c>
      <c r="N68" s="212">
        <f>SUM(B68:M68)/12</f>
        <v>80.75833333333334</v>
      </c>
      <c r="O68" s="208">
        <f t="shared" si="2"/>
        <v>93.3</v>
      </c>
      <c r="P68" s="18"/>
      <c r="Q68" s="352"/>
      <c r="R68" s="352"/>
      <c r="S68" s="18"/>
      <c r="T68" s="18"/>
      <c r="U68" s="18"/>
      <c r="V68" s="18"/>
      <c r="W68" s="18"/>
      <c r="X68" s="18"/>
      <c r="Y68" s="18"/>
      <c r="Z68" s="18"/>
    </row>
    <row r="69" spans="1:26" ht="11.1" customHeight="1" x14ac:dyDescent="0.15">
      <c r="A69" s="6" t="s">
        <v>182</v>
      </c>
      <c r="B69" s="146">
        <v>76.2</v>
      </c>
      <c r="C69" s="146">
        <v>76.7</v>
      </c>
      <c r="D69" s="146">
        <v>85</v>
      </c>
      <c r="E69" s="146">
        <v>84.4</v>
      </c>
      <c r="F69" s="146">
        <v>78.400000000000006</v>
      </c>
      <c r="G69" s="146">
        <v>86.5</v>
      </c>
      <c r="H69" s="146">
        <v>92.3</v>
      </c>
      <c r="I69" s="146">
        <v>77.5</v>
      </c>
      <c r="J69" s="146">
        <v>86.1</v>
      </c>
      <c r="K69" s="146">
        <v>74.8</v>
      </c>
      <c r="L69" s="146">
        <v>77.099999999999994</v>
      </c>
      <c r="M69" s="147">
        <v>79.400000000000006</v>
      </c>
      <c r="N69" s="212">
        <f>SUM(B69:M69)/12</f>
        <v>81.2</v>
      </c>
      <c r="O69" s="208">
        <f t="shared" si="2"/>
        <v>100.5</v>
      </c>
      <c r="P69" s="18"/>
      <c r="Q69" s="352"/>
      <c r="R69" s="352"/>
      <c r="S69" s="18"/>
      <c r="T69" s="18"/>
      <c r="U69" s="18"/>
      <c r="V69" s="18"/>
      <c r="W69" s="18"/>
      <c r="X69" s="18"/>
      <c r="Y69" s="18"/>
      <c r="Z69" s="18"/>
    </row>
    <row r="70" spans="1:26" ht="11.1" customHeight="1" x14ac:dyDescent="0.15">
      <c r="A70" s="6" t="s">
        <v>196</v>
      </c>
      <c r="B70" s="146">
        <v>68.099999999999994</v>
      </c>
      <c r="C70" s="146">
        <v>73.3</v>
      </c>
      <c r="D70" s="146">
        <v>74.900000000000006</v>
      </c>
      <c r="E70" s="146">
        <v>83.4</v>
      </c>
      <c r="F70" s="146">
        <v>68.3</v>
      </c>
      <c r="G70" s="146">
        <v>74.900000000000006</v>
      </c>
      <c r="H70" s="146">
        <v>76</v>
      </c>
      <c r="I70" s="146">
        <v>67.599999999999994</v>
      </c>
      <c r="J70" s="146">
        <v>69.8</v>
      </c>
      <c r="K70" s="146">
        <v>66.599999999999994</v>
      </c>
      <c r="L70" s="146">
        <v>67.099999999999994</v>
      </c>
      <c r="M70" s="147"/>
      <c r="N70" s="212"/>
      <c r="O70" s="208"/>
      <c r="P70" s="18"/>
      <c r="Q70" s="158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 x14ac:dyDescent="0.15"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 x14ac:dyDescent="0.15">
      <c r="B72" s="150"/>
      <c r="C72" s="150"/>
      <c r="D72" s="150"/>
      <c r="E72" s="150"/>
      <c r="F72" s="150"/>
      <c r="G72" s="154"/>
      <c r="H72" s="150"/>
      <c r="I72" s="150"/>
      <c r="J72" s="150"/>
      <c r="K72" s="150"/>
      <c r="L72" s="150"/>
      <c r="M72" s="150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15"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W15" sqref="W15"/>
    </sheetView>
  </sheetViews>
  <sheetFormatPr defaultRowHeight="13.5" x14ac:dyDescent="0.1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 x14ac:dyDescent="0.15">
      <c r="A1" s="18"/>
      <c r="B1" s="143"/>
      <c r="C1" s="143"/>
      <c r="D1" s="143"/>
      <c r="E1" s="143"/>
      <c r="F1" s="143"/>
      <c r="G1" s="143"/>
      <c r="H1" s="143"/>
      <c r="I1" s="143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x14ac:dyDescent="0.15">
      <c r="A2" s="18"/>
      <c r="B2" s="143"/>
      <c r="C2" s="143"/>
      <c r="D2" s="143"/>
      <c r="E2" s="143"/>
      <c r="F2" s="143"/>
      <c r="G2" s="143"/>
      <c r="H2" s="143"/>
      <c r="I2" s="143"/>
      <c r="L2" s="48"/>
      <c r="M2" s="155"/>
      <c r="N2" s="48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spans="1:26" x14ac:dyDescent="0.15">
      <c r="A3" s="18"/>
      <c r="B3" s="143"/>
      <c r="C3" s="143"/>
      <c r="D3" s="143"/>
      <c r="E3" s="143"/>
      <c r="F3" s="143"/>
      <c r="G3" s="143"/>
      <c r="H3" s="143"/>
      <c r="I3" s="143"/>
      <c r="L3" s="48"/>
      <c r="M3" s="155"/>
      <c r="N3" s="48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6" x14ac:dyDescent="0.15">
      <c r="A4" s="18"/>
      <c r="B4" s="143"/>
      <c r="C4" s="143"/>
      <c r="D4" s="143"/>
      <c r="E4" s="143"/>
      <c r="F4" s="143"/>
      <c r="G4" s="143"/>
      <c r="H4" s="143"/>
      <c r="I4" s="143"/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:26" x14ac:dyDescent="0.15">
      <c r="A5" s="18"/>
      <c r="B5" s="143"/>
      <c r="C5" s="143"/>
      <c r="D5" s="143"/>
      <c r="E5" s="143"/>
      <c r="F5" s="143"/>
      <c r="G5" s="143"/>
      <c r="H5" s="143"/>
      <c r="I5" s="143"/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:26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:26" x14ac:dyDescent="0.15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 x14ac:dyDescent="0.15">
      <c r="A18" s="6"/>
      <c r="B18" s="7" t="s">
        <v>77</v>
      </c>
      <c r="C18" s="7" t="s">
        <v>78</v>
      </c>
      <c r="D18" s="7" t="s">
        <v>79</v>
      </c>
      <c r="E18" s="7" t="s">
        <v>80</v>
      </c>
      <c r="F18" s="7" t="s">
        <v>81</v>
      </c>
      <c r="G18" s="7" t="s">
        <v>82</v>
      </c>
      <c r="H18" s="7" t="s">
        <v>83</v>
      </c>
      <c r="I18" s="7" t="s">
        <v>84</v>
      </c>
      <c r="J18" s="7" t="s">
        <v>85</v>
      </c>
      <c r="K18" s="7" t="s">
        <v>86</v>
      </c>
      <c r="L18" s="7" t="s">
        <v>87</v>
      </c>
      <c r="M18" s="7" t="s">
        <v>88</v>
      </c>
      <c r="N18" s="207" t="s">
        <v>123</v>
      </c>
      <c r="O18" s="207" t="s">
        <v>125</v>
      </c>
    </row>
    <row r="19" spans="1:18" ht="11.1" customHeight="1" x14ac:dyDescent="0.15">
      <c r="A19" s="6" t="s">
        <v>177</v>
      </c>
      <c r="B19" s="153">
        <v>14.2</v>
      </c>
      <c r="C19" s="153">
        <v>12.5</v>
      </c>
      <c r="D19" s="153">
        <v>14.7</v>
      </c>
      <c r="E19" s="153">
        <v>13.7</v>
      </c>
      <c r="F19" s="153">
        <v>14.5</v>
      </c>
      <c r="G19" s="153">
        <v>14.4</v>
      </c>
      <c r="H19" s="153">
        <v>12.7</v>
      </c>
      <c r="I19" s="153">
        <v>13.9</v>
      </c>
      <c r="J19" s="153">
        <v>14.1</v>
      </c>
      <c r="K19" s="153">
        <v>14</v>
      </c>
      <c r="L19" s="153">
        <v>18.8</v>
      </c>
      <c r="M19" s="153">
        <v>14.8</v>
      </c>
      <c r="N19" s="213">
        <f>SUM(B19:M19)</f>
        <v>172.3</v>
      </c>
      <c r="O19" s="213">
        <v>97.4</v>
      </c>
      <c r="Q19" s="215"/>
      <c r="R19" s="215"/>
    </row>
    <row r="20" spans="1:18" ht="11.1" customHeight="1" x14ac:dyDescent="0.15">
      <c r="A20" s="6" t="s">
        <v>180</v>
      </c>
      <c r="B20" s="153">
        <v>14.9</v>
      </c>
      <c r="C20" s="153">
        <v>13.1</v>
      </c>
      <c r="D20" s="153">
        <v>14.8</v>
      </c>
      <c r="E20" s="153">
        <v>13.9</v>
      </c>
      <c r="F20" s="153">
        <v>14.1</v>
      </c>
      <c r="G20" s="153">
        <v>13.1</v>
      </c>
      <c r="H20" s="153">
        <v>15.5</v>
      </c>
      <c r="I20" s="153">
        <v>12.9</v>
      </c>
      <c r="J20" s="153">
        <v>12.4</v>
      </c>
      <c r="K20" s="153">
        <v>15.2</v>
      </c>
      <c r="L20" s="153">
        <v>13.1</v>
      </c>
      <c r="M20" s="153">
        <v>14.2</v>
      </c>
      <c r="N20" s="213">
        <f>SUM(B20:M20)</f>
        <v>167.2</v>
      </c>
      <c r="O20" s="213">
        <f t="shared" ref="O20:O22" si="0">ROUND(N20/N19*100,1)</f>
        <v>97</v>
      </c>
      <c r="Q20" s="215"/>
      <c r="R20" s="215"/>
    </row>
    <row r="21" spans="1:18" ht="11.1" customHeight="1" x14ac:dyDescent="0.15">
      <c r="A21" s="6" t="s">
        <v>179</v>
      </c>
      <c r="B21" s="153">
        <v>11.4</v>
      </c>
      <c r="C21" s="153">
        <v>13.5</v>
      </c>
      <c r="D21" s="153">
        <v>13.7</v>
      </c>
      <c r="E21" s="153">
        <v>13.4</v>
      </c>
      <c r="F21" s="153">
        <v>13.1</v>
      </c>
      <c r="G21" s="153">
        <v>12.4</v>
      </c>
      <c r="H21" s="153">
        <v>11.1</v>
      </c>
      <c r="I21" s="153">
        <v>12</v>
      </c>
      <c r="J21" s="153">
        <v>12.5</v>
      </c>
      <c r="K21" s="153">
        <v>11.2</v>
      </c>
      <c r="L21" s="153">
        <v>11.7</v>
      </c>
      <c r="M21" s="153">
        <v>13.4</v>
      </c>
      <c r="N21" s="213">
        <f>SUM(B21:M21)</f>
        <v>149.4</v>
      </c>
      <c r="O21" s="213">
        <f t="shared" si="0"/>
        <v>89.4</v>
      </c>
      <c r="Q21" s="215"/>
      <c r="R21" s="215"/>
    </row>
    <row r="22" spans="1:18" ht="11.1" customHeight="1" x14ac:dyDescent="0.15">
      <c r="A22" s="6" t="s">
        <v>182</v>
      </c>
      <c r="B22" s="153">
        <v>9.4</v>
      </c>
      <c r="C22" s="153">
        <v>10.3</v>
      </c>
      <c r="D22" s="153">
        <v>13.4</v>
      </c>
      <c r="E22" s="153">
        <v>13.5</v>
      </c>
      <c r="F22" s="153">
        <v>11.3</v>
      </c>
      <c r="G22" s="153">
        <v>12.2</v>
      </c>
      <c r="H22" s="153">
        <v>10.9</v>
      </c>
      <c r="I22" s="153">
        <v>11.2</v>
      </c>
      <c r="J22" s="153">
        <v>12.1</v>
      </c>
      <c r="K22" s="153">
        <v>10.7</v>
      </c>
      <c r="L22" s="153">
        <v>11.3</v>
      </c>
      <c r="M22" s="153">
        <v>11.8</v>
      </c>
      <c r="N22" s="213">
        <f>SUM(B22:M22)</f>
        <v>138.10000000000002</v>
      </c>
      <c r="O22" s="213">
        <f t="shared" si="0"/>
        <v>92.4</v>
      </c>
      <c r="Q22" s="215"/>
      <c r="R22" s="215"/>
    </row>
    <row r="23" spans="1:18" ht="11.1" customHeight="1" x14ac:dyDescent="0.15">
      <c r="A23" s="6" t="s">
        <v>196</v>
      </c>
      <c r="B23" s="153">
        <v>11.1</v>
      </c>
      <c r="C23" s="153">
        <v>11.5</v>
      </c>
      <c r="D23" s="153">
        <v>12.1</v>
      </c>
      <c r="E23" s="153">
        <v>12.3</v>
      </c>
      <c r="F23" s="153">
        <v>10.6</v>
      </c>
      <c r="G23" s="153">
        <v>11.7</v>
      </c>
      <c r="H23" s="153">
        <v>10.9</v>
      </c>
      <c r="I23" s="153">
        <v>12.4</v>
      </c>
      <c r="J23" s="153">
        <v>11.6</v>
      </c>
      <c r="K23" s="153">
        <v>11.3</v>
      </c>
      <c r="L23" s="153">
        <v>12.4</v>
      </c>
      <c r="M23" s="153"/>
      <c r="N23" s="213"/>
      <c r="O23" s="213"/>
    </row>
    <row r="24" spans="1:18" ht="9.75" customHeight="1" x14ac:dyDescent="0.15">
      <c r="J24" s="338"/>
    </row>
    <row r="35" spans="1:26" ht="9" customHeight="1" x14ac:dyDescent="0.15"/>
    <row r="36" spans="1:26" ht="9" customHeight="1" x14ac:dyDescent="0.15"/>
    <row r="37" spans="1:26" ht="9" customHeight="1" x14ac:dyDescent="0.15"/>
    <row r="38" spans="1:26" ht="9" customHeight="1" x14ac:dyDescent="0.15"/>
    <row r="39" spans="1:26" ht="9" customHeight="1" x14ac:dyDescent="0.15"/>
    <row r="40" spans="1:26" ht="9" customHeight="1" x14ac:dyDescent="0.15"/>
    <row r="41" spans="1:26" ht="20.25" customHeight="1" x14ac:dyDescent="0.15"/>
    <row r="42" spans="1:26" ht="11.1" customHeight="1" x14ac:dyDescent="0.15">
      <c r="A42" s="6"/>
      <c r="B42" s="7" t="s">
        <v>77</v>
      </c>
      <c r="C42" s="7" t="s">
        <v>78</v>
      </c>
      <c r="D42" s="7" t="s">
        <v>79</v>
      </c>
      <c r="E42" s="7" t="s">
        <v>80</v>
      </c>
      <c r="F42" s="7" t="s">
        <v>81</v>
      </c>
      <c r="G42" s="7" t="s">
        <v>82</v>
      </c>
      <c r="H42" s="7" t="s">
        <v>83</v>
      </c>
      <c r="I42" s="7" t="s">
        <v>84</v>
      </c>
      <c r="J42" s="7" t="s">
        <v>85</v>
      </c>
      <c r="K42" s="7" t="s">
        <v>86</v>
      </c>
      <c r="L42" s="7" t="s">
        <v>87</v>
      </c>
      <c r="M42" s="7" t="s">
        <v>88</v>
      </c>
      <c r="N42" s="207" t="s">
        <v>124</v>
      </c>
      <c r="O42" s="207" t="s">
        <v>125</v>
      </c>
    </row>
    <row r="43" spans="1:26" ht="11.1" customHeight="1" x14ac:dyDescent="0.15">
      <c r="A43" s="6" t="s">
        <v>177</v>
      </c>
      <c r="B43" s="153">
        <v>23.3</v>
      </c>
      <c r="C43" s="153">
        <v>22.2</v>
      </c>
      <c r="D43" s="153">
        <v>23.2</v>
      </c>
      <c r="E43" s="153">
        <v>24.1</v>
      </c>
      <c r="F43" s="153">
        <v>24.8</v>
      </c>
      <c r="G43" s="153">
        <v>24.4</v>
      </c>
      <c r="H43" s="153">
        <v>22.4</v>
      </c>
      <c r="I43" s="153">
        <v>22.6</v>
      </c>
      <c r="J43" s="153">
        <v>23.1</v>
      </c>
      <c r="K43" s="153">
        <v>22.1</v>
      </c>
      <c r="L43" s="153">
        <v>26.5</v>
      </c>
      <c r="M43" s="153">
        <v>25.5</v>
      </c>
      <c r="N43" s="213">
        <f>SUM(B43:M43)/12</f>
        <v>23.683333333333334</v>
      </c>
      <c r="O43" s="213">
        <v>102.6</v>
      </c>
      <c r="P43" s="155"/>
      <c r="Q43" s="216"/>
      <c r="R43" s="216"/>
      <c r="S43" s="155"/>
      <c r="T43" s="155"/>
      <c r="U43" s="155"/>
      <c r="V43" s="155"/>
      <c r="W43" s="155"/>
      <c r="X43" s="155"/>
      <c r="Y43" s="155"/>
      <c r="Z43" s="155"/>
    </row>
    <row r="44" spans="1:26" ht="11.1" customHeight="1" x14ac:dyDescent="0.15">
      <c r="A44" s="6" t="s">
        <v>180</v>
      </c>
      <c r="B44" s="153">
        <v>23.9</v>
      </c>
      <c r="C44" s="153">
        <v>23.5</v>
      </c>
      <c r="D44" s="153">
        <v>24.5</v>
      </c>
      <c r="E44" s="153">
        <v>24.1</v>
      </c>
      <c r="F44" s="153">
        <v>25.4</v>
      </c>
      <c r="G44" s="153">
        <v>25</v>
      </c>
      <c r="H44" s="153">
        <v>26.2</v>
      </c>
      <c r="I44" s="153">
        <v>25.1</v>
      </c>
      <c r="J44" s="153">
        <v>24.1</v>
      </c>
      <c r="K44" s="153">
        <v>24.5</v>
      </c>
      <c r="L44" s="153">
        <v>23.8</v>
      </c>
      <c r="M44" s="153">
        <v>23.8</v>
      </c>
      <c r="N44" s="213">
        <f>SUM(B44:M44)/12</f>
        <v>24.491666666666664</v>
      </c>
      <c r="O44" s="213">
        <f t="shared" ref="O44:O46" si="1">ROUND(N44/N43*100,1)</f>
        <v>103.4</v>
      </c>
      <c r="P44" s="155"/>
      <c r="Q44" s="216"/>
      <c r="R44" s="216"/>
      <c r="S44" s="155"/>
      <c r="T44" s="155"/>
      <c r="U44" s="155"/>
      <c r="V44" s="155"/>
      <c r="W44" s="155"/>
      <c r="X44" s="155"/>
      <c r="Y44" s="155"/>
      <c r="Z44" s="155"/>
    </row>
    <row r="45" spans="1:26" ht="11.1" customHeight="1" x14ac:dyDescent="0.15">
      <c r="A45" s="6" t="s">
        <v>179</v>
      </c>
      <c r="B45" s="153">
        <v>22.9</v>
      </c>
      <c r="C45" s="153">
        <v>22.7</v>
      </c>
      <c r="D45" s="153">
        <v>23</v>
      </c>
      <c r="E45" s="153">
        <v>23.1</v>
      </c>
      <c r="F45" s="153">
        <v>24.7</v>
      </c>
      <c r="G45" s="153">
        <v>24.6</v>
      </c>
      <c r="H45" s="153">
        <v>23.1</v>
      </c>
      <c r="I45" s="153">
        <v>23.2</v>
      </c>
      <c r="J45" s="153">
        <v>22.3</v>
      </c>
      <c r="K45" s="153">
        <v>20.8</v>
      </c>
      <c r="L45" s="153">
        <v>19.5</v>
      </c>
      <c r="M45" s="153">
        <v>20.100000000000001</v>
      </c>
      <c r="N45" s="213">
        <f>SUM(B45:M45)/12</f>
        <v>22.5</v>
      </c>
      <c r="O45" s="213">
        <f t="shared" si="1"/>
        <v>91.9</v>
      </c>
      <c r="P45" s="155"/>
      <c r="Q45" s="216"/>
      <c r="R45" s="216"/>
      <c r="S45" s="155"/>
      <c r="T45" s="155"/>
      <c r="U45" s="155"/>
      <c r="V45" s="155"/>
      <c r="W45" s="155"/>
      <c r="X45" s="155"/>
      <c r="Y45" s="155"/>
      <c r="Z45" s="155"/>
    </row>
    <row r="46" spans="1:26" ht="11.1" customHeight="1" x14ac:dyDescent="0.15">
      <c r="A46" s="6" t="s">
        <v>182</v>
      </c>
      <c r="B46" s="153">
        <v>18.8</v>
      </c>
      <c r="C46" s="153">
        <v>18.100000000000001</v>
      </c>
      <c r="D46" s="153">
        <v>19.5</v>
      </c>
      <c r="E46" s="153">
        <v>19.100000000000001</v>
      </c>
      <c r="F46" s="153">
        <v>19.2</v>
      </c>
      <c r="G46" s="153">
        <v>18.7</v>
      </c>
      <c r="H46" s="153">
        <v>18.2</v>
      </c>
      <c r="I46" s="153">
        <v>19</v>
      </c>
      <c r="J46" s="153">
        <v>18.7</v>
      </c>
      <c r="K46" s="153">
        <v>18.399999999999999</v>
      </c>
      <c r="L46" s="153">
        <v>18.7</v>
      </c>
      <c r="M46" s="153">
        <v>19.7</v>
      </c>
      <c r="N46" s="213">
        <f>SUM(B46:M46)/12</f>
        <v>18.841666666666665</v>
      </c>
      <c r="O46" s="213">
        <f t="shared" si="1"/>
        <v>83.7</v>
      </c>
      <c r="P46" s="155"/>
      <c r="Q46" s="216"/>
      <c r="R46" s="216"/>
      <c r="S46" s="155"/>
      <c r="T46" s="155"/>
      <c r="U46" s="155"/>
      <c r="V46" s="155"/>
      <c r="W46" s="155"/>
      <c r="X46" s="155"/>
      <c r="Y46" s="155"/>
      <c r="Z46" s="155"/>
    </row>
    <row r="47" spans="1:26" ht="11.1" customHeight="1" x14ac:dyDescent="0.15">
      <c r="A47" s="6" t="s">
        <v>196</v>
      </c>
      <c r="B47" s="153">
        <v>19.8</v>
      </c>
      <c r="C47" s="153">
        <v>20.3</v>
      </c>
      <c r="D47" s="153">
        <v>19.8</v>
      </c>
      <c r="E47" s="153">
        <v>19.100000000000001</v>
      </c>
      <c r="F47" s="153">
        <v>18.600000000000001</v>
      </c>
      <c r="G47" s="153">
        <v>18.600000000000001</v>
      </c>
      <c r="H47" s="153">
        <v>17.899999999999999</v>
      </c>
      <c r="I47" s="153">
        <v>18.2</v>
      </c>
      <c r="J47" s="153">
        <v>18.2</v>
      </c>
      <c r="K47" s="153">
        <v>18.100000000000001</v>
      </c>
      <c r="L47" s="153">
        <v>18.100000000000001</v>
      </c>
      <c r="M47" s="153"/>
      <c r="N47" s="213"/>
      <c r="O47" s="213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</row>
    <row r="48" spans="1:26" ht="6.75" customHeight="1" x14ac:dyDescent="0.15">
      <c r="N48" s="4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</row>
    <row r="49" spans="14:26" ht="9" hidden="1" customHeight="1" x14ac:dyDescent="0.15">
      <c r="N49" s="4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</row>
    <row r="61" spans="14:26" ht="9" customHeight="1" x14ac:dyDescent="0.15"/>
    <row r="62" spans="14:26" ht="9" customHeight="1" x14ac:dyDescent="0.15"/>
    <row r="63" spans="14:26" ht="9" customHeight="1" x14ac:dyDescent="0.15"/>
    <row r="64" spans="14:26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 x14ac:dyDescent="0.15">
      <c r="A70" s="6"/>
      <c r="B70" s="7" t="s">
        <v>77</v>
      </c>
      <c r="C70" s="7" t="s">
        <v>78</v>
      </c>
      <c r="D70" s="7" t="s">
        <v>79</v>
      </c>
      <c r="E70" s="7" t="s">
        <v>80</v>
      </c>
      <c r="F70" s="7" t="s">
        <v>81</v>
      </c>
      <c r="G70" s="7" t="s">
        <v>82</v>
      </c>
      <c r="H70" s="7" t="s">
        <v>83</v>
      </c>
      <c r="I70" s="7" t="s">
        <v>84</v>
      </c>
      <c r="J70" s="7" t="s">
        <v>85</v>
      </c>
      <c r="K70" s="7" t="s">
        <v>86</v>
      </c>
      <c r="L70" s="7" t="s">
        <v>87</v>
      </c>
      <c r="M70" s="7" t="s">
        <v>88</v>
      </c>
      <c r="N70" s="207" t="s">
        <v>124</v>
      </c>
      <c r="O70" s="207" t="s">
        <v>125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 x14ac:dyDescent="0.15">
      <c r="A71" s="6" t="s">
        <v>177</v>
      </c>
      <c r="B71" s="146">
        <v>61.3</v>
      </c>
      <c r="C71" s="146">
        <v>57.5</v>
      </c>
      <c r="D71" s="146">
        <v>62.8</v>
      </c>
      <c r="E71" s="146">
        <v>55.8</v>
      </c>
      <c r="F71" s="146">
        <v>58</v>
      </c>
      <c r="G71" s="146">
        <v>59.3</v>
      </c>
      <c r="H71" s="146">
        <v>58.4</v>
      </c>
      <c r="I71" s="146">
        <v>61.5</v>
      </c>
      <c r="J71" s="146">
        <v>60.7</v>
      </c>
      <c r="K71" s="146">
        <v>64</v>
      </c>
      <c r="L71" s="146">
        <v>68.3</v>
      </c>
      <c r="M71" s="146">
        <v>58.9</v>
      </c>
      <c r="N71" s="212">
        <f>SUM(B71:M71)/12</f>
        <v>60.541666666666657</v>
      </c>
      <c r="O71" s="213">
        <v>95.2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 x14ac:dyDescent="0.15">
      <c r="A72" s="6" t="s">
        <v>180</v>
      </c>
      <c r="B72" s="146">
        <v>63.7</v>
      </c>
      <c r="C72" s="146">
        <v>56.1</v>
      </c>
      <c r="D72" s="146">
        <v>59.3</v>
      </c>
      <c r="E72" s="146">
        <v>58.2</v>
      </c>
      <c r="F72" s="146">
        <v>54.4</v>
      </c>
      <c r="G72" s="146">
        <v>52.5</v>
      </c>
      <c r="H72" s="146">
        <v>58.1</v>
      </c>
      <c r="I72" s="146">
        <v>52.2</v>
      </c>
      <c r="J72" s="146">
        <v>52.7</v>
      </c>
      <c r="K72" s="146">
        <v>61.5</v>
      </c>
      <c r="L72" s="146">
        <v>55.5</v>
      </c>
      <c r="M72" s="146">
        <v>59.8</v>
      </c>
      <c r="N72" s="212">
        <f>SUM(B72:M72)/12</f>
        <v>57</v>
      </c>
      <c r="O72" s="213">
        <f t="shared" ref="O72:O74" si="2">ROUND(N72/N71*100,1)</f>
        <v>94.2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 x14ac:dyDescent="0.15">
      <c r="A73" s="6" t="s">
        <v>179</v>
      </c>
      <c r="B73" s="146">
        <v>50.6</v>
      </c>
      <c r="C73" s="146">
        <v>59.7</v>
      </c>
      <c r="D73" s="146">
        <v>59.2</v>
      </c>
      <c r="E73" s="146">
        <v>58</v>
      </c>
      <c r="F73" s="146">
        <v>51.7</v>
      </c>
      <c r="G73" s="146">
        <v>50.6</v>
      </c>
      <c r="H73" s="146">
        <v>49.6</v>
      </c>
      <c r="I73" s="146">
        <v>51.4</v>
      </c>
      <c r="J73" s="146">
        <v>56.8</v>
      </c>
      <c r="K73" s="146">
        <v>55.7</v>
      </c>
      <c r="L73" s="146">
        <v>61.1</v>
      </c>
      <c r="M73" s="146">
        <v>66.099999999999994</v>
      </c>
      <c r="N73" s="212">
        <f>SUM(B73:M73)/12</f>
        <v>55.875000000000007</v>
      </c>
      <c r="O73" s="213">
        <f t="shared" si="2"/>
        <v>98</v>
      </c>
      <c r="Q73" s="17"/>
      <c r="R73" s="17"/>
    </row>
    <row r="74" spans="1:26" ht="11.1" customHeight="1" x14ac:dyDescent="0.15">
      <c r="A74" s="6" t="s">
        <v>182</v>
      </c>
      <c r="B74" s="146">
        <v>51.9</v>
      </c>
      <c r="C74" s="146">
        <v>57.5</v>
      </c>
      <c r="D74" s="146">
        <v>67.900000000000006</v>
      </c>
      <c r="E74" s="146">
        <v>70.8</v>
      </c>
      <c r="F74" s="146">
        <v>59.1</v>
      </c>
      <c r="G74" s="146">
        <v>65.8</v>
      </c>
      <c r="H74" s="146">
        <v>60.1</v>
      </c>
      <c r="I74" s="146">
        <v>57.8</v>
      </c>
      <c r="J74" s="146">
        <v>64.7</v>
      </c>
      <c r="K74" s="146">
        <v>58.7</v>
      </c>
      <c r="L74" s="146">
        <v>59.8</v>
      </c>
      <c r="M74" s="146">
        <v>58.8</v>
      </c>
      <c r="N74" s="212">
        <f>SUM(B74:M74)/12</f>
        <v>61.07500000000001</v>
      </c>
      <c r="O74" s="213">
        <f t="shared" si="2"/>
        <v>109.3</v>
      </c>
      <c r="Q74" s="17"/>
      <c r="R74" s="17"/>
    </row>
    <row r="75" spans="1:26" ht="11.1" customHeight="1" x14ac:dyDescent="0.15">
      <c r="A75" s="6" t="s">
        <v>196</v>
      </c>
      <c r="B75" s="146">
        <v>56</v>
      </c>
      <c r="C75" s="146">
        <v>56.2</v>
      </c>
      <c r="D75" s="146">
        <v>61.6</v>
      </c>
      <c r="E75" s="146">
        <v>64.7</v>
      </c>
      <c r="F75" s="146">
        <v>57.9</v>
      </c>
      <c r="G75" s="146">
        <v>62.6</v>
      </c>
      <c r="H75" s="146">
        <v>61.9</v>
      </c>
      <c r="I75" s="146">
        <v>67.599999999999994</v>
      </c>
      <c r="J75" s="146">
        <v>63.8</v>
      </c>
      <c r="K75" s="146">
        <v>62.6</v>
      </c>
      <c r="L75" s="146">
        <v>68.7</v>
      </c>
      <c r="M75" s="146"/>
      <c r="N75" s="212"/>
      <c r="O75" s="213"/>
    </row>
    <row r="76" spans="1:26" ht="9.9499999999999993" customHeight="1" x14ac:dyDescent="0.15"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L89" sqref="L89"/>
    </sheetView>
  </sheetViews>
  <sheetFormatPr defaultColWidth="7.625" defaultRowHeight="9.9499999999999993" customHeight="1" x14ac:dyDescent="0.15"/>
  <cols>
    <col min="1" max="1" width="7.625" customWidth="1"/>
    <col min="2" max="13" width="6.125" customWidth="1"/>
  </cols>
  <sheetData>
    <row r="3" spans="12:26" ht="9.9499999999999993" customHeight="1" x14ac:dyDescent="0.15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 x14ac:dyDescent="0.15"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2:26" ht="9.9499999999999993" customHeight="1" x14ac:dyDescent="0.15"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2:26" ht="9.9499999999999993" customHeight="1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2:26" ht="9.9499999999999993" customHeight="1" x14ac:dyDescent="0.15">
      <c r="L7" s="48"/>
      <c r="M7" s="155"/>
      <c r="N7" s="48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</row>
    <row r="8" spans="12:26" ht="9.9499999999999993" customHeight="1" x14ac:dyDescent="0.15">
      <c r="L8" s="48"/>
      <c r="M8" s="155"/>
      <c r="N8" s="48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</row>
    <row r="9" spans="12:26" ht="9.9499999999999993" customHeight="1" x14ac:dyDescent="0.15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 x14ac:dyDescent="0.15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 x14ac:dyDescent="0.15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 x14ac:dyDescent="0.15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 x14ac:dyDescent="0.15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 x14ac:dyDescent="0.15">
      <c r="L14" s="48"/>
      <c r="M14" s="47"/>
    </row>
    <row r="15" spans="12:26" ht="9.9499999999999993" customHeight="1" x14ac:dyDescent="0.15">
      <c r="L15" s="48"/>
      <c r="M15" s="155"/>
    </row>
    <row r="16" spans="12:26" ht="9.9499999999999993" customHeight="1" x14ac:dyDescent="0.15">
      <c r="L16" s="48"/>
      <c r="M16" s="155"/>
    </row>
    <row r="17" spans="1:24" ht="9.9499999999999993" customHeight="1" x14ac:dyDescent="0.15">
      <c r="L17" s="48"/>
      <c r="M17" s="155"/>
    </row>
    <row r="18" spans="1:24" ht="9.9499999999999993" customHeight="1" x14ac:dyDescent="0.15">
      <c r="L18" s="48"/>
      <c r="M18" s="155"/>
    </row>
    <row r="19" spans="1:24" ht="9.9499999999999993" customHeight="1" x14ac:dyDescent="0.15">
      <c r="L19" s="48"/>
      <c r="M19" s="155"/>
    </row>
    <row r="20" spans="1:24" ht="9.9499999999999993" customHeight="1" x14ac:dyDescent="0.15">
      <c r="L20" s="48"/>
      <c r="M20" s="48"/>
    </row>
    <row r="21" spans="1:24" ht="9.9499999999999993" customHeight="1" x14ac:dyDescent="0.15">
      <c r="L21" s="48"/>
      <c r="M21" s="48"/>
    </row>
    <row r="22" spans="1:24" ht="9.9499999999999993" customHeight="1" x14ac:dyDescent="0.15">
      <c r="L22" s="48"/>
      <c r="M22" s="48"/>
    </row>
    <row r="23" spans="1:24" ht="3" customHeight="1" x14ac:dyDescent="0.15"/>
    <row r="24" spans="1:24" ht="11.1" customHeight="1" x14ac:dyDescent="0.15">
      <c r="A24" s="6"/>
      <c r="B24" s="7" t="s">
        <v>77</v>
      </c>
      <c r="C24" s="7" t="s">
        <v>78</v>
      </c>
      <c r="D24" s="7" t="s">
        <v>79</v>
      </c>
      <c r="E24" s="7" t="s">
        <v>80</v>
      </c>
      <c r="F24" s="7" t="s">
        <v>81</v>
      </c>
      <c r="G24" s="7" t="s">
        <v>82</v>
      </c>
      <c r="H24" s="7" t="s">
        <v>83</v>
      </c>
      <c r="I24" s="7" t="s">
        <v>84</v>
      </c>
      <c r="J24" s="7" t="s">
        <v>85</v>
      </c>
      <c r="K24" s="7" t="s">
        <v>86</v>
      </c>
      <c r="L24" s="7" t="s">
        <v>87</v>
      </c>
      <c r="M24" s="7" t="s">
        <v>88</v>
      </c>
      <c r="N24" s="207" t="s">
        <v>123</v>
      </c>
      <c r="O24" s="12" t="s">
        <v>125</v>
      </c>
    </row>
    <row r="25" spans="1:24" ht="11.1" customHeight="1" x14ac:dyDescent="0.15">
      <c r="A25" s="6" t="s">
        <v>177</v>
      </c>
      <c r="B25" s="153">
        <v>17.8</v>
      </c>
      <c r="C25" s="153">
        <v>19.2</v>
      </c>
      <c r="D25" s="153">
        <v>22</v>
      </c>
      <c r="E25" s="153">
        <v>19.600000000000001</v>
      </c>
      <c r="F25" s="153">
        <v>21.2</v>
      </c>
      <c r="G25" s="153">
        <v>21.5</v>
      </c>
      <c r="H25" s="153">
        <v>19.5</v>
      </c>
      <c r="I25" s="153">
        <v>20.8</v>
      </c>
      <c r="J25" s="153">
        <v>18</v>
      </c>
      <c r="K25" s="153">
        <v>21.1</v>
      </c>
      <c r="L25" s="153">
        <v>20.7</v>
      </c>
      <c r="M25" s="153">
        <v>18.2</v>
      </c>
      <c r="N25" s="213">
        <f>SUM(B25:M25)</f>
        <v>239.6</v>
      </c>
      <c r="O25" s="148">
        <v>104.1</v>
      </c>
      <c r="Q25" s="17"/>
      <c r="R25" s="17"/>
    </row>
    <row r="26" spans="1:24" ht="11.1" customHeight="1" x14ac:dyDescent="0.15">
      <c r="A26" s="6" t="s">
        <v>180</v>
      </c>
      <c r="B26" s="153">
        <v>18.600000000000001</v>
      </c>
      <c r="C26" s="153">
        <v>19.100000000000001</v>
      </c>
      <c r="D26" s="153">
        <v>19.899999999999999</v>
      </c>
      <c r="E26" s="153">
        <v>18.5</v>
      </c>
      <c r="F26" s="153">
        <v>19.8</v>
      </c>
      <c r="G26" s="153">
        <v>18</v>
      </c>
      <c r="H26" s="153">
        <v>20.6</v>
      </c>
      <c r="I26" s="153">
        <v>17.5</v>
      </c>
      <c r="J26" s="153">
        <v>17.100000000000001</v>
      </c>
      <c r="K26" s="153">
        <v>21.2</v>
      </c>
      <c r="L26" s="153">
        <v>19</v>
      </c>
      <c r="M26" s="153">
        <v>18.2</v>
      </c>
      <c r="N26" s="213">
        <f>SUM(B26:M26)</f>
        <v>227.49999999999997</v>
      </c>
      <c r="O26" s="148">
        <f t="shared" ref="O26:O28" si="0">ROUND(N26/N25*100,1)</f>
        <v>94.9</v>
      </c>
      <c r="Q26" s="17"/>
      <c r="R26" s="17"/>
    </row>
    <row r="27" spans="1:24" ht="11.1" customHeight="1" x14ac:dyDescent="0.15">
      <c r="A27" s="6" t="s">
        <v>179</v>
      </c>
      <c r="B27" s="153">
        <v>18</v>
      </c>
      <c r="C27" s="153">
        <v>21.8</v>
      </c>
      <c r="D27" s="153">
        <v>22.1</v>
      </c>
      <c r="E27" s="153">
        <v>19</v>
      </c>
      <c r="F27" s="153">
        <v>19.3</v>
      </c>
      <c r="G27" s="153">
        <v>17.8</v>
      </c>
      <c r="H27" s="153">
        <v>20.3</v>
      </c>
      <c r="I27" s="153">
        <v>18.899999999999999</v>
      </c>
      <c r="J27" s="153">
        <v>18.600000000000001</v>
      </c>
      <c r="K27" s="153">
        <v>20.100000000000001</v>
      </c>
      <c r="L27" s="153">
        <v>17.3</v>
      </c>
      <c r="M27" s="153">
        <v>19.2</v>
      </c>
      <c r="N27" s="213">
        <f>SUM(B27:M27)</f>
        <v>232.4</v>
      </c>
      <c r="O27" s="148">
        <f t="shared" si="0"/>
        <v>102.2</v>
      </c>
      <c r="Q27" s="17"/>
      <c r="R27" s="17"/>
    </row>
    <row r="28" spans="1:24" ht="11.1" customHeight="1" x14ac:dyDescent="0.15">
      <c r="A28" s="6" t="s">
        <v>182</v>
      </c>
      <c r="B28" s="153">
        <v>16.7</v>
      </c>
      <c r="C28" s="153">
        <v>20</v>
      </c>
      <c r="D28" s="153">
        <v>21.5</v>
      </c>
      <c r="E28" s="153">
        <v>20.7</v>
      </c>
      <c r="F28" s="153">
        <v>21.3</v>
      </c>
      <c r="G28" s="153">
        <v>24.4</v>
      </c>
      <c r="H28" s="153">
        <v>20.2</v>
      </c>
      <c r="I28" s="153">
        <v>20.7</v>
      </c>
      <c r="J28" s="153">
        <v>19.7</v>
      </c>
      <c r="K28" s="153">
        <v>18.8</v>
      </c>
      <c r="L28" s="153">
        <v>19</v>
      </c>
      <c r="M28" s="153">
        <v>21.1</v>
      </c>
      <c r="N28" s="213">
        <f>SUM(B28:M28)</f>
        <v>244.09999999999997</v>
      </c>
      <c r="O28" s="148">
        <f t="shared" si="0"/>
        <v>105</v>
      </c>
      <c r="Q28" s="17"/>
      <c r="R28" s="17"/>
    </row>
    <row r="29" spans="1:24" ht="11.1" customHeight="1" x14ac:dyDescent="0.15">
      <c r="A29" s="6" t="s">
        <v>196</v>
      </c>
      <c r="B29" s="153">
        <v>19.399999999999999</v>
      </c>
      <c r="C29" s="153">
        <v>17.7</v>
      </c>
      <c r="D29" s="153">
        <v>21.9</v>
      </c>
      <c r="E29" s="153">
        <v>20</v>
      </c>
      <c r="F29" s="153">
        <v>18.100000000000001</v>
      </c>
      <c r="G29" s="153">
        <v>26.3</v>
      </c>
      <c r="H29" s="153">
        <v>22.3</v>
      </c>
      <c r="I29" s="153">
        <v>19.2</v>
      </c>
      <c r="J29" s="153">
        <v>19.7</v>
      </c>
      <c r="K29" s="153">
        <v>21.1</v>
      </c>
      <c r="L29" s="153">
        <v>20.5</v>
      </c>
      <c r="M29" s="153"/>
      <c r="N29" s="213"/>
      <c r="O29" s="148"/>
    </row>
    <row r="30" spans="1:24" ht="9.9499999999999993" customHeight="1" x14ac:dyDescent="0.15">
      <c r="N30" s="150"/>
      <c r="O30" s="150"/>
    </row>
    <row r="31" spans="1:24" ht="9.9499999999999993" customHeight="1" x14ac:dyDescent="0.15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 x14ac:dyDescent="0.15">
      <c r="O51" s="48"/>
    </row>
    <row r="52" spans="1:26" ht="7.5" customHeight="1" x14ac:dyDescent="0.15"/>
    <row r="53" spans="1:26" ht="11.1" customHeight="1" x14ac:dyDescent="0.15">
      <c r="A53" s="6"/>
      <c r="B53" s="7" t="s">
        <v>77</v>
      </c>
      <c r="C53" s="7" t="s">
        <v>78</v>
      </c>
      <c r="D53" s="7" t="s">
        <v>79</v>
      </c>
      <c r="E53" s="7" t="s">
        <v>80</v>
      </c>
      <c r="F53" s="7" t="s">
        <v>81</v>
      </c>
      <c r="G53" s="7" t="s">
        <v>82</v>
      </c>
      <c r="H53" s="7" t="s">
        <v>83</v>
      </c>
      <c r="I53" s="7" t="s">
        <v>84</v>
      </c>
      <c r="J53" s="7" t="s">
        <v>85</v>
      </c>
      <c r="K53" s="7" t="s">
        <v>86</v>
      </c>
      <c r="L53" s="7" t="s">
        <v>87</v>
      </c>
      <c r="M53" s="7" t="s">
        <v>88</v>
      </c>
      <c r="N53" s="207" t="s">
        <v>124</v>
      </c>
      <c r="O53" s="149" t="s">
        <v>126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177</v>
      </c>
      <c r="B54" s="153">
        <v>36.9</v>
      </c>
      <c r="C54" s="153">
        <v>38.9</v>
      </c>
      <c r="D54" s="153">
        <v>39.799999999999997</v>
      </c>
      <c r="E54" s="153">
        <v>38.4</v>
      </c>
      <c r="F54" s="153">
        <v>39.200000000000003</v>
      </c>
      <c r="G54" s="153">
        <v>40.700000000000003</v>
      </c>
      <c r="H54" s="153">
        <v>37.9</v>
      </c>
      <c r="I54" s="153">
        <v>39</v>
      </c>
      <c r="J54" s="153">
        <v>38.4</v>
      </c>
      <c r="K54" s="153">
        <v>40.1</v>
      </c>
      <c r="L54" s="153">
        <v>40.799999999999997</v>
      </c>
      <c r="M54" s="153">
        <v>39.700000000000003</v>
      </c>
      <c r="N54" s="213">
        <f t="shared" ref="N54:N55" si="1">SUM(B54:M54)/12</f>
        <v>39.15</v>
      </c>
      <c r="O54" s="290">
        <v>105.6</v>
      </c>
      <c r="P54" s="155"/>
      <c r="Q54" s="288"/>
      <c r="R54" s="288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180</v>
      </c>
      <c r="B55" s="153">
        <v>40.9</v>
      </c>
      <c r="C55" s="153">
        <v>42.3</v>
      </c>
      <c r="D55" s="153">
        <v>42.1</v>
      </c>
      <c r="E55" s="153">
        <v>37.9</v>
      </c>
      <c r="F55" s="153">
        <v>39.700000000000003</v>
      </c>
      <c r="G55" s="153">
        <v>38.4</v>
      </c>
      <c r="H55" s="153">
        <v>39.6</v>
      </c>
      <c r="I55" s="153">
        <v>39.299999999999997</v>
      </c>
      <c r="J55" s="153">
        <v>38.1</v>
      </c>
      <c r="K55" s="153">
        <v>40.4</v>
      </c>
      <c r="L55" s="153">
        <v>41.1</v>
      </c>
      <c r="M55" s="153">
        <v>39</v>
      </c>
      <c r="N55" s="213">
        <f t="shared" si="1"/>
        <v>39.9</v>
      </c>
      <c r="O55" s="290">
        <f t="shared" ref="O55:O57" si="2">ROUND(N55/N54*100,1)</f>
        <v>101.9</v>
      </c>
      <c r="P55" s="155"/>
      <c r="Q55" s="288"/>
      <c r="R55" s="288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179</v>
      </c>
      <c r="B56" s="153">
        <v>40.5</v>
      </c>
      <c r="C56" s="153">
        <v>42.5</v>
      </c>
      <c r="D56" s="153">
        <v>41.8</v>
      </c>
      <c r="E56" s="153">
        <v>40.1</v>
      </c>
      <c r="F56" s="153">
        <v>43</v>
      </c>
      <c r="G56" s="153">
        <v>42.8</v>
      </c>
      <c r="H56" s="153">
        <v>42.7</v>
      </c>
      <c r="I56" s="153">
        <v>42.3</v>
      </c>
      <c r="J56" s="153">
        <v>41</v>
      </c>
      <c r="K56" s="153">
        <v>40.700000000000003</v>
      </c>
      <c r="L56" s="153">
        <v>38</v>
      </c>
      <c r="M56" s="153">
        <v>36.4</v>
      </c>
      <c r="N56" s="213">
        <f>SUM(B56:M56)/12</f>
        <v>40.983333333333327</v>
      </c>
      <c r="O56" s="290">
        <f t="shared" si="2"/>
        <v>102.7</v>
      </c>
      <c r="P56" s="155"/>
      <c r="Q56" s="288"/>
      <c r="R56" s="288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182</v>
      </c>
      <c r="B57" s="153">
        <v>36.9</v>
      </c>
      <c r="C57" s="153">
        <v>38.200000000000003</v>
      </c>
      <c r="D57" s="153">
        <v>38.200000000000003</v>
      </c>
      <c r="E57" s="153">
        <v>36.4</v>
      </c>
      <c r="F57" s="153">
        <v>37.700000000000003</v>
      </c>
      <c r="G57" s="153">
        <v>38.799999999999997</v>
      </c>
      <c r="H57" s="153">
        <v>38.299999999999997</v>
      </c>
      <c r="I57" s="153">
        <v>40</v>
      </c>
      <c r="J57" s="153">
        <v>40.700000000000003</v>
      </c>
      <c r="K57" s="153">
        <v>40.200000000000003</v>
      </c>
      <c r="L57" s="153">
        <v>40.1</v>
      </c>
      <c r="M57" s="153">
        <v>39.200000000000003</v>
      </c>
      <c r="N57" s="213">
        <f>SUM(B57:M57)/12</f>
        <v>38.725000000000001</v>
      </c>
      <c r="O57" s="290">
        <f t="shared" si="2"/>
        <v>94.5</v>
      </c>
      <c r="P57" s="155"/>
      <c r="Q57" s="288"/>
      <c r="R57" s="288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196</v>
      </c>
      <c r="B58" s="153">
        <v>38.6</v>
      </c>
      <c r="C58" s="153">
        <v>36.700000000000003</v>
      </c>
      <c r="D58" s="153">
        <v>37.4</v>
      </c>
      <c r="E58" s="153">
        <v>36.6</v>
      </c>
      <c r="F58" s="153">
        <v>37.4</v>
      </c>
      <c r="G58" s="153">
        <v>40.700000000000003</v>
      </c>
      <c r="H58" s="153">
        <v>37</v>
      </c>
      <c r="I58" s="153">
        <v>35.700000000000003</v>
      </c>
      <c r="J58" s="153">
        <v>34.6</v>
      </c>
      <c r="K58" s="153">
        <v>35.299999999999997</v>
      </c>
      <c r="L58" s="153">
        <v>36.700000000000003</v>
      </c>
      <c r="M58" s="153"/>
      <c r="N58" s="213"/>
      <c r="O58" s="290"/>
      <c r="P58" s="155"/>
      <c r="Q58" s="216"/>
      <c r="R58" s="216"/>
      <c r="S58" s="155"/>
      <c r="T58" s="155"/>
      <c r="U58" s="155"/>
      <c r="V58" s="155"/>
      <c r="W58" s="155"/>
      <c r="X58" s="155"/>
      <c r="Y58" s="155"/>
      <c r="Z58" s="155"/>
    </row>
    <row r="59" spans="1:26" ht="6" customHeight="1" x14ac:dyDescent="0.15">
      <c r="N59" s="48"/>
      <c r="O59" s="214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 x14ac:dyDescent="0.15">
      <c r="O60" s="215"/>
    </row>
    <row r="65" spans="7:26" ht="9.9499999999999993" customHeight="1" x14ac:dyDescent="0.15">
      <c r="G65" s="156"/>
    </row>
    <row r="66" spans="7:26" ht="9.9499999999999993" customHeight="1" x14ac:dyDescent="0.15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 x14ac:dyDescent="0.15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 x14ac:dyDescent="0.15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 x14ac:dyDescent="0.15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 x14ac:dyDescent="0.15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 x14ac:dyDescent="0.15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 x14ac:dyDescent="0.15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 x14ac:dyDescent="0.15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 x14ac:dyDescent="0.15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 x14ac:dyDescent="0.15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 x14ac:dyDescent="0.15"/>
    <row r="83" spans="1:18" ht="11.1" customHeight="1" x14ac:dyDescent="0.15">
      <c r="A83" s="6"/>
      <c r="B83" s="7" t="s">
        <v>77</v>
      </c>
      <c r="C83" s="7" t="s">
        <v>78</v>
      </c>
      <c r="D83" s="7" t="s">
        <v>79</v>
      </c>
      <c r="E83" s="7" t="s">
        <v>80</v>
      </c>
      <c r="F83" s="7" t="s">
        <v>81</v>
      </c>
      <c r="G83" s="7" t="s">
        <v>82</v>
      </c>
      <c r="H83" s="7" t="s">
        <v>83</v>
      </c>
      <c r="I83" s="7" t="s">
        <v>84</v>
      </c>
      <c r="J83" s="7" t="s">
        <v>85</v>
      </c>
      <c r="K83" s="7" t="s">
        <v>86</v>
      </c>
      <c r="L83" s="7" t="s">
        <v>87</v>
      </c>
      <c r="M83" s="7" t="s">
        <v>88</v>
      </c>
      <c r="N83" s="207" t="s">
        <v>124</v>
      </c>
      <c r="O83" s="149" t="s">
        <v>126</v>
      </c>
    </row>
    <row r="84" spans="1:18" s="150" customFormat="1" ht="11.1" customHeight="1" x14ac:dyDescent="0.15">
      <c r="A84" s="6" t="s">
        <v>177</v>
      </c>
      <c r="B84" s="146">
        <v>49</v>
      </c>
      <c r="C84" s="146">
        <v>47.9</v>
      </c>
      <c r="D84" s="146">
        <v>54.9</v>
      </c>
      <c r="E84" s="146">
        <v>51.9</v>
      </c>
      <c r="F84" s="146">
        <v>53.4</v>
      </c>
      <c r="G84" s="146">
        <v>52</v>
      </c>
      <c r="H84" s="148">
        <v>53.1</v>
      </c>
      <c r="I84" s="146">
        <v>52.7</v>
      </c>
      <c r="J84" s="146">
        <v>47.4</v>
      </c>
      <c r="K84" s="146">
        <v>51.7</v>
      </c>
      <c r="L84" s="146">
        <v>50.5</v>
      </c>
      <c r="M84" s="146">
        <v>46.4</v>
      </c>
      <c r="N84" s="212">
        <f t="shared" ref="N84:N87" si="3">SUM(B84:M84)/12</f>
        <v>50.908333333333331</v>
      </c>
      <c r="O84" s="290">
        <v>98.5</v>
      </c>
      <c r="Q84" s="289"/>
      <c r="R84" s="289"/>
    </row>
    <row r="85" spans="1:18" s="150" customFormat="1" ht="11.1" customHeight="1" x14ac:dyDescent="0.15">
      <c r="A85" s="6" t="s">
        <v>180</v>
      </c>
      <c r="B85" s="146">
        <v>44.7</v>
      </c>
      <c r="C85" s="146">
        <v>44.2</v>
      </c>
      <c r="D85" s="146">
        <v>47.2</v>
      </c>
      <c r="E85" s="146">
        <v>51.4</v>
      </c>
      <c r="F85" s="146">
        <v>48.7</v>
      </c>
      <c r="G85" s="146">
        <v>47.7</v>
      </c>
      <c r="H85" s="148">
        <v>51.2</v>
      </c>
      <c r="I85" s="146">
        <v>44.5</v>
      </c>
      <c r="J85" s="146">
        <v>45.6</v>
      </c>
      <c r="K85" s="146">
        <v>51.2</v>
      </c>
      <c r="L85" s="146">
        <v>45.8</v>
      </c>
      <c r="M85" s="146">
        <v>48.1</v>
      </c>
      <c r="N85" s="212">
        <f t="shared" si="3"/>
        <v>47.525000000000006</v>
      </c>
      <c r="O85" s="290">
        <f t="shared" ref="O85" si="4">ROUND(N85/N84*100,1)</f>
        <v>93.4</v>
      </c>
      <c r="Q85" s="289"/>
      <c r="R85" s="289"/>
    </row>
    <row r="86" spans="1:18" s="150" customFormat="1" ht="11.1" customHeight="1" x14ac:dyDescent="0.15">
      <c r="A86" s="6" t="s">
        <v>179</v>
      </c>
      <c r="B86" s="146">
        <v>43.5</v>
      </c>
      <c r="C86" s="148">
        <v>50</v>
      </c>
      <c r="D86" s="146">
        <v>53.2</v>
      </c>
      <c r="E86" s="146">
        <v>48.5</v>
      </c>
      <c r="F86" s="146">
        <v>42.9</v>
      </c>
      <c r="G86" s="146">
        <v>41.7</v>
      </c>
      <c r="H86" s="148">
        <v>47.4</v>
      </c>
      <c r="I86" s="146">
        <v>45</v>
      </c>
      <c r="J86" s="146">
        <v>46.3</v>
      </c>
      <c r="K86" s="146">
        <v>49.6</v>
      </c>
      <c r="L86" s="146">
        <v>47.6</v>
      </c>
      <c r="M86" s="146">
        <v>53.7</v>
      </c>
      <c r="N86" s="212">
        <f t="shared" si="3"/>
        <v>47.45000000000001</v>
      </c>
      <c r="O86" s="290">
        <v>100</v>
      </c>
      <c r="Q86" s="289"/>
      <c r="R86" s="289"/>
    </row>
    <row r="87" spans="1:18" s="150" customFormat="1" ht="11.1" customHeight="1" x14ac:dyDescent="0.15">
      <c r="A87" s="6" t="s">
        <v>182</v>
      </c>
      <c r="B87" s="146">
        <v>44.8</v>
      </c>
      <c r="C87" s="148">
        <v>51.5</v>
      </c>
      <c r="D87" s="146">
        <v>56.2</v>
      </c>
      <c r="E87" s="146">
        <v>57.8</v>
      </c>
      <c r="F87" s="146">
        <v>55.6</v>
      </c>
      <c r="G87" s="146">
        <v>62.4</v>
      </c>
      <c r="H87" s="148">
        <v>53</v>
      </c>
      <c r="I87" s="146">
        <v>50.6</v>
      </c>
      <c r="J87" s="146">
        <v>48</v>
      </c>
      <c r="K87" s="146">
        <v>47.1</v>
      </c>
      <c r="L87" s="146">
        <v>47.3</v>
      </c>
      <c r="M87" s="146">
        <v>54.3</v>
      </c>
      <c r="N87" s="212">
        <f t="shared" si="3"/>
        <v>52.383333333333326</v>
      </c>
      <c r="O87" s="290">
        <f t="shared" ref="O87" si="5">ROUND(N87/N86*100,1)</f>
        <v>110.4</v>
      </c>
      <c r="Q87" s="289"/>
      <c r="R87" s="289"/>
    </row>
    <row r="88" spans="1:18" ht="11.1" customHeight="1" x14ac:dyDescent="0.15">
      <c r="A88" s="6" t="s">
        <v>196</v>
      </c>
      <c r="B88" s="146">
        <v>50.7</v>
      </c>
      <c r="C88" s="148">
        <v>49.7</v>
      </c>
      <c r="D88" s="146">
        <v>58.3</v>
      </c>
      <c r="E88" s="146">
        <v>55.1</v>
      </c>
      <c r="F88" s="146">
        <v>47.9</v>
      </c>
      <c r="G88" s="146">
        <v>63.1</v>
      </c>
      <c r="H88" s="148">
        <v>62.3</v>
      </c>
      <c r="I88" s="146">
        <v>54.5</v>
      </c>
      <c r="J88" s="146">
        <v>57.7</v>
      </c>
      <c r="K88" s="146">
        <v>59.4</v>
      </c>
      <c r="L88" s="146">
        <v>55.1</v>
      </c>
      <c r="M88" s="146"/>
      <c r="N88" s="212"/>
      <c r="O88" s="290"/>
      <c r="Q88" s="17"/>
    </row>
    <row r="89" spans="1:18" ht="9.9499999999999993" customHeight="1" x14ac:dyDescent="0.15">
      <c r="F89" s="382"/>
      <c r="O89" s="158"/>
    </row>
    <row r="90" spans="1:18" ht="9.9499999999999993" customHeight="1" x14ac:dyDescent="0.15">
      <c r="G90" s="158"/>
    </row>
    <row r="93" spans="1:18" ht="30" customHeight="1" x14ac:dyDescent="0.15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L89" sqref="L89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 x14ac:dyDescent="0.15"/>
    <row r="24" spans="1:26" ht="11.1" customHeight="1" x14ac:dyDescent="0.15">
      <c r="A24" s="6"/>
      <c r="B24" s="7" t="s">
        <v>77</v>
      </c>
      <c r="C24" s="7" t="s">
        <v>78</v>
      </c>
      <c r="D24" s="7" t="s">
        <v>79</v>
      </c>
      <c r="E24" s="7" t="s">
        <v>80</v>
      </c>
      <c r="F24" s="7" t="s">
        <v>81</v>
      </c>
      <c r="G24" s="7" t="s">
        <v>82</v>
      </c>
      <c r="H24" s="7" t="s">
        <v>83</v>
      </c>
      <c r="I24" s="7" t="s">
        <v>84</v>
      </c>
      <c r="J24" s="7" t="s">
        <v>85</v>
      </c>
      <c r="K24" s="7" t="s">
        <v>86</v>
      </c>
      <c r="L24" s="7" t="s">
        <v>87</v>
      </c>
      <c r="M24" s="7" t="s">
        <v>88</v>
      </c>
      <c r="N24" s="207" t="s">
        <v>123</v>
      </c>
      <c r="O24" s="149" t="s">
        <v>126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177</v>
      </c>
      <c r="B25" s="157">
        <v>31</v>
      </c>
      <c r="C25" s="157">
        <v>41.9</v>
      </c>
      <c r="D25" s="157">
        <v>40.700000000000003</v>
      </c>
      <c r="E25" s="157">
        <v>47.3</v>
      </c>
      <c r="F25" s="157">
        <v>55.6</v>
      </c>
      <c r="G25" s="157">
        <v>54.5</v>
      </c>
      <c r="H25" s="157">
        <v>50.6</v>
      </c>
      <c r="I25" s="157">
        <v>41.6</v>
      </c>
      <c r="J25" s="157">
        <v>40.700000000000003</v>
      </c>
      <c r="K25" s="157">
        <v>53.2</v>
      </c>
      <c r="L25" s="157">
        <v>46.1</v>
      </c>
      <c r="M25" s="157">
        <v>50.5</v>
      </c>
      <c r="N25" s="213">
        <f>SUM(B25:M25)</f>
        <v>553.70000000000005</v>
      </c>
      <c r="O25" s="208">
        <v>115.8</v>
      </c>
      <c r="P25" s="155"/>
      <c r="Q25" s="288"/>
      <c r="R25" s="288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180</v>
      </c>
      <c r="B26" s="157">
        <v>46.8</v>
      </c>
      <c r="C26" s="157">
        <v>51.9</v>
      </c>
      <c r="D26" s="157">
        <v>48.4</v>
      </c>
      <c r="E26" s="157">
        <v>60.2</v>
      </c>
      <c r="F26" s="157">
        <v>52.3</v>
      </c>
      <c r="G26" s="157">
        <v>59.3</v>
      </c>
      <c r="H26" s="157">
        <v>66.7</v>
      </c>
      <c r="I26" s="157">
        <v>43.7</v>
      </c>
      <c r="J26" s="157">
        <v>73.5</v>
      </c>
      <c r="K26" s="157">
        <v>62.6</v>
      </c>
      <c r="L26" s="157">
        <v>59.5</v>
      </c>
      <c r="M26" s="157">
        <v>53.9</v>
      </c>
      <c r="N26" s="305">
        <f>SUM(B26:M26)</f>
        <v>678.8</v>
      </c>
      <c r="O26" s="208">
        <f t="shared" ref="O26:O28" si="0">ROUND(N26/N25*100,1)</f>
        <v>122.6</v>
      </c>
      <c r="P26" s="155"/>
      <c r="Q26" s="288"/>
      <c r="R26" s="288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179</v>
      </c>
      <c r="B27" s="157">
        <v>47.8</v>
      </c>
      <c r="C27" s="157">
        <v>44.8</v>
      </c>
      <c r="D27" s="157">
        <v>52.1</v>
      </c>
      <c r="E27" s="157">
        <v>55.6</v>
      </c>
      <c r="F27" s="157">
        <v>47.6</v>
      </c>
      <c r="G27" s="157">
        <v>72.400000000000006</v>
      </c>
      <c r="H27" s="157">
        <v>64.7</v>
      </c>
      <c r="I27" s="157">
        <v>42.3</v>
      </c>
      <c r="J27" s="157">
        <v>49.9</v>
      </c>
      <c r="K27" s="157">
        <v>47.9</v>
      </c>
      <c r="L27" s="157">
        <v>46.1</v>
      </c>
      <c r="M27" s="157">
        <v>44.3</v>
      </c>
      <c r="N27" s="305">
        <f>SUM(B27:M27)</f>
        <v>615.49999999999989</v>
      </c>
      <c r="O27" s="208">
        <f t="shared" si="0"/>
        <v>90.7</v>
      </c>
      <c r="P27" s="155"/>
      <c r="Q27" s="288"/>
      <c r="R27" s="288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182</v>
      </c>
      <c r="B28" s="157">
        <v>44.4</v>
      </c>
      <c r="C28" s="157">
        <v>43.2</v>
      </c>
      <c r="D28" s="157">
        <v>58.3</v>
      </c>
      <c r="E28" s="157">
        <v>82.3</v>
      </c>
      <c r="F28" s="157">
        <v>75.599999999999994</v>
      </c>
      <c r="G28" s="157">
        <v>80.5</v>
      </c>
      <c r="H28" s="157">
        <v>62.3</v>
      </c>
      <c r="I28" s="157">
        <v>50.4</v>
      </c>
      <c r="J28" s="157">
        <v>48.5</v>
      </c>
      <c r="K28" s="157">
        <v>53.2</v>
      </c>
      <c r="L28" s="157">
        <v>47.2</v>
      </c>
      <c r="M28" s="157">
        <v>49</v>
      </c>
      <c r="N28" s="305">
        <f>SUM(B28:M28)</f>
        <v>694.90000000000009</v>
      </c>
      <c r="O28" s="208">
        <f t="shared" si="0"/>
        <v>112.9</v>
      </c>
      <c r="P28" s="155"/>
      <c r="Q28" s="288"/>
      <c r="R28" s="288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196</v>
      </c>
      <c r="B29" s="157">
        <v>55.9</v>
      </c>
      <c r="C29" s="157">
        <v>45.3</v>
      </c>
      <c r="D29" s="157">
        <v>66.8</v>
      </c>
      <c r="E29" s="157">
        <v>60.7</v>
      </c>
      <c r="F29" s="157">
        <v>50.5</v>
      </c>
      <c r="G29" s="157">
        <v>71.599999999999994</v>
      </c>
      <c r="H29" s="157">
        <v>77</v>
      </c>
      <c r="I29" s="157">
        <v>59.3</v>
      </c>
      <c r="J29" s="157">
        <v>70.2</v>
      </c>
      <c r="K29" s="157">
        <v>61.2</v>
      </c>
      <c r="L29" s="157">
        <v>59</v>
      </c>
      <c r="M29" s="157"/>
      <c r="N29" s="305"/>
      <c r="O29" s="208"/>
      <c r="P29" s="155"/>
      <c r="S29" s="155"/>
      <c r="T29" s="155"/>
      <c r="U29" s="155"/>
      <c r="V29" s="155"/>
      <c r="W29" s="155"/>
      <c r="X29" s="155"/>
      <c r="Y29" s="155"/>
      <c r="Z29" s="155"/>
    </row>
    <row r="30" spans="1:26" ht="9.75" customHeight="1" x14ac:dyDescent="0.15"/>
    <row r="51" spans="1:26" ht="9.9499999999999993" customHeight="1" x14ac:dyDescent="0.15">
      <c r="D51" s="17"/>
    </row>
    <row r="53" spans="1:26" ht="11.1" customHeight="1" x14ac:dyDescent="0.15">
      <c r="A53" s="6"/>
      <c r="B53" s="7" t="s">
        <v>77</v>
      </c>
      <c r="C53" s="7" t="s">
        <v>78</v>
      </c>
      <c r="D53" s="7" t="s">
        <v>79</v>
      </c>
      <c r="E53" s="7" t="s">
        <v>80</v>
      </c>
      <c r="F53" s="7" t="s">
        <v>81</v>
      </c>
      <c r="G53" s="7" t="s">
        <v>82</v>
      </c>
      <c r="H53" s="7" t="s">
        <v>83</v>
      </c>
      <c r="I53" s="7" t="s">
        <v>84</v>
      </c>
      <c r="J53" s="7" t="s">
        <v>85</v>
      </c>
      <c r="K53" s="7" t="s">
        <v>86</v>
      </c>
      <c r="L53" s="7" t="s">
        <v>87</v>
      </c>
      <c r="M53" s="7" t="s">
        <v>88</v>
      </c>
      <c r="N53" s="207" t="s">
        <v>124</v>
      </c>
      <c r="O53" s="149" t="s">
        <v>126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177</v>
      </c>
      <c r="B54" s="157">
        <v>48.3</v>
      </c>
      <c r="C54" s="157">
        <v>50.9</v>
      </c>
      <c r="D54" s="157">
        <v>48.3</v>
      </c>
      <c r="E54" s="157">
        <v>50.5</v>
      </c>
      <c r="F54" s="157">
        <v>52.1</v>
      </c>
      <c r="G54" s="157">
        <v>49.7</v>
      </c>
      <c r="H54" s="157">
        <v>45.5</v>
      </c>
      <c r="I54" s="157">
        <v>40.799999999999997</v>
      </c>
      <c r="J54" s="157">
        <v>41.6</v>
      </c>
      <c r="K54" s="157">
        <v>46.4</v>
      </c>
      <c r="L54" s="157">
        <v>47.5</v>
      </c>
      <c r="M54" s="157">
        <v>56.7</v>
      </c>
      <c r="N54" s="213">
        <f>SUM(B54:M54)/12</f>
        <v>48.19166666666667</v>
      </c>
      <c r="O54" s="208">
        <v>100.4</v>
      </c>
      <c r="P54" s="155"/>
      <c r="Q54" s="291"/>
      <c r="R54" s="291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180</v>
      </c>
      <c r="B55" s="157">
        <v>54.8</v>
      </c>
      <c r="C55" s="157">
        <v>59.3</v>
      </c>
      <c r="D55" s="157">
        <v>58.7</v>
      </c>
      <c r="E55" s="157">
        <v>64.3</v>
      </c>
      <c r="F55" s="157">
        <v>57.2</v>
      </c>
      <c r="G55" s="157">
        <v>59.5</v>
      </c>
      <c r="H55" s="157">
        <v>57.8</v>
      </c>
      <c r="I55" s="157">
        <v>57.5</v>
      </c>
      <c r="J55" s="157">
        <v>57.6</v>
      </c>
      <c r="K55" s="157">
        <v>61</v>
      </c>
      <c r="L55" s="157">
        <v>58.2</v>
      </c>
      <c r="M55" s="157">
        <v>62.9</v>
      </c>
      <c r="N55" s="213">
        <f>SUM(B55:M55)/12</f>
        <v>59.06666666666667</v>
      </c>
      <c r="O55" s="208">
        <f t="shared" ref="O55:O57" si="1">ROUND(N55/N54*100,1)</f>
        <v>122.6</v>
      </c>
      <c r="P55" s="155"/>
      <c r="Q55" s="291"/>
      <c r="R55" s="291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179</v>
      </c>
      <c r="B56" s="157">
        <v>65.900000000000006</v>
      </c>
      <c r="C56" s="157">
        <v>65.900000000000006</v>
      </c>
      <c r="D56" s="157">
        <v>60.8</v>
      </c>
      <c r="E56" s="157">
        <v>61</v>
      </c>
      <c r="F56" s="157">
        <v>64.599999999999994</v>
      </c>
      <c r="G56" s="157">
        <v>55.6</v>
      </c>
      <c r="H56" s="157">
        <v>43</v>
      </c>
      <c r="I56" s="157">
        <v>47.8</v>
      </c>
      <c r="J56" s="157">
        <v>53.1</v>
      </c>
      <c r="K56" s="157">
        <v>53.4</v>
      </c>
      <c r="L56" s="157">
        <v>34</v>
      </c>
      <c r="M56" s="157">
        <v>32.1</v>
      </c>
      <c r="N56" s="213">
        <f>SUM(B56:M56)/12</f>
        <v>53.1</v>
      </c>
      <c r="O56" s="208">
        <f t="shared" si="1"/>
        <v>89.9</v>
      </c>
      <c r="P56" s="155"/>
      <c r="Q56" s="291"/>
      <c r="R56" s="291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182</v>
      </c>
      <c r="B57" s="157">
        <v>32.1</v>
      </c>
      <c r="C57" s="157">
        <v>30.1</v>
      </c>
      <c r="D57" s="157">
        <v>28.9</v>
      </c>
      <c r="E57" s="157">
        <v>38</v>
      </c>
      <c r="F57" s="157">
        <v>43.4</v>
      </c>
      <c r="G57" s="157">
        <v>45.9</v>
      </c>
      <c r="H57" s="157">
        <v>40.200000000000003</v>
      </c>
      <c r="I57" s="157">
        <v>40.5</v>
      </c>
      <c r="J57" s="157">
        <v>41.7</v>
      </c>
      <c r="K57" s="157">
        <v>40.799999999999997</v>
      </c>
      <c r="L57" s="157">
        <v>40.1</v>
      </c>
      <c r="M57" s="157">
        <v>39.6</v>
      </c>
      <c r="N57" s="213">
        <f>SUM(B57:M57)/12</f>
        <v>38.44166666666667</v>
      </c>
      <c r="O57" s="208">
        <f t="shared" si="1"/>
        <v>72.400000000000006</v>
      </c>
      <c r="P57" s="155"/>
      <c r="Q57" s="291"/>
      <c r="R57" s="291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196</v>
      </c>
      <c r="B58" s="157">
        <v>40.9</v>
      </c>
      <c r="C58" s="157">
        <v>41</v>
      </c>
      <c r="D58" s="157">
        <v>39.5</v>
      </c>
      <c r="E58" s="157">
        <v>39.4</v>
      </c>
      <c r="F58" s="157">
        <v>37.9</v>
      </c>
      <c r="G58" s="157">
        <v>41.3</v>
      </c>
      <c r="H58" s="157">
        <v>37.5</v>
      </c>
      <c r="I58" s="157">
        <v>38.6</v>
      </c>
      <c r="J58" s="157">
        <v>37.9</v>
      </c>
      <c r="K58" s="157">
        <v>39.700000000000003</v>
      </c>
      <c r="L58" s="157">
        <v>43.1</v>
      </c>
      <c r="M58" s="157"/>
      <c r="N58" s="213"/>
      <c r="O58" s="208"/>
      <c r="P58" s="155"/>
      <c r="Q58" s="216"/>
      <c r="R58" s="216"/>
      <c r="S58" s="155"/>
      <c r="T58" s="155"/>
      <c r="U58" s="155"/>
      <c r="V58" s="155"/>
      <c r="W58" s="155"/>
      <c r="X58" s="155"/>
      <c r="Y58" s="155"/>
      <c r="Z58" s="155"/>
    </row>
    <row r="59" spans="1:26" ht="9.9499999999999993" customHeight="1" x14ac:dyDescent="0.15">
      <c r="Q59" s="220"/>
    </row>
    <row r="82" spans="1:26" ht="6" customHeight="1" x14ac:dyDescent="0.15"/>
    <row r="83" spans="1:26" ht="11.1" customHeight="1" x14ac:dyDescent="0.15">
      <c r="A83" s="6"/>
      <c r="B83" s="7" t="s">
        <v>77</v>
      </c>
      <c r="C83" s="7" t="s">
        <v>78</v>
      </c>
      <c r="D83" s="7" t="s">
        <v>79</v>
      </c>
      <c r="E83" s="7" t="s">
        <v>80</v>
      </c>
      <c r="F83" s="7" t="s">
        <v>81</v>
      </c>
      <c r="G83" s="7" t="s">
        <v>82</v>
      </c>
      <c r="H83" s="7" t="s">
        <v>83</v>
      </c>
      <c r="I83" s="7" t="s">
        <v>84</v>
      </c>
      <c r="J83" s="7" t="s">
        <v>85</v>
      </c>
      <c r="K83" s="7" t="s">
        <v>86</v>
      </c>
      <c r="L83" s="7" t="s">
        <v>87</v>
      </c>
      <c r="M83" s="7" t="s">
        <v>88</v>
      </c>
      <c r="N83" s="207" t="s">
        <v>124</v>
      </c>
      <c r="O83" s="149" t="s">
        <v>126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177</v>
      </c>
      <c r="B84" s="11">
        <v>64.900000000000006</v>
      </c>
      <c r="C84" s="11">
        <v>81.8</v>
      </c>
      <c r="D84" s="11">
        <v>84.6</v>
      </c>
      <c r="E84" s="11">
        <v>93.4</v>
      </c>
      <c r="F84" s="11">
        <v>106.7</v>
      </c>
      <c r="G84" s="11">
        <v>109.4</v>
      </c>
      <c r="H84" s="11">
        <v>110.7</v>
      </c>
      <c r="I84" s="11">
        <v>101.9</v>
      </c>
      <c r="J84" s="11">
        <v>97.7</v>
      </c>
      <c r="K84" s="11">
        <v>115.3</v>
      </c>
      <c r="L84" s="11">
        <v>97.1</v>
      </c>
      <c r="M84" s="11">
        <v>88.2</v>
      </c>
      <c r="N84" s="212">
        <f>SUM(B84:M84)/12</f>
        <v>95.975000000000009</v>
      </c>
      <c r="O84" s="148">
        <v>115.8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180</v>
      </c>
      <c r="B85" s="11">
        <v>85.7</v>
      </c>
      <c r="C85" s="11">
        <v>87</v>
      </c>
      <c r="D85" s="11">
        <v>82.4</v>
      </c>
      <c r="E85" s="11">
        <v>93.3</v>
      </c>
      <c r="F85" s="11">
        <v>92</v>
      </c>
      <c r="G85" s="11">
        <v>99.6</v>
      </c>
      <c r="H85" s="11">
        <v>115.3</v>
      </c>
      <c r="I85" s="11">
        <v>76.099999999999994</v>
      </c>
      <c r="J85" s="11">
        <v>127.5</v>
      </c>
      <c r="K85" s="11">
        <v>102.6</v>
      </c>
      <c r="L85" s="11">
        <v>102.2</v>
      </c>
      <c r="M85" s="11">
        <v>85.1</v>
      </c>
      <c r="N85" s="212">
        <f>SUM(B85:M85)/12</f>
        <v>95.733333333333334</v>
      </c>
      <c r="O85" s="148">
        <f t="shared" ref="O85:O87" si="2">ROUND(N85/N84*100,1)</f>
        <v>99.7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179</v>
      </c>
      <c r="B86" s="11">
        <v>71.8</v>
      </c>
      <c r="C86" s="11">
        <v>67.900000000000006</v>
      </c>
      <c r="D86" s="11">
        <v>86.3</v>
      </c>
      <c r="E86" s="11">
        <v>91.1</v>
      </c>
      <c r="F86" s="11">
        <v>72.900000000000006</v>
      </c>
      <c r="G86" s="11">
        <v>127.8</v>
      </c>
      <c r="H86" s="11">
        <v>144</v>
      </c>
      <c r="I86" s="11">
        <v>88.1</v>
      </c>
      <c r="J86" s="11">
        <v>93.5</v>
      </c>
      <c r="K86" s="11">
        <v>89.7</v>
      </c>
      <c r="L86" s="11">
        <v>127.8</v>
      </c>
      <c r="M86" s="11">
        <v>136.69999999999999</v>
      </c>
      <c r="N86" s="212">
        <f>SUM(B86:M86)/12</f>
        <v>99.800000000000011</v>
      </c>
      <c r="O86" s="148">
        <f t="shared" si="2"/>
        <v>104.2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182</v>
      </c>
      <c r="B87" s="11">
        <v>138.19999999999999</v>
      </c>
      <c r="C87" s="11">
        <v>142.4</v>
      </c>
      <c r="D87" s="11">
        <v>199.9</v>
      </c>
      <c r="E87" s="11">
        <v>232.5</v>
      </c>
      <c r="F87" s="11">
        <v>179</v>
      </c>
      <c r="G87" s="11">
        <v>177.6</v>
      </c>
      <c r="H87" s="11">
        <v>151.19999999999999</v>
      </c>
      <c r="I87" s="11">
        <v>124.5</v>
      </c>
      <c r="J87" s="11">
        <v>116.7</v>
      </c>
      <c r="K87" s="11">
        <v>129.9</v>
      </c>
      <c r="L87" s="11">
        <v>117.4</v>
      </c>
      <c r="M87" s="11">
        <v>123.6</v>
      </c>
      <c r="N87" s="212">
        <f>SUM(B87:M87)/12</f>
        <v>152.74166666666667</v>
      </c>
      <c r="O87" s="148">
        <f t="shared" si="2"/>
        <v>153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196</v>
      </c>
      <c r="B88" s="11">
        <v>137.30000000000001</v>
      </c>
      <c r="C88" s="11">
        <v>110.5</v>
      </c>
      <c r="D88" s="11">
        <v>167.7</v>
      </c>
      <c r="E88" s="11">
        <v>153.9</v>
      </c>
      <c r="F88" s="11">
        <v>132.6</v>
      </c>
      <c r="G88" s="11">
        <v>176.4</v>
      </c>
      <c r="H88" s="11">
        <v>200.3</v>
      </c>
      <c r="I88" s="11">
        <v>154.69999999999999</v>
      </c>
      <c r="J88" s="11">
        <v>184.4</v>
      </c>
      <c r="K88" s="11">
        <v>155.5</v>
      </c>
      <c r="L88" s="11">
        <v>138.4</v>
      </c>
      <c r="M88" s="11"/>
      <c r="N88" s="212"/>
      <c r="O88" s="148"/>
      <c r="P88" s="48"/>
      <c r="Q88" s="353"/>
      <c r="R88" s="353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C89" s="369"/>
      <c r="D89" s="150"/>
    </row>
    <row r="90" spans="1:26" ht="9.9499999999999993" customHeight="1" x14ac:dyDescent="0.15">
      <c r="D90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L89" sqref="L89"/>
    </sheetView>
  </sheetViews>
  <sheetFormatPr defaultRowHeight="9.9499999999999993" customHeight="1" x14ac:dyDescent="0.15"/>
  <cols>
    <col min="1" max="1" width="8" customWidth="1"/>
    <col min="2" max="13" width="6.125" customWidth="1"/>
    <col min="14" max="26" width="7.625" customWidth="1"/>
  </cols>
  <sheetData>
    <row r="8" spans="1:26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 x14ac:dyDescent="0.1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 x14ac:dyDescent="0.1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 x14ac:dyDescent="0.15">
      <c r="A24" s="6"/>
      <c r="B24" s="7" t="s">
        <v>77</v>
      </c>
      <c r="C24" s="7" t="s">
        <v>78</v>
      </c>
      <c r="D24" s="7" t="s">
        <v>79</v>
      </c>
      <c r="E24" s="7" t="s">
        <v>80</v>
      </c>
      <c r="F24" s="7" t="s">
        <v>81</v>
      </c>
      <c r="G24" s="7" t="s">
        <v>82</v>
      </c>
      <c r="H24" s="7" t="s">
        <v>83</v>
      </c>
      <c r="I24" s="7" t="s">
        <v>84</v>
      </c>
      <c r="J24" s="7" t="s">
        <v>85</v>
      </c>
      <c r="K24" s="7" t="s">
        <v>86</v>
      </c>
      <c r="L24" s="7" t="s">
        <v>87</v>
      </c>
      <c r="M24" s="7" t="s">
        <v>88</v>
      </c>
      <c r="N24" s="207" t="s">
        <v>123</v>
      </c>
      <c r="O24" s="149" t="s">
        <v>126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177</v>
      </c>
      <c r="B25" s="356">
        <v>91</v>
      </c>
      <c r="C25" s="356">
        <v>88.5</v>
      </c>
      <c r="D25" s="356">
        <v>127.1</v>
      </c>
      <c r="E25" s="356">
        <v>123.6</v>
      </c>
      <c r="F25" s="356">
        <v>127.3</v>
      </c>
      <c r="G25" s="356">
        <v>123.9</v>
      </c>
      <c r="H25" s="356">
        <v>147.6</v>
      </c>
      <c r="I25" s="356">
        <v>123.9</v>
      </c>
      <c r="J25" s="356">
        <v>121.8</v>
      </c>
      <c r="K25" s="356">
        <v>131</v>
      </c>
      <c r="L25" s="356">
        <v>110.3</v>
      </c>
      <c r="M25" s="356">
        <v>106.5</v>
      </c>
      <c r="N25" s="213">
        <f>SUM(B25:M25)</f>
        <v>1422.5</v>
      </c>
      <c r="O25" s="357">
        <v>98.9</v>
      </c>
      <c r="P25" s="155"/>
      <c r="Q25" s="288"/>
      <c r="R25" s="288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180</v>
      </c>
      <c r="B26" s="356">
        <v>96.4</v>
      </c>
      <c r="C26" s="356">
        <v>100.8</v>
      </c>
      <c r="D26" s="356">
        <v>119.9</v>
      </c>
      <c r="E26" s="356">
        <v>122</v>
      </c>
      <c r="F26" s="356">
        <v>123.5</v>
      </c>
      <c r="G26" s="356">
        <v>126.2</v>
      </c>
      <c r="H26" s="356">
        <v>126.9</v>
      </c>
      <c r="I26" s="356">
        <v>97.5</v>
      </c>
      <c r="J26" s="356">
        <v>114.1</v>
      </c>
      <c r="K26" s="356">
        <v>104.1</v>
      </c>
      <c r="L26" s="356">
        <v>95.1</v>
      </c>
      <c r="M26" s="356">
        <v>110</v>
      </c>
      <c r="N26" s="213">
        <f>SUM(B26:M26)</f>
        <v>1336.4999999999998</v>
      </c>
      <c r="O26" s="357">
        <f t="shared" ref="O26:O28" si="0">ROUND(N26/N25*100,1)</f>
        <v>94</v>
      </c>
      <c r="P26" s="360"/>
      <c r="Q26" s="361"/>
      <c r="R26" s="361"/>
      <c r="S26" s="360"/>
      <c r="T26" s="360"/>
      <c r="U26" s="360"/>
      <c r="V26" s="360"/>
      <c r="W26" s="360"/>
      <c r="X26" s="360"/>
      <c r="Y26" s="360"/>
      <c r="Z26" s="360"/>
    </row>
    <row r="27" spans="1:26" ht="11.1" customHeight="1" x14ac:dyDescent="0.15">
      <c r="A27" s="6" t="s">
        <v>179</v>
      </c>
      <c r="B27" s="356">
        <v>84.4</v>
      </c>
      <c r="C27" s="356">
        <v>90.2</v>
      </c>
      <c r="D27" s="356">
        <v>113.2</v>
      </c>
      <c r="E27" s="356">
        <v>112.9</v>
      </c>
      <c r="F27" s="356">
        <v>92.8</v>
      </c>
      <c r="G27" s="356">
        <v>100.2</v>
      </c>
      <c r="H27" s="356">
        <v>103</v>
      </c>
      <c r="I27" s="356">
        <v>90.2</v>
      </c>
      <c r="J27" s="356">
        <v>95.8</v>
      </c>
      <c r="K27" s="356">
        <v>131.9</v>
      </c>
      <c r="L27" s="356">
        <v>84.5</v>
      </c>
      <c r="M27" s="356">
        <v>78.599999999999994</v>
      </c>
      <c r="N27" s="213">
        <f>SUM(B27:M27)</f>
        <v>1177.6999999999998</v>
      </c>
      <c r="O27" s="357">
        <f t="shared" si="0"/>
        <v>88.1</v>
      </c>
      <c r="P27" s="360"/>
      <c r="Q27" s="361"/>
      <c r="R27" s="361"/>
      <c r="S27" s="360"/>
      <c r="T27" s="360"/>
      <c r="U27" s="360"/>
      <c r="V27" s="360"/>
      <c r="W27" s="360"/>
      <c r="X27" s="360"/>
      <c r="Y27" s="360"/>
      <c r="Z27" s="360"/>
    </row>
    <row r="28" spans="1:26" ht="11.1" customHeight="1" x14ac:dyDescent="0.15">
      <c r="A28" s="6" t="s">
        <v>182</v>
      </c>
      <c r="B28" s="356">
        <v>75.7</v>
      </c>
      <c r="C28" s="356">
        <v>92.3</v>
      </c>
      <c r="D28" s="356">
        <v>105</v>
      </c>
      <c r="E28" s="356">
        <v>103.6</v>
      </c>
      <c r="F28" s="356">
        <v>94.9</v>
      </c>
      <c r="G28" s="356">
        <v>106.3</v>
      </c>
      <c r="H28" s="356">
        <v>100.1</v>
      </c>
      <c r="I28" s="356">
        <v>100.9</v>
      </c>
      <c r="J28" s="356">
        <v>91.8</v>
      </c>
      <c r="K28" s="356">
        <v>87.4</v>
      </c>
      <c r="L28" s="356">
        <v>90</v>
      </c>
      <c r="M28" s="356">
        <v>78.099999999999994</v>
      </c>
      <c r="N28" s="213">
        <f>SUM(B28:M28)</f>
        <v>1126.0999999999999</v>
      </c>
      <c r="O28" s="357">
        <f t="shared" si="0"/>
        <v>95.6</v>
      </c>
      <c r="P28" s="360"/>
      <c r="Q28" s="361"/>
      <c r="R28" s="361"/>
      <c r="S28" s="360"/>
      <c r="T28" s="360"/>
      <c r="U28" s="360"/>
      <c r="V28" s="360"/>
      <c r="W28" s="360"/>
      <c r="X28" s="360"/>
      <c r="Y28" s="360"/>
      <c r="Z28" s="360"/>
    </row>
    <row r="29" spans="1:26" ht="11.1" customHeight="1" x14ac:dyDescent="0.15">
      <c r="A29" s="6" t="s">
        <v>196</v>
      </c>
      <c r="B29" s="356">
        <v>68.900000000000006</v>
      </c>
      <c r="C29" s="356">
        <v>75.7</v>
      </c>
      <c r="D29" s="356">
        <v>96.3</v>
      </c>
      <c r="E29" s="356">
        <v>98.9</v>
      </c>
      <c r="F29" s="356">
        <v>89.3</v>
      </c>
      <c r="G29" s="356">
        <v>96</v>
      </c>
      <c r="H29" s="356">
        <v>90.2</v>
      </c>
      <c r="I29" s="356">
        <v>87.2</v>
      </c>
      <c r="J29" s="356">
        <v>85.7</v>
      </c>
      <c r="K29" s="356">
        <v>93.5</v>
      </c>
      <c r="L29" s="356">
        <v>82.1</v>
      </c>
      <c r="M29" s="356"/>
      <c r="N29" s="213"/>
      <c r="O29" s="357"/>
      <c r="P29" s="360"/>
      <c r="Q29" s="362"/>
      <c r="R29" s="362"/>
      <c r="S29" s="360"/>
      <c r="T29" s="360"/>
      <c r="U29" s="360"/>
      <c r="V29" s="360"/>
      <c r="W29" s="360"/>
      <c r="X29" s="360"/>
      <c r="Y29" s="360"/>
      <c r="Z29" s="360"/>
    </row>
    <row r="30" spans="1:26" ht="9.9499999999999993" customHeight="1" x14ac:dyDescent="0.15">
      <c r="H30" s="194"/>
    </row>
    <row r="53" spans="1:26" s="150" customFormat="1" ht="11.1" customHeight="1" x14ac:dyDescent="0.15">
      <c r="A53" s="11"/>
      <c r="B53" s="146" t="s">
        <v>77</v>
      </c>
      <c r="C53" s="146" t="s">
        <v>78</v>
      </c>
      <c r="D53" s="146" t="s">
        <v>79</v>
      </c>
      <c r="E53" s="146" t="s">
        <v>80</v>
      </c>
      <c r="F53" s="146" t="s">
        <v>81</v>
      </c>
      <c r="G53" s="146" t="s">
        <v>82</v>
      </c>
      <c r="H53" s="146" t="s">
        <v>83</v>
      </c>
      <c r="I53" s="146" t="s">
        <v>84</v>
      </c>
      <c r="J53" s="146" t="s">
        <v>85</v>
      </c>
      <c r="K53" s="146" t="s">
        <v>86</v>
      </c>
      <c r="L53" s="146" t="s">
        <v>87</v>
      </c>
      <c r="M53" s="146" t="s">
        <v>88</v>
      </c>
      <c r="N53" s="207" t="s">
        <v>124</v>
      </c>
      <c r="O53" s="149" t="s">
        <v>126</v>
      </c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</row>
    <row r="54" spans="1:26" s="150" customFormat="1" ht="11.1" customHeight="1" x14ac:dyDescent="0.15">
      <c r="A54" s="6" t="s">
        <v>177</v>
      </c>
      <c r="B54" s="153">
        <v>120.5</v>
      </c>
      <c r="C54" s="153">
        <v>109</v>
      </c>
      <c r="D54" s="153">
        <v>119.8</v>
      </c>
      <c r="E54" s="153">
        <v>121.6</v>
      </c>
      <c r="F54" s="153">
        <v>136.1</v>
      </c>
      <c r="G54" s="153">
        <v>141.5</v>
      </c>
      <c r="H54" s="153">
        <v>138.5</v>
      </c>
      <c r="I54" s="153">
        <v>115.4</v>
      </c>
      <c r="J54" s="153">
        <v>127.1</v>
      </c>
      <c r="K54" s="153">
        <v>139.9</v>
      </c>
      <c r="L54" s="153">
        <v>134.6</v>
      </c>
      <c r="M54" s="153">
        <v>130.80000000000001</v>
      </c>
      <c r="N54" s="213">
        <f>SUM(B54:M54)/12</f>
        <v>127.89999999999999</v>
      </c>
      <c r="O54" s="357">
        <v>108.3</v>
      </c>
      <c r="P54" s="358"/>
      <c r="Q54" s="359"/>
      <c r="R54" s="359"/>
      <c r="S54" s="358"/>
      <c r="T54" s="358"/>
      <c r="U54" s="358"/>
      <c r="V54" s="358"/>
      <c r="W54" s="358"/>
      <c r="X54" s="358"/>
      <c r="Y54" s="358"/>
      <c r="Z54" s="358"/>
    </row>
    <row r="55" spans="1:26" s="150" customFormat="1" ht="11.1" customHeight="1" x14ac:dyDescent="0.15">
      <c r="A55" s="6" t="s">
        <v>180</v>
      </c>
      <c r="B55" s="153">
        <v>114.1</v>
      </c>
      <c r="C55" s="153">
        <v>119.1</v>
      </c>
      <c r="D55" s="153">
        <v>126.2</v>
      </c>
      <c r="E55" s="153">
        <v>117.7</v>
      </c>
      <c r="F55" s="153">
        <v>126</v>
      </c>
      <c r="G55" s="153">
        <v>138.9</v>
      </c>
      <c r="H55" s="153">
        <v>146.19999999999999</v>
      </c>
      <c r="I55" s="153">
        <v>134.4</v>
      </c>
      <c r="J55" s="153">
        <v>134.19999999999999</v>
      </c>
      <c r="K55" s="153">
        <v>122.9</v>
      </c>
      <c r="L55" s="153">
        <v>124.3</v>
      </c>
      <c r="M55" s="153">
        <v>122.1</v>
      </c>
      <c r="N55" s="213">
        <f>SUM(B55:M55)/12</f>
        <v>127.17499999999997</v>
      </c>
      <c r="O55" s="357">
        <f t="shared" ref="O55:O57" si="1">ROUND(N55/N54*100,1)</f>
        <v>99.4</v>
      </c>
      <c r="P55" s="358"/>
      <c r="Q55" s="359"/>
      <c r="R55" s="359"/>
      <c r="S55" s="358"/>
      <c r="T55" s="358"/>
      <c r="U55" s="358"/>
      <c r="V55" s="358"/>
      <c r="W55" s="358"/>
      <c r="X55" s="358"/>
      <c r="Y55" s="358"/>
      <c r="Z55" s="358"/>
    </row>
    <row r="56" spans="1:26" s="150" customFormat="1" ht="11.1" customHeight="1" x14ac:dyDescent="0.15">
      <c r="A56" s="6" t="s">
        <v>179</v>
      </c>
      <c r="B56" s="153">
        <v>119.6</v>
      </c>
      <c r="C56" s="153">
        <v>116.2</v>
      </c>
      <c r="D56" s="153">
        <v>120.4</v>
      </c>
      <c r="E56" s="153">
        <v>120.3</v>
      </c>
      <c r="F56" s="153">
        <v>123.1</v>
      </c>
      <c r="G56" s="153">
        <v>116.5</v>
      </c>
      <c r="H56" s="153">
        <v>114.8</v>
      </c>
      <c r="I56" s="153">
        <v>111.8</v>
      </c>
      <c r="J56" s="153">
        <v>114</v>
      </c>
      <c r="K56" s="153">
        <v>141.30000000000001</v>
      </c>
      <c r="L56" s="153">
        <v>114</v>
      </c>
      <c r="M56" s="153">
        <v>101.3</v>
      </c>
      <c r="N56" s="213">
        <f>SUM(B56:M56)/12</f>
        <v>117.77499999999998</v>
      </c>
      <c r="O56" s="357">
        <f t="shared" si="1"/>
        <v>92.6</v>
      </c>
      <c r="P56" s="358"/>
      <c r="Q56" s="359"/>
      <c r="R56" s="359"/>
      <c r="S56" s="358"/>
      <c r="T56" s="358"/>
      <c r="U56" s="358"/>
      <c r="V56" s="358"/>
      <c r="W56" s="358"/>
      <c r="X56" s="358"/>
      <c r="Y56" s="358"/>
      <c r="Z56" s="358"/>
    </row>
    <row r="57" spans="1:26" s="150" customFormat="1" ht="11.1" customHeight="1" x14ac:dyDescent="0.15">
      <c r="A57" s="6" t="s">
        <v>182</v>
      </c>
      <c r="B57" s="153">
        <v>99.7</v>
      </c>
      <c r="C57" s="153">
        <v>109.5</v>
      </c>
      <c r="D57" s="153">
        <v>111.4</v>
      </c>
      <c r="E57" s="153">
        <v>102.9</v>
      </c>
      <c r="F57" s="153">
        <v>113.3</v>
      </c>
      <c r="G57" s="153">
        <v>123.3</v>
      </c>
      <c r="H57" s="153">
        <v>120.8</v>
      </c>
      <c r="I57" s="153">
        <v>138.19999999999999</v>
      </c>
      <c r="J57" s="153">
        <v>132.1</v>
      </c>
      <c r="K57" s="153">
        <v>128.30000000000001</v>
      </c>
      <c r="L57" s="153">
        <v>125.1</v>
      </c>
      <c r="M57" s="153">
        <v>109.6</v>
      </c>
      <c r="N57" s="213">
        <f>SUM(B57:M57)/12</f>
        <v>117.84999999999997</v>
      </c>
      <c r="O57" s="357">
        <f t="shared" si="1"/>
        <v>100.1</v>
      </c>
      <c r="P57" s="358"/>
      <c r="Q57" s="359"/>
      <c r="R57" s="359"/>
      <c r="S57" s="358"/>
      <c r="T57" s="358"/>
      <c r="U57" s="358"/>
      <c r="V57" s="358"/>
      <c r="W57" s="358"/>
      <c r="X57" s="358"/>
      <c r="Y57" s="358"/>
      <c r="Z57" s="358"/>
    </row>
    <row r="58" spans="1:26" s="150" customFormat="1" ht="11.1" customHeight="1" x14ac:dyDescent="0.15">
      <c r="A58" s="6" t="s">
        <v>196</v>
      </c>
      <c r="B58" s="153">
        <v>110.3</v>
      </c>
      <c r="C58" s="153">
        <v>109</v>
      </c>
      <c r="D58" s="153">
        <v>108.2</v>
      </c>
      <c r="E58" s="153">
        <v>113.1</v>
      </c>
      <c r="F58" s="153">
        <v>122.4</v>
      </c>
      <c r="G58" s="153">
        <v>116.8</v>
      </c>
      <c r="H58" s="153">
        <v>108.9</v>
      </c>
      <c r="I58" s="153">
        <v>107</v>
      </c>
      <c r="J58" s="153">
        <v>101.1</v>
      </c>
      <c r="K58" s="153">
        <v>109.4</v>
      </c>
      <c r="L58" s="153">
        <v>99.1</v>
      </c>
      <c r="M58" s="153"/>
      <c r="N58" s="213"/>
      <c r="O58" s="357"/>
      <c r="P58" s="159"/>
      <c r="Q58" s="354"/>
      <c r="R58" s="354"/>
      <c r="S58" s="159"/>
      <c r="T58" s="159"/>
      <c r="U58" s="159"/>
      <c r="V58" s="159"/>
      <c r="W58" s="159"/>
      <c r="X58" s="159"/>
      <c r="Y58" s="159"/>
      <c r="Z58" s="159"/>
    </row>
    <row r="59" spans="1:26" ht="9.9499999999999993" customHeight="1" x14ac:dyDescent="0.15">
      <c r="A59" s="48"/>
    </row>
    <row r="60" spans="1:26" ht="9.9499999999999993" customHeight="1" x14ac:dyDescent="0.15">
      <c r="A60" s="48"/>
    </row>
    <row r="68" spans="18:18" ht="9.9499999999999993" customHeight="1" x14ac:dyDescent="0.15">
      <c r="R68" s="355"/>
    </row>
    <row r="82" spans="1:26" ht="5.25" customHeight="1" x14ac:dyDescent="0.15"/>
    <row r="83" spans="1:26" s="150" customFormat="1" ht="11.1" customHeight="1" x14ac:dyDescent="0.15">
      <c r="A83" s="11"/>
      <c r="B83" s="146" t="s">
        <v>77</v>
      </c>
      <c r="C83" s="146" t="s">
        <v>78</v>
      </c>
      <c r="D83" s="146" t="s">
        <v>79</v>
      </c>
      <c r="E83" s="146" t="s">
        <v>80</v>
      </c>
      <c r="F83" s="146" t="s">
        <v>81</v>
      </c>
      <c r="G83" s="146" t="s">
        <v>82</v>
      </c>
      <c r="H83" s="146" t="s">
        <v>83</v>
      </c>
      <c r="I83" s="146" t="s">
        <v>84</v>
      </c>
      <c r="J83" s="146" t="s">
        <v>85</v>
      </c>
      <c r="K83" s="146" t="s">
        <v>86</v>
      </c>
      <c r="L83" s="146" t="s">
        <v>87</v>
      </c>
      <c r="M83" s="146" t="s">
        <v>88</v>
      </c>
      <c r="N83" s="207" t="s">
        <v>124</v>
      </c>
      <c r="O83" s="149" t="s">
        <v>126</v>
      </c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</row>
    <row r="84" spans="1:26" s="150" customFormat="1" ht="11.1" customHeight="1" x14ac:dyDescent="0.15">
      <c r="A84" s="6" t="s">
        <v>177</v>
      </c>
      <c r="B84" s="148">
        <v>76</v>
      </c>
      <c r="C84" s="148">
        <v>82.2</v>
      </c>
      <c r="D84" s="148">
        <v>106.4</v>
      </c>
      <c r="E84" s="148">
        <v>101.7</v>
      </c>
      <c r="F84" s="148">
        <v>93.2</v>
      </c>
      <c r="G84" s="148">
        <v>87.3</v>
      </c>
      <c r="H84" s="148">
        <v>106.5</v>
      </c>
      <c r="I84" s="148">
        <v>106.7</v>
      </c>
      <c r="J84" s="148">
        <v>95.6</v>
      </c>
      <c r="K84" s="148">
        <v>93.4</v>
      </c>
      <c r="L84" s="148">
        <v>82.3</v>
      </c>
      <c r="M84" s="148">
        <v>81.7</v>
      </c>
      <c r="N84" s="212">
        <f t="shared" ref="N84:N87" si="2">SUM(B84:M84)/12</f>
        <v>92.75</v>
      </c>
      <c r="O84" s="217">
        <v>90.9</v>
      </c>
      <c r="Q84" s="289"/>
      <c r="R84" s="289"/>
    </row>
    <row r="85" spans="1:26" s="150" customFormat="1" ht="11.1" customHeight="1" x14ac:dyDescent="0.15">
      <c r="A85" s="6" t="s">
        <v>180</v>
      </c>
      <c r="B85" s="148">
        <v>85.5</v>
      </c>
      <c r="C85" s="148">
        <v>84.2</v>
      </c>
      <c r="D85" s="148">
        <v>94.9</v>
      </c>
      <c r="E85" s="148">
        <v>103.5</v>
      </c>
      <c r="F85" s="148">
        <v>98</v>
      </c>
      <c r="G85" s="148">
        <v>90.4</v>
      </c>
      <c r="H85" s="148">
        <v>86.4</v>
      </c>
      <c r="I85" s="148">
        <v>73.7</v>
      </c>
      <c r="J85" s="148">
        <v>85</v>
      </c>
      <c r="K85" s="148">
        <v>85.4</v>
      </c>
      <c r="L85" s="148">
        <v>76.400000000000006</v>
      </c>
      <c r="M85" s="148">
        <v>90.2</v>
      </c>
      <c r="N85" s="212">
        <f t="shared" si="2"/>
        <v>87.8</v>
      </c>
      <c r="O85" s="217">
        <f t="shared" ref="O85:O87" si="3">ROUND(N85/N84*100,1)</f>
        <v>94.7</v>
      </c>
      <c r="Q85" s="289"/>
      <c r="R85" s="289"/>
    </row>
    <row r="86" spans="1:26" s="150" customFormat="1" ht="11.1" customHeight="1" x14ac:dyDescent="0.15">
      <c r="A86" s="6" t="s">
        <v>179</v>
      </c>
      <c r="B86" s="148">
        <v>70.900000000000006</v>
      </c>
      <c r="C86" s="148">
        <v>78</v>
      </c>
      <c r="D86" s="148">
        <v>93.9</v>
      </c>
      <c r="E86" s="148">
        <v>93.9</v>
      </c>
      <c r="F86" s="148">
        <v>75.099999999999994</v>
      </c>
      <c r="G86" s="148">
        <v>86.4</v>
      </c>
      <c r="H86" s="148">
        <v>89.8</v>
      </c>
      <c r="I86" s="148">
        <v>81</v>
      </c>
      <c r="J86" s="148">
        <v>83.9</v>
      </c>
      <c r="K86" s="148">
        <v>92.6</v>
      </c>
      <c r="L86" s="148">
        <v>76.900000000000006</v>
      </c>
      <c r="M86" s="148">
        <v>79</v>
      </c>
      <c r="N86" s="212">
        <f t="shared" si="2"/>
        <v>83.45</v>
      </c>
      <c r="O86" s="217">
        <f t="shared" si="3"/>
        <v>95</v>
      </c>
      <c r="Q86" s="289"/>
      <c r="R86" s="289"/>
    </row>
    <row r="87" spans="1:26" s="150" customFormat="1" ht="11.1" customHeight="1" x14ac:dyDescent="0.15">
      <c r="A87" s="6" t="s">
        <v>182</v>
      </c>
      <c r="B87" s="148">
        <v>76.099999999999994</v>
      </c>
      <c r="C87" s="148">
        <v>83.6</v>
      </c>
      <c r="D87" s="148">
        <v>94.2</v>
      </c>
      <c r="E87" s="148">
        <v>100.7</v>
      </c>
      <c r="F87" s="148">
        <v>83</v>
      </c>
      <c r="G87" s="148">
        <v>85.6</v>
      </c>
      <c r="H87" s="148">
        <v>83.1</v>
      </c>
      <c r="I87" s="148">
        <v>71.099999999999994</v>
      </c>
      <c r="J87" s="148">
        <v>70.099999999999994</v>
      </c>
      <c r="K87" s="148">
        <v>68.599999999999994</v>
      </c>
      <c r="L87" s="148">
        <v>72.099999999999994</v>
      </c>
      <c r="M87" s="148">
        <v>73.099999999999994</v>
      </c>
      <c r="N87" s="212">
        <f t="shared" si="2"/>
        <v>80.108333333333334</v>
      </c>
      <c r="O87" s="217">
        <f t="shared" si="3"/>
        <v>96</v>
      </c>
      <c r="Q87" s="289"/>
      <c r="R87" s="289"/>
    </row>
    <row r="88" spans="1:26" s="150" customFormat="1" ht="11.1" customHeight="1" x14ac:dyDescent="0.15">
      <c r="A88" s="6" t="s">
        <v>196</v>
      </c>
      <c r="B88" s="148">
        <v>62.3</v>
      </c>
      <c r="C88" s="148">
        <v>69.599999999999994</v>
      </c>
      <c r="D88" s="148">
        <v>89</v>
      </c>
      <c r="E88" s="148">
        <v>87.2</v>
      </c>
      <c r="F88" s="148">
        <v>71.900000000000006</v>
      </c>
      <c r="G88" s="148">
        <v>82.6</v>
      </c>
      <c r="H88" s="148">
        <v>83.4</v>
      </c>
      <c r="I88" s="148">
        <v>81.599999999999994</v>
      </c>
      <c r="J88" s="148">
        <v>85.1</v>
      </c>
      <c r="K88" s="148">
        <v>84.9</v>
      </c>
      <c r="L88" s="148">
        <v>83.6</v>
      </c>
      <c r="M88" s="148"/>
      <c r="N88" s="212"/>
      <c r="O88" s="217"/>
    </row>
    <row r="89" spans="1:26" ht="9.9499999999999993" customHeight="1" x14ac:dyDescent="0.15">
      <c r="E89" s="370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L89" sqref="L89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7" width="7.625" customWidth="1"/>
  </cols>
  <sheetData>
    <row r="7" spans="1:15" ht="9.9499999999999993" customHeight="1" x14ac:dyDescent="0.1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 x14ac:dyDescent="0.15">
      <c r="N14" s="226"/>
      <c r="O14" s="226"/>
    </row>
    <row r="17" spans="1:26" ht="9.9499999999999993" customHeight="1" x14ac:dyDescent="0.15">
      <c r="O17" s="226"/>
    </row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6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6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 x14ac:dyDescent="0.15"/>
    <row r="24" spans="1:26" ht="11.1" customHeight="1" x14ac:dyDescent="0.15">
      <c r="A24" s="6"/>
      <c r="B24" s="7" t="s">
        <v>77</v>
      </c>
      <c r="C24" s="7" t="s">
        <v>78</v>
      </c>
      <c r="D24" s="7" t="s">
        <v>79</v>
      </c>
      <c r="E24" s="7" t="s">
        <v>80</v>
      </c>
      <c r="F24" s="7" t="s">
        <v>81</v>
      </c>
      <c r="G24" s="7" t="s">
        <v>82</v>
      </c>
      <c r="H24" s="7" t="s">
        <v>83</v>
      </c>
      <c r="I24" s="7" t="s">
        <v>84</v>
      </c>
      <c r="J24" s="7" t="s">
        <v>85</v>
      </c>
      <c r="K24" s="7" t="s">
        <v>86</v>
      </c>
      <c r="L24" s="7" t="s">
        <v>87</v>
      </c>
      <c r="M24" s="7" t="s">
        <v>88</v>
      </c>
      <c r="N24" s="207" t="s">
        <v>123</v>
      </c>
      <c r="O24" s="149" t="s">
        <v>126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177</v>
      </c>
      <c r="B25" s="153">
        <v>14.6</v>
      </c>
      <c r="C25" s="153">
        <v>14.9</v>
      </c>
      <c r="D25" s="153">
        <v>16</v>
      </c>
      <c r="E25" s="153">
        <v>15.6</v>
      </c>
      <c r="F25" s="153">
        <v>15.5</v>
      </c>
      <c r="G25" s="153">
        <v>15.8</v>
      </c>
      <c r="H25" s="153">
        <v>15.8</v>
      </c>
      <c r="I25" s="153">
        <v>15.3</v>
      </c>
      <c r="J25" s="153">
        <v>19.3</v>
      </c>
      <c r="K25" s="153">
        <v>20.3</v>
      </c>
      <c r="L25" s="153">
        <v>21.1</v>
      </c>
      <c r="M25" s="335">
        <v>18.5</v>
      </c>
      <c r="N25" s="213">
        <f>SUM(B25:M25)</f>
        <v>202.7</v>
      </c>
      <c r="O25" s="208">
        <v>106.1</v>
      </c>
      <c r="P25" s="155"/>
      <c r="Q25" s="285"/>
      <c r="R25" s="285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180</v>
      </c>
      <c r="B26" s="153">
        <v>20</v>
      </c>
      <c r="C26" s="153">
        <v>20.100000000000001</v>
      </c>
      <c r="D26" s="153">
        <v>21.2</v>
      </c>
      <c r="E26" s="153">
        <v>22.7</v>
      </c>
      <c r="F26" s="153">
        <v>21.8</v>
      </c>
      <c r="G26" s="153">
        <v>21.8</v>
      </c>
      <c r="H26" s="153">
        <v>23.4</v>
      </c>
      <c r="I26" s="153">
        <v>20.3</v>
      </c>
      <c r="J26" s="153">
        <v>23.3</v>
      </c>
      <c r="K26" s="153">
        <v>22.7</v>
      </c>
      <c r="L26" s="153">
        <v>21.9</v>
      </c>
      <c r="M26" s="335">
        <v>20.8</v>
      </c>
      <c r="N26" s="286">
        <f>SUM(B26:M26)</f>
        <v>260</v>
      </c>
      <c r="O26" s="208">
        <f>SUM(N26/N25)*100</f>
        <v>128.26837691169217</v>
      </c>
      <c r="P26" s="155"/>
      <c r="Q26" s="285"/>
      <c r="R26" s="285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179</v>
      </c>
      <c r="B27" s="153">
        <v>20.3</v>
      </c>
      <c r="C27" s="153">
        <v>21.9</v>
      </c>
      <c r="D27" s="153">
        <v>25.5</v>
      </c>
      <c r="E27" s="153">
        <v>26.2</v>
      </c>
      <c r="F27" s="153">
        <v>20.399999999999999</v>
      </c>
      <c r="G27" s="153">
        <v>21.6</v>
      </c>
      <c r="H27" s="153">
        <v>23.6</v>
      </c>
      <c r="I27" s="153">
        <v>19.3</v>
      </c>
      <c r="J27" s="153">
        <v>23.5</v>
      </c>
      <c r="K27" s="153">
        <v>23.4</v>
      </c>
      <c r="L27" s="153">
        <v>16.899999999999999</v>
      </c>
      <c r="M27" s="335">
        <v>19</v>
      </c>
      <c r="N27" s="286">
        <f>SUM(B27:M27)</f>
        <v>261.60000000000002</v>
      </c>
      <c r="O27" s="208">
        <f>SUM(N27/N26)*100</f>
        <v>100.61538461538461</v>
      </c>
      <c r="P27" s="155"/>
      <c r="Q27" s="285"/>
      <c r="R27" s="285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182</v>
      </c>
      <c r="B28" s="153">
        <v>16.5</v>
      </c>
      <c r="C28" s="153">
        <v>20.6</v>
      </c>
      <c r="D28" s="153">
        <v>23</v>
      </c>
      <c r="E28" s="153">
        <v>25.7</v>
      </c>
      <c r="F28" s="153">
        <v>22.2</v>
      </c>
      <c r="G28" s="153">
        <v>20.9</v>
      </c>
      <c r="H28" s="153">
        <v>21.1</v>
      </c>
      <c r="I28" s="153">
        <v>47.8</v>
      </c>
      <c r="J28" s="153">
        <v>50.3</v>
      </c>
      <c r="K28" s="153">
        <v>43.9</v>
      </c>
      <c r="L28" s="153">
        <v>48.7</v>
      </c>
      <c r="M28" s="335">
        <v>53</v>
      </c>
      <c r="N28" s="286">
        <f>SUM(B28:M28)</f>
        <v>393.7</v>
      </c>
      <c r="O28" s="208">
        <f>SUM(N28/N27)*100</f>
        <v>150.49694189602445</v>
      </c>
      <c r="P28" s="155"/>
      <c r="Q28" s="285"/>
      <c r="R28" s="285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196</v>
      </c>
      <c r="B29" s="153">
        <v>43</v>
      </c>
      <c r="C29" s="153">
        <v>42.4</v>
      </c>
      <c r="D29" s="153">
        <v>49.1</v>
      </c>
      <c r="E29" s="153">
        <v>50.7</v>
      </c>
      <c r="F29" s="153">
        <v>52.2</v>
      </c>
      <c r="G29" s="153">
        <v>51</v>
      </c>
      <c r="H29" s="153">
        <v>52.7</v>
      </c>
      <c r="I29" s="153">
        <v>47.1</v>
      </c>
      <c r="J29" s="153">
        <v>50.4</v>
      </c>
      <c r="K29" s="153">
        <v>48.7</v>
      </c>
      <c r="L29" s="153">
        <v>50.5</v>
      </c>
      <c r="M29" s="335"/>
      <c r="N29" s="286"/>
      <c r="O29" s="208"/>
      <c r="P29" s="155"/>
      <c r="Q29" s="216"/>
      <c r="R29" s="216"/>
      <c r="S29" s="155"/>
      <c r="T29" s="155"/>
      <c r="U29" s="155"/>
      <c r="V29" s="155"/>
      <c r="W29" s="155"/>
      <c r="X29" s="155"/>
      <c r="Y29" s="155"/>
      <c r="Z29" s="155"/>
    </row>
    <row r="35" spans="8:14" ht="9.9499999999999993" customHeight="1" x14ac:dyDescent="0.15">
      <c r="H35" s="17"/>
    </row>
    <row r="46" spans="8:14" ht="9.9499999999999993" customHeight="1" x14ac:dyDescent="0.15">
      <c r="H46" s="17"/>
    </row>
    <row r="48" spans="8:14" ht="9.9499999999999993" customHeight="1" x14ac:dyDescent="0.15">
      <c r="N48" s="226"/>
    </row>
    <row r="52" spans="1:26" ht="4.5" customHeight="1" x14ac:dyDescent="0.15"/>
    <row r="53" spans="1:26" ht="11.1" customHeight="1" x14ac:dyDescent="0.15">
      <c r="A53" s="6"/>
      <c r="B53" s="7" t="s">
        <v>77</v>
      </c>
      <c r="C53" s="7" t="s">
        <v>78</v>
      </c>
      <c r="D53" s="7" t="s">
        <v>79</v>
      </c>
      <c r="E53" s="7" t="s">
        <v>80</v>
      </c>
      <c r="F53" s="7" t="s">
        <v>81</v>
      </c>
      <c r="G53" s="7" t="s">
        <v>82</v>
      </c>
      <c r="H53" s="7" t="s">
        <v>83</v>
      </c>
      <c r="I53" s="7" t="s">
        <v>84</v>
      </c>
      <c r="J53" s="7" t="s">
        <v>85</v>
      </c>
      <c r="K53" s="7" t="s">
        <v>86</v>
      </c>
      <c r="L53" s="7" t="s">
        <v>87</v>
      </c>
      <c r="M53" s="7" t="s">
        <v>88</v>
      </c>
      <c r="N53" s="207" t="s">
        <v>124</v>
      </c>
      <c r="O53" s="149" t="s">
        <v>126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177</v>
      </c>
      <c r="B54" s="153">
        <v>24.8</v>
      </c>
      <c r="C54" s="153">
        <v>25.3</v>
      </c>
      <c r="D54" s="153">
        <v>24.4</v>
      </c>
      <c r="E54" s="153">
        <v>23.9</v>
      </c>
      <c r="F54" s="153">
        <v>23.3</v>
      </c>
      <c r="G54" s="153">
        <v>23.4</v>
      </c>
      <c r="H54" s="153">
        <v>23.5</v>
      </c>
      <c r="I54" s="153">
        <v>23.2</v>
      </c>
      <c r="J54" s="153">
        <v>26.7</v>
      </c>
      <c r="K54" s="153">
        <v>29.6</v>
      </c>
      <c r="L54" s="153">
        <v>30.7</v>
      </c>
      <c r="M54" s="153">
        <v>29.8</v>
      </c>
      <c r="N54" s="213">
        <f t="shared" ref="N54:N57" si="0">SUM(B54:M54)/12</f>
        <v>25.716666666666665</v>
      </c>
      <c r="O54" s="208">
        <v>110</v>
      </c>
      <c r="P54" s="155"/>
      <c r="Q54" s="292"/>
      <c r="R54" s="292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180</v>
      </c>
      <c r="B55" s="153">
        <v>29.9</v>
      </c>
      <c r="C55" s="153">
        <v>30.7</v>
      </c>
      <c r="D55" s="153">
        <v>30.6</v>
      </c>
      <c r="E55" s="153">
        <v>31.5</v>
      </c>
      <c r="F55" s="153">
        <v>30.7</v>
      </c>
      <c r="G55" s="153">
        <v>30.4</v>
      </c>
      <c r="H55" s="153">
        <v>31.2</v>
      </c>
      <c r="I55" s="153">
        <v>31.6</v>
      </c>
      <c r="J55" s="153">
        <v>30.1</v>
      </c>
      <c r="K55" s="153">
        <v>31.2</v>
      </c>
      <c r="L55" s="153">
        <v>32.200000000000003</v>
      </c>
      <c r="M55" s="153">
        <v>30.2</v>
      </c>
      <c r="N55" s="213">
        <f t="shared" si="0"/>
        <v>30.858333333333331</v>
      </c>
      <c r="O55" s="208">
        <f t="shared" ref="O55:O57" si="1">SUM(N55/N54)*100</f>
        <v>119.99351911860012</v>
      </c>
      <c r="P55" s="155"/>
      <c r="Q55" s="292"/>
      <c r="R55" s="292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179</v>
      </c>
      <c r="B56" s="153">
        <v>31.5</v>
      </c>
      <c r="C56" s="153">
        <v>32.5</v>
      </c>
      <c r="D56" s="153">
        <v>33.299999999999997</v>
      </c>
      <c r="E56" s="153">
        <v>34</v>
      </c>
      <c r="F56" s="153">
        <v>33.9</v>
      </c>
      <c r="G56" s="153">
        <v>32.9</v>
      </c>
      <c r="H56" s="153">
        <v>31</v>
      </c>
      <c r="I56" s="153">
        <v>30.4</v>
      </c>
      <c r="J56" s="153">
        <v>31.4</v>
      </c>
      <c r="K56" s="153">
        <v>28.8</v>
      </c>
      <c r="L56" s="153">
        <v>30</v>
      </c>
      <c r="M56" s="153">
        <v>28.8</v>
      </c>
      <c r="N56" s="213">
        <f t="shared" si="0"/>
        <v>31.541666666666668</v>
      </c>
      <c r="O56" s="208">
        <f t="shared" si="1"/>
        <v>102.21442073994061</v>
      </c>
      <c r="P56" s="155"/>
      <c r="Q56" s="292"/>
      <c r="R56" s="292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182</v>
      </c>
      <c r="B57" s="153">
        <v>29.4</v>
      </c>
      <c r="C57" s="153">
        <v>31.6</v>
      </c>
      <c r="D57" s="153">
        <v>30.7</v>
      </c>
      <c r="E57" s="153">
        <v>30.6</v>
      </c>
      <c r="F57" s="153">
        <v>30.2</v>
      </c>
      <c r="G57" s="153">
        <v>28.7</v>
      </c>
      <c r="H57" s="153">
        <v>28.73</v>
      </c>
      <c r="I57" s="153">
        <v>56.4</v>
      </c>
      <c r="J57" s="153">
        <v>57.8</v>
      </c>
      <c r="K57" s="153">
        <v>58.5</v>
      </c>
      <c r="L57" s="153">
        <v>62</v>
      </c>
      <c r="M57" s="153">
        <v>64.5</v>
      </c>
      <c r="N57" s="213">
        <f t="shared" si="0"/>
        <v>42.427500000000002</v>
      </c>
      <c r="O57" s="208">
        <f t="shared" si="1"/>
        <v>134.51254953764862</v>
      </c>
      <c r="P57" s="155"/>
      <c r="Q57" s="292"/>
      <c r="R57" s="292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196</v>
      </c>
      <c r="B58" s="153">
        <v>57.2</v>
      </c>
      <c r="C58" s="153">
        <v>59.9</v>
      </c>
      <c r="D58" s="153">
        <v>59.5</v>
      </c>
      <c r="E58" s="153">
        <v>59.8</v>
      </c>
      <c r="F58" s="153">
        <v>63.2</v>
      </c>
      <c r="G58" s="153">
        <v>61.4</v>
      </c>
      <c r="H58" s="153">
        <v>61.2</v>
      </c>
      <c r="I58" s="153">
        <v>62</v>
      </c>
      <c r="J58" s="153">
        <v>61.4</v>
      </c>
      <c r="K58" s="153">
        <v>60.1</v>
      </c>
      <c r="L58" s="153">
        <v>62.7</v>
      </c>
      <c r="M58" s="153"/>
      <c r="N58" s="213"/>
      <c r="O58" s="208"/>
      <c r="P58" s="155"/>
      <c r="Q58" s="292"/>
      <c r="R58" s="292"/>
      <c r="S58" s="155"/>
      <c r="T58" s="155"/>
      <c r="U58" s="155"/>
      <c r="V58" s="155"/>
      <c r="W58" s="155"/>
      <c r="X58" s="155"/>
      <c r="Y58" s="155"/>
      <c r="Z58" s="155"/>
    </row>
    <row r="82" spans="1:26" ht="7.5" customHeight="1" x14ac:dyDescent="0.15"/>
    <row r="83" spans="1:26" ht="11.1" customHeight="1" x14ac:dyDescent="0.15">
      <c r="A83" s="6"/>
      <c r="B83" s="7" t="s">
        <v>77</v>
      </c>
      <c r="C83" s="7" t="s">
        <v>78</v>
      </c>
      <c r="D83" s="7" t="s">
        <v>79</v>
      </c>
      <c r="E83" s="7" t="s">
        <v>80</v>
      </c>
      <c r="F83" s="7" t="s">
        <v>81</v>
      </c>
      <c r="G83" s="7" t="s">
        <v>82</v>
      </c>
      <c r="H83" s="7" t="s">
        <v>83</v>
      </c>
      <c r="I83" s="7" t="s">
        <v>84</v>
      </c>
      <c r="J83" s="7" t="s">
        <v>85</v>
      </c>
      <c r="K83" s="7" t="s">
        <v>86</v>
      </c>
      <c r="L83" s="7" t="s">
        <v>87</v>
      </c>
      <c r="M83" s="7" t="s">
        <v>88</v>
      </c>
      <c r="N83" s="207" t="s">
        <v>124</v>
      </c>
      <c r="O83" s="149" t="s">
        <v>126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177</v>
      </c>
      <c r="B84" s="146">
        <v>58.8</v>
      </c>
      <c r="C84" s="146">
        <v>58.5</v>
      </c>
      <c r="D84" s="146">
        <v>66.2</v>
      </c>
      <c r="E84" s="146">
        <v>65.8</v>
      </c>
      <c r="F84" s="146">
        <v>67.099999999999994</v>
      </c>
      <c r="G84" s="146">
        <v>67.3</v>
      </c>
      <c r="H84" s="146">
        <v>67.099999999999994</v>
      </c>
      <c r="I84" s="146">
        <v>66.2</v>
      </c>
      <c r="J84" s="146">
        <v>70.3</v>
      </c>
      <c r="K84" s="146">
        <v>67.099999999999994</v>
      </c>
      <c r="L84" s="146">
        <v>68.2</v>
      </c>
      <c r="M84" s="146">
        <v>62.5</v>
      </c>
      <c r="N84" s="212">
        <f t="shared" ref="N84:N87" si="2">SUM(B84:M84)/12</f>
        <v>65.424999999999997</v>
      </c>
      <c r="O84" s="148">
        <v>96.2</v>
      </c>
      <c r="P84" s="48"/>
      <c r="Q84" s="215"/>
      <c r="R84" s="215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180</v>
      </c>
      <c r="B85" s="146">
        <v>67.099999999999994</v>
      </c>
      <c r="C85" s="146">
        <v>65</v>
      </c>
      <c r="D85" s="146">
        <v>69.599999999999994</v>
      </c>
      <c r="E85" s="146">
        <v>71.8</v>
      </c>
      <c r="F85" s="146">
        <v>71.3</v>
      </c>
      <c r="G85" s="146">
        <v>71.900000000000006</v>
      </c>
      <c r="H85" s="146">
        <v>74.599999999999994</v>
      </c>
      <c r="I85" s="146">
        <v>64.2</v>
      </c>
      <c r="J85" s="146">
        <v>77.900000000000006</v>
      </c>
      <c r="K85" s="146">
        <v>72.5</v>
      </c>
      <c r="L85" s="146">
        <v>67.5</v>
      </c>
      <c r="M85" s="146">
        <v>70</v>
      </c>
      <c r="N85" s="212">
        <f t="shared" si="2"/>
        <v>70.283333333333346</v>
      </c>
      <c r="O85" s="148">
        <f t="shared" ref="O85:O87" si="3">ROUND(N85/N84*100,1)</f>
        <v>107.4</v>
      </c>
      <c r="P85" s="48"/>
      <c r="Q85" s="215"/>
      <c r="R85" s="215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179</v>
      </c>
      <c r="B86" s="146">
        <v>63.7</v>
      </c>
      <c r="C86" s="146">
        <v>66.900000000000006</v>
      </c>
      <c r="D86" s="146">
        <v>76.400000000000006</v>
      </c>
      <c r="E86" s="146">
        <v>76.900000000000006</v>
      </c>
      <c r="F86" s="146">
        <v>60.2</v>
      </c>
      <c r="G86" s="146">
        <v>66.400000000000006</v>
      </c>
      <c r="H86" s="146">
        <v>77</v>
      </c>
      <c r="I86" s="146">
        <v>64</v>
      </c>
      <c r="J86" s="146">
        <v>74.5</v>
      </c>
      <c r="K86" s="146">
        <v>82</v>
      </c>
      <c r="L86" s="146">
        <v>55.6</v>
      </c>
      <c r="M86" s="146">
        <v>66.8</v>
      </c>
      <c r="N86" s="212">
        <f t="shared" si="2"/>
        <v>69.2</v>
      </c>
      <c r="O86" s="148">
        <f t="shared" si="3"/>
        <v>98.5</v>
      </c>
      <c r="P86" s="48"/>
      <c r="Q86" s="215"/>
      <c r="R86" s="215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182</v>
      </c>
      <c r="B87" s="146">
        <v>55.6</v>
      </c>
      <c r="C87" s="146">
        <v>63.7</v>
      </c>
      <c r="D87" s="146">
        <v>75.3</v>
      </c>
      <c r="E87" s="146">
        <v>79</v>
      </c>
      <c r="F87" s="146">
        <v>73.599999999999994</v>
      </c>
      <c r="G87" s="146">
        <v>73.3</v>
      </c>
      <c r="H87" s="146">
        <v>73.599999999999994</v>
      </c>
      <c r="I87" s="146">
        <v>79.8</v>
      </c>
      <c r="J87" s="146">
        <v>87</v>
      </c>
      <c r="K87" s="146">
        <v>74.900000000000006</v>
      </c>
      <c r="L87" s="146">
        <v>77.900000000000006</v>
      </c>
      <c r="M87" s="146">
        <v>81.7</v>
      </c>
      <c r="N87" s="212">
        <f t="shared" si="2"/>
        <v>74.61666666666666</v>
      </c>
      <c r="O87" s="148">
        <f t="shared" si="3"/>
        <v>107.8</v>
      </c>
      <c r="P87" s="48"/>
      <c r="Q87" s="215"/>
      <c r="R87" s="215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196</v>
      </c>
      <c r="B88" s="146">
        <v>76.7</v>
      </c>
      <c r="C88" s="146">
        <v>70.099999999999994</v>
      </c>
      <c r="D88" s="146">
        <v>82.6</v>
      </c>
      <c r="E88" s="146">
        <v>84.7</v>
      </c>
      <c r="F88" s="146">
        <v>82.1</v>
      </c>
      <c r="G88" s="146">
        <v>83.4</v>
      </c>
      <c r="H88" s="146">
        <v>86.1</v>
      </c>
      <c r="I88" s="146">
        <v>75.900000000000006</v>
      </c>
      <c r="J88" s="146">
        <v>82.2</v>
      </c>
      <c r="K88" s="146">
        <v>81.2</v>
      </c>
      <c r="L88" s="146">
        <v>80.2</v>
      </c>
      <c r="M88" s="146"/>
      <c r="N88" s="212"/>
      <c r="O88" s="148"/>
      <c r="P88" s="48"/>
      <c r="Q88" s="353"/>
      <c r="R88" s="353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N89" s="48"/>
      <c r="O89" s="21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 x14ac:dyDescent="0.15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workbookViewId="0">
      <selection activeCell="M36" sqref="M36"/>
    </sheetView>
  </sheetViews>
  <sheetFormatPr defaultColWidth="10.625" defaultRowHeight="13.5" x14ac:dyDescent="0.15"/>
  <cols>
    <col min="1" max="1" width="8.5" customWidth="1"/>
    <col min="2" max="2" width="13.375" customWidth="1"/>
  </cols>
  <sheetData>
    <row r="1" spans="1:13" ht="17.25" customHeight="1" x14ac:dyDescent="0.2">
      <c r="A1" s="449" t="s">
        <v>129</v>
      </c>
      <c r="F1" s="144"/>
      <c r="G1" s="144"/>
      <c r="H1" s="144"/>
    </row>
    <row r="2" spans="1:13" x14ac:dyDescent="0.15">
      <c r="A2" s="443"/>
    </row>
    <row r="3" spans="1:13" ht="17.25" x14ac:dyDescent="0.2">
      <c r="A3" s="443"/>
      <c r="C3" s="144"/>
    </row>
    <row r="4" spans="1:13" ht="17.25" x14ac:dyDescent="0.2">
      <c r="A4" s="443"/>
      <c r="J4" s="144"/>
      <c r="K4" s="144"/>
      <c r="L4" s="144"/>
      <c r="M4" s="144"/>
    </row>
    <row r="5" spans="1:13" x14ac:dyDescent="0.15">
      <c r="A5" s="443"/>
    </row>
    <row r="6" spans="1:13" x14ac:dyDescent="0.15">
      <c r="A6" s="443"/>
    </row>
    <row r="7" spans="1:13" x14ac:dyDescent="0.15">
      <c r="A7" s="443"/>
    </row>
    <row r="8" spans="1:13" x14ac:dyDescent="0.15">
      <c r="A8" s="443"/>
    </row>
    <row r="9" spans="1:13" x14ac:dyDescent="0.15">
      <c r="A9" s="443"/>
    </row>
    <row r="10" spans="1:13" x14ac:dyDescent="0.15">
      <c r="A10" s="443"/>
    </row>
    <row r="11" spans="1:13" x14ac:dyDescent="0.15">
      <c r="A11" s="443"/>
    </row>
    <row r="12" spans="1:13" x14ac:dyDescent="0.15">
      <c r="A12" s="443"/>
    </row>
    <row r="13" spans="1:13" x14ac:dyDescent="0.15">
      <c r="A13" s="443"/>
    </row>
    <row r="14" spans="1:13" x14ac:dyDescent="0.15">
      <c r="A14" s="443"/>
    </row>
    <row r="15" spans="1:13" x14ac:dyDescent="0.15">
      <c r="A15" s="443"/>
    </row>
    <row r="16" spans="1:13" x14ac:dyDescent="0.15">
      <c r="A16" s="443"/>
    </row>
    <row r="17" spans="1:15" x14ac:dyDescent="0.15">
      <c r="A17" s="443"/>
    </row>
    <row r="18" spans="1:15" x14ac:dyDescent="0.15">
      <c r="A18" s="443"/>
    </row>
    <row r="19" spans="1:15" x14ac:dyDescent="0.15">
      <c r="A19" s="443"/>
    </row>
    <row r="20" spans="1:15" x14ac:dyDescent="0.15">
      <c r="A20" s="443"/>
    </row>
    <row r="21" spans="1:15" x14ac:dyDescent="0.15">
      <c r="A21" s="443"/>
    </row>
    <row r="22" spans="1:15" x14ac:dyDescent="0.15">
      <c r="A22" s="443"/>
    </row>
    <row r="23" spans="1:15" x14ac:dyDescent="0.15">
      <c r="A23" s="443"/>
    </row>
    <row r="24" spans="1:15" x14ac:dyDescent="0.15">
      <c r="A24" s="443"/>
    </row>
    <row r="25" spans="1:15" x14ac:dyDescent="0.15">
      <c r="A25" s="443"/>
    </row>
    <row r="26" spans="1:15" x14ac:dyDescent="0.15">
      <c r="A26" s="443"/>
    </row>
    <row r="27" spans="1:15" x14ac:dyDescent="0.15">
      <c r="A27" s="443"/>
    </row>
    <row r="28" spans="1:15" x14ac:dyDescent="0.15">
      <c r="A28" s="443"/>
    </row>
    <row r="29" spans="1:15" x14ac:dyDescent="0.15">
      <c r="A29" s="443"/>
      <c r="O29" s="350"/>
    </row>
    <row r="30" spans="1:15" x14ac:dyDescent="0.15">
      <c r="A30" s="443"/>
    </row>
    <row r="31" spans="1:15" x14ac:dyDescent="0.15">
      <c r="A31" s="443"/>
    </row>
    <row r="32" spans="1:15" x14ac:dyDescent="0.15">
      <c r="A32" s="443"/>
    </row>
    <row r="33" spans="1:14" x14ac:dyDescent="0.15">
      <c r="A33" s="443"/>
    </row>
    <row r="34" spans="1:14" x14ac:dyDescent="0.15">
      <c r="A34" s="443"/>
    </row>
    <row r="35" spans="1:14" s="42" customFormat="1" ht="20.100000000000001" customHeight="1" x14ac:dyDescent="0.15">
      <c r="A35" s="443"/>
      <c r="B35" s="364" t="s">
        <v>175</v>
      </c>
      <c r="C35" s="364" t="s">
        <v>158</v>
      </c>
      <c r="D35" s="364" t="s">
        <v>159</v>
      </c>
      <c r="E35" s="365" t="s">
        <v>161</v>
      </c>
      <c r="F35" s="364" t="s">
        <v>164</v>
      </c>
      <c r="G35" s="364" t="s">
        <v>167</v>
      </c>
      <c r="H35" s="364" t="s">
        <v>174</v>
      </c>
      <c r="I35" s="364" t="s">
        <v>177</v>
      </c>
      <c r="J35" s="364" t="s">
        <v>178</v>
      </c>
      <c r="K35" s="364" t="s">
        <v>179</v>
      </c>
      <c r="L35" s="364" t="s">
        <v>201</v>
      </c>
      <c r="M35" s="366" t="s">
        <v>202</v>
      </c>
      <c r="N35" s="47"/>
    </row>
    <row r="36" spans="1:14" ht="25.5" customHeight="1" x14ac:dyDescent="0.15">
      <c r="A36" s="443"/>
      <c r="B36" s="197" t="s">
        <v>110</v>
      </c>
      <c r="C36" s="8">
        <v>105</v>
      </c>
      <c r="D36" s="8">
        <v>95.8</v>
      </c>
      <c r="E36" s="8">
        <v>99.5</v>
      </c>
      <c r="F36" s="8">
        <v>100.7</v>
      </c>
      <c r="G36" s="8">
        <v>106.9</v>
      </c>
      <c r="H36" s="8">
        <v>108.5</v>
      </c>
      <c r="I36" s="8">
        <v>114.8</v>
      </c>
      <c r="J36" s="8">
        <v>122.6</v>
      </c>
      <c r="K36" s="8">
        <v>120.5</v>
      </c>
      <c r="L36" s="8">
        <v>125.7</v>
      </c>
      <c r="M36" s="8">
        <v>141.4</v>
      </c>
    </row>
    <row r="37" spans="1:14" ht="25.5" customHeight="1" x14ac:dyDescent="0.15">
      <c r="A37" s="443"/>
      <c r="B37" s="196" t="s">
        <v>133</v>
      </c>
      <c r="C37" s="8">
        <v>215</v>
      </c>
      <c r="D37" s="8">
        <v>220.5</v>
      </c>
      <c r="E37" s="8">
        <v>225.3</v>
      </c>
      <c r="F37" s="8">
        <v>226.3</v>
      </c>
      <c r="G37" s="8">
        <v>228.9</v>
      </c>
      <c r="H37" s="8">
        <v>231.8</v>
      </c>
      <c r="I37" s="8">
        <v>234.9</v>
      </c>
      <c r="J37" s="8">
        <v>240.8</v>
      </c>
      <c r="K37" s="8">
        <v>233.6</v>
      </c>
      <c r="L37" s="8">
        <v>240.2</v>
      </c>
      <c r="M37" s="8">
        <v>239.9</v>
      </c>
    </row>
    <row r="38" spans="1:14" ht="24.75" customHeight="1" x14ac:dyDescent="0.15">
      <c r="A38" s="443"/>
      <c r="B38" s="173" t="s">
        <v>132</v>
      </c>
      <c r="C38" s="8">
        <v>174</v>
      </c>
      <c r="D38" s="8">
        <v>173</v>
      </c>
      <c r="E38" s="8">
        <v>171</v>
      </c>
      <c r="F38" s="8">
        <v>171</v>
      </c>
      <c r="G38" s="8">
        <v>171</v>
      </c>
      <c r="H38" s="8">
        <v>171</v>
      </c>
      <c r="I38" s="8">
        <v>170</v>
      </c>
      <c r="J38" s="8">
        <v>171</v>
      </c>
      <c r="K38" s="8">
        <v>169</v>
      </c>
      <c r="L38" s="8">
        <v>171</v>
      </c>
      <c r="M38" s="8">
        <v>169</v>
      </c>
    </row>
    <row r="40" spans="1:14" ht="14.25" x14ac:dyDescent="0.15">
      <c r="C40" s="2"/>
      <c r="D40" s="16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J10" sqref="J10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2:15" x14ac:dyDescent="0.15">
      <c r="B1" s="456" t="s">
        <v>203</v>
      </c>
      <c r="C1" s="456"/>
      <c r="D1" s="456"/>
      <c r="E1" s="456"/>
      <c r="F1" s="456"/>
      <c r="G1" s="457" t="s">
        <v>130</v>
      </c>
      <c r="H1" s="457"/>
      <c r="I1" s="457"/>
      <c r="J1" s="225" t="s">
        <v>111</v>
      </c>
      <c r="K1" s="3"/>
      <c r="M1" s="3" t="s">
        <v>195</v>
      </c>
    </row>
    <row r="2" spans="2:15" x14ac:dyDescent="0.15">
      <c r="B2" s="456"/>
      <c r="C2" s="456"/>
      <c r="D2" s="456"/>
      <c r="E2" s="456"/>
      <c r="F2" s="456"/>
      <c r="G2" s="457"/>
      <c r="H2" s="457"/>
      <c r="I2" s="457"/>
      <c r="J2" s="376">
        <v>220340</v>
      </c>
      <c r="K2" s="4" t="s">
        <v>113</v>
      </c>
      <c r="L2" s="342">
        <f t="shared" ref="L2:L7" si="0">SUM(J2)</f>
        <v>220340</v>
      </c>
      <c r="M2" s="376">
        <v>153799</v>
      </c>
    </row>
    <row r="3" spans="2:15" x14ac:dyDescent="0.15">
      <c r="J3" s="376">
        <v>388653</v>
      </c>
      <c r="K3" s="3" t="s">
        <v>114</v>
      </c>
      <c r="L3" s="342">
        <f t="shared" si="0"/>
        <v>388653</v>
      </c>
      <c r="M3" s="376">
        <v>251596</v>
      </c>
    </row>
    <row r="4" spans="2:15" x14ac:dyDescent="0.15">
      <c r="J4" s="376">
        <v>514085</v>
      </c>
      <c r="K4" s="3" t="s">
        <v>104</v>
      </c>
      <c r="L4" s="342">
        <f t="shared" si="0"/>
        <v>514085</v>
      </c>
      <c r="M4" s="376">
        <v>331296</v>
      </c>
    </row>
    <row r="5" spans="2:15" x14ac:dyDescent="0.15">
      <c r="J5" s="376">
        <v>153912</v>
      </c>
      <c r="K5" s="3" t="s">
        <v>92</v>
      </c>
      <c r="L5" s="342">
        <f t="shared" si="0"/>
        <v>153912</v>
      </c>
      <c r="M5" s="376">
        <v>129806</v>
      </c>
    </row>
    <row r="6" spans="2:15" x14ac:dyDescent="0.15">
      <c r="J6" s="376">
        <v>261495</v>
      </c>
      <c r="K6" s="3" t="s">
        <v>102</v>
      </c>
      <c r="L6" s="342">
        <f t="shared" si="0"/>
        <v>261495</v>
      </c>
      <c r="M6" s="376">
        <v>155859</v>
      </c>
    </row>
    <row r="7" spans="2:15" x14ac:dyDescent="0.15">
      <c r="J7" s="376">
        <v>860029</v>
      </c>
      <c r="K7" s="3" t="s">
        <v>105</v>
      </c>
      <c r="L7" s="342">
        <f t="shared" si="0"/>
        <v>860029</v>
      </c>
      <c r="M7" s="376">
        <v>625228</v>
      </c>
    </row>
    <row r="8" spans="2:15" x14ac:dyDescent="0.15">
      <c r="J8" s="342">
        <f>SUM(J2:J7)</f>
        <v>2398514</v>
      </c>
      <c r="K8" s="3" t="s">
        <v>94</v>
      </c>
      <c r="L8" s="414">
        <f>SUM(L2:L7)</f>
        <v>2398514</v>
      </c>
      <c r="M8" s="342">
        <f>SUM(M2:M7)</f>
        <v>1647584</v>
      </c>
    </row>
    <row r="10" spans="2:15" x14ac:dyDescent="0.15">
      <c r="K10" s="3"/>
      <c r="L10" s="3" t="s">
        <v>169</v>
      </c>
      <c r="M10" s="3" t="s">
        <v>115</v>
      </c>
      <c r="N10" s="3"/>
      <c r="O10" s="3" t="s">
        <v>131</v>
      </c>
    </row>
    <row r="11" spans="2:15" x14ac:dyDescent="0.15">
      <c r="K11" s="4" t="s">
        <v>113</v>
      </c>
      <c r="L11" s="342">
        <f>SUM(M2)</f>
        <v>153799</v>
      </c>
      <c r="M11" s="342">
        <f t="shared" ref="M11:M17" si="1">SUM(N11-L11)</f>
        <v>66541</v>
      </c>
      <c r="N11" s="342">
        <f t="shared" ref="N11:N17" si="2">SUM(L2)</f>
        <v>220340</v>
      </c>
      <c r="O11" s="343">
        <f>SUM(L11/N11)</f>
        <v>0.69800762458019427</v>
      </c>
    </row>
    <row r="12" spans="2:15" x14ac:dyDescent="0.15">
      <c r="K12" s="3" t="s">
        <v>114</v>
      </c>
      <c r="L12" s="342">
        <f t="shared" ref="L12:L17" si="3">SUM(M3)</f>
        <v>251596</v>
      </c>
      <c r="M12" s="342">
        <f t="shared" si="1"/>
        <v>137057</v>
      </c>
      <c r="N12" s="342">
        <f t="shared" si="2"/>
        <v>388653</v>
      </c>
      <c r="O12" s="343">
        <f t="shared" ref="O12:O17" si="4">SUM(L12/N12)</f>
        <v>0.6473538091819695</v>
      </c>
    </row>
    <row r="13" spans="2:15" x14ac:dyDescent="0.15">
      <c r="K13" s="3" t="s">
        <v>104</v>
      </c>
      <c r="L13" s="342">
        <f t="shared" si="3"/>
        <v>331296</v>
      </c>
      <c r="M13" s="342">
        <f t="shared" si="1"/>
        <v>182789</v>
      </c>
      <c r="N13" s="342">
        <f t="shared" si="2"/>
        <v>514085</v>
      </c>
      <c r="O13" s="343">
        <f t="shared" si="4"/>
        <v>0.64443817656613211</v>
      </c>
    </row>
    <row r="14" spans="2:15" x14ac:dyDescent="0.15">
      <c r="K14" s="3" t="s">
        <v>92</v>
      </c>
      <c r="L14" s="342">
        <f t="shared" si="3"/>
        <v>129806</v>
      </c>
      <c r="M14" s="342">
        <f t="shared" si="1"/>
        <v>24106</v>
      </c>
      <c r="N14" s="342">
        <f t="shared" si="2"/>
        <v>153912</v>
      </c>
      <c r="O14" s="343">
        <f t="shared" si="4"/>
        <v>0.84337803420136181</v>
      </c>
    </row>
    <row r="15" spans="2:15" x14ac:dyDescent="0.15">
      <c r="K15" s="3" t="s">
        <v>102</v>
      </c>
      <c r="L15" s="342">
        <f t="shared" si="3"/>
        <v>155859</v>
      </c>
      <c r="M15" s="342">
        <f t="shared" si="1"/>
        <v>105636</v>
      </c>
      <c r="N15" s="342">
        <f t="shared" si="2"/>
        <v>261495</v>
      </c>
      <c r="O15" s="343">
        <f t="shared" si="4"/>
        <v>0.59603051683588593</v>
      </c>
    </row>
    <row r="16" spans="2:15" x14ac:dyDescent="0.15">
      <c r="K16" s="3" t="s">
        <v>105</v>
      </c>
      <c r="L16" s="342">
        <f t="shared" si="3"/>
        <v>625228</v>
      </c>
      <c r="M16" s="342">
        <f t="shared" si="1"/>
        <v>234801</v>
      </c>
      <c r="N16" s="342">
        <f t="shared" si="2"/>
        <v>860029</v>
      </c>
      <c r="O16" s="343">
        <f t="shared" si="4"/>
        <v>0.72698478772227448</v>
      </c>
    </row>
    <row r="17" spans="11:15" x14ac:dyDescent="0.15">
      <c r="K17" s="3" t="s">
        <v>94</v>
      </c>
      <c r="L17" s="342">
        <f t="shared" si="3"/>
        <v>1647584</v>
      </c>
      <c r="M17" s="342">
        <f t="shared" si="1"/>
        <v>750930</v>
      </c>
      <c r="N17" s="342">
        <f t="shared" si="2"/>
        <v>2398514</v>
      </c>
      <c r="O17" s="343">
        <f t="shared" si="4"/>
        <v>0.68691865046441258</v>
      </c>
    </row>
    <row r="53" spans="1:9" ht="20.100000000000001" customHeight="1" x14ac:dyDescent="0.15"/>
    <row r="54" spans="1:9" ht="20.100000000000001" customHeight="1" thickBot="1" x14ac:dyDescent="0.2"/>
    <row r="55" spans="1:9" ht="16.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 x14ac:dyDescent="0.15">
      <c r="A56" s="35" t="s">
        <v>116</v>
      </c>
      <c r="B56" s="36"/>
      <c r="C56" s="458" t="s">
        <v>111</v>
      </c>
      <c r="D56" s="459"/>
      <c r="E56" s="458" t="s">
        <v>112</v>
      </c>
      <c r="F56" s="459"/>
      <c r="G56" s="462" t="s">
        <v>117</v>
      </c>
      <c r="H56" s="458" t="s">
        <v>118</v>
      </c>
      <c r="I56" s="459"/>
    </row>
    <row r="57" spans="1:9" ht="14.25" x14ac:dyDescent="0.15">
      <c r="A57" s="37" t="s">
        <v>119</v>
      </c>
      <c r="B57" s="38"/>
      <c r="C57" s="460"/>
      <c r="D57" s="461"/>
      <c r="E57" s="460"/>
      <c r="F57" s="461"/>
      <c r="G57" s="463"/>
      <c r="H57" s="460"/>
      <c r="I57" s="461"/>
    </row>
    <row r="58" spans="1:9" ht="19.5" customHeight="1" x14ac:dyDescent="0.15">
      <c r="A58" s="41" t="s">
        <v>120</v>
      </c>
      <c r="B58" s="39"/>
      <c r="C58" s="452" t="s">
        <v>163</v>
      </c>
      <c r="D58" s="453"/>
      <c r="E58" s="454" t="s">
        <v>205</v>
      </c>
      <c r="F58" s="455"/>
      <c r="G58" s="80">
        <v>15.4</v>
      </c>
      <c r="H58" s="40"/>
      <c r="I58" s="39"/>
    </row>
    <row r="59" spans="1:9" ht="19.5" customHeight="1" x14ac:dyDescent="0.15">
      <c r="A59" s="41" t="s">
        <v>121</v>
      </c>
      <c r="B59" s="39"/>
      <c r="C59" s="450" t="s">
        <v>160</v>
      </c>
      <c r="D59" s="453"/>
      <c r="E59" s="454" t="s">
        <v>206</v>
      </c>
      <c r="F59" s="455"/>
      <c r="G59" s="84">
        <v>33.200000000000003</v>
      </c>
      <c r="H59" s="40"/>
      <c r="I59" s="39"/>
    </row>
    <row r="60" spans="1:9" ht="20.100000000000001" customHeight="1" x14ac:dyDescent="0.15">
      <c r="A60" s="41" t="s">
        <v>122</v>
      </c>
      <c r="B60" s="39"/>
      <c r="C60" s="454" t="s">
        <v>204</v>
      </c>
      <c r="D60" s="455"/>
      <c r="E60" s="450" t="s">
        <v>207</v>
      </c>
      <c r="F60" s="451"/>
      <c r="G60" s="80">
        <v>79.599999999999994</v>
      </c>
      <c r="H60" s="40"/>
      <c r="I60" s="39"/>
    </row>
    <row r="61" spans="1:9" ht="20.100000000000001" customHeight="1" x14ac:dyDescent="0.15"/>
    <row r="62" spans="1:9" ht="20.100000000000001" customHeight="1" x14ac:dyDescent="0.15"/>
    <row r="63" spans="1:9" x14ac:dyDescent="0.15">
      <c r="E63" s="34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L91" sqref="L91"/>
    </sheetView>
  </sheetViews>
  <sheetFormatPr defaultColWidth="4.75" defaultRowHeight="9.9499999999999993" customHeight="1" x14ac:dyDescent="0.15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 x14ac:dyDescent="0.15">
      <c r="E1" s="2"/>
      <c r="F1" s="2"/>
      <c r="G1" s="2"/>
      <c r="H1" s="2"/>
      <c r="K1" s="16"/>
    </row>
    <row r="3" spans="1:19" ht="9.9499999999999993" customHeight="1" x14ac:dyDescent="0.15">
      <c r="A3" s="29"/>
      <c r="B3" s="29"/>
    </row>
    <row r="4" spans="1:19" ht="9.9499999999999993" customHeight="1" x14ac:dyDescent="0.2">
      <c r="J4" s="144"/>
      <c r="K4" s="2"/>
      <c r="L4" s="2"/>
      <c r="M4" s="2"/>
    </row>
    <row r="13" spans="1:19" ht="9.9499999999999993" customHeight="1" x14ac:dyDescent="0.15">
      <c r="R13" s="158"/>
      <c r="S13" s="282"/>
    </row>
    <row r="14" spans="1:19" ht="9.9499999999999993" customHeight="1" x14ac:dyDescent="0.15">
      <c r="R14" s="158"/>
      <c r="S14" s="282"/>
    </row>
    <row r="15" spans="1:19" ht="9.9499999999999993" customHeight="1" x14ac:dyDescent="0.15">
      <c r="R15" s="158"/>
      <c r="S15" s="282"/>
    </row>
    <row r="16" spans="1:19" ht="9.9499999999999993" customHeight="1" x14ac:dyDescent="0.15">
      <c r="R16" s="158"/>
      <c r="S16" s="282"/>
    </row>
    <row r="17" spans="1:35" ht="9.9499999999999993" customHeight="1" x14ac:dyDescent="0.15">
      <c r="R17" s="158"/>
      <c r="S17" s="282"/>
    </row>
    <row r="20" spans="1:35" ht="9.9499999999999993" customHeight="1" x14ac:dyDescent="0.15">
      <c r="AI20" s="47"/>
    </row>
    <row r="25" spans="1:35" s="47" customFormat="1" ht="9.9499999999999993" customHeight="1" x14ac:dyDescent="0.15">
      <c r="A25" s="146"/>
      <c r="B25" s="146" t="s">
        <v>77</v>
      </c>
      <c r="C25" s="146" t="s">
        <v>78</v>
      </c>
      <c r="D25" s="146" t="s">
        <v>79</v>
      </c>
      <c r="E25" s="146" t="s">
        <v>80</v>
      </c>
      <c r="F25" s="146" t="s">
        <v>81</v>
      </c>
      <c r="G25" s="146" t="s">
        <v>82</v>
      </c>
      <c r="H25" s="146" t="s">
        <v>83</v>
      </c>
      <c r="I25" s="146" t="s">
        <v>84</v>
      </c>
      <c r="J25" s="146" t="s">
        <v>85</v>
      </c>
      <c r="K25" s="146" t="s">
        <v>86</v>
      </c>
      <c r="L25" s="146" t="s">
        <v>87</v>
      </c>
      <c r="M25" s="147" t="s">
        <v>88</v>
      </c>
      <c r="N25" s="207" t="s">
        <v>127</v>
      </c>
      <c r="O25" s="149" t="s">
        <v>126</v>
      </c>
      <c r="AI25"/>
    </row>
    <row r="26" spans="1:35" ht="9.9499999999999993" customHeight="1" x14ac:dyDescent="0.15">
      <c r="A26" s="6" t="s">
        <v>177</v>
      </c>
      <c r="B26" s="146">
        <v>64.900000000000006</v>
      </c>
      <c r="C26" s="146">
        <v>67.599999999999994</v>
      </c>
      <c r="D26" s="148">
        <v>77.400000000000006</v>
      </c>
      <c r="E26" s="146">
        <v>74</v>
      </c>
      <c r="F26" s="146">
        <v>77</v>
      </c>
      <c r="G26" s="146">
        <v>78.2</v>
      </c>
      <c r="H26" s="148">
        <v>75.400000000000006</v>
      </c>
      <c r="I26" s="146">
        <v>74.8</v>
      </c>
      <c r="J26" s="146">
        <v>77</v>
      </c>
      <c r="K26" s="146">
        <v>80.7</v>
      </c>
      <c r="L26" s="146">
        <v>84.1</v>
      </c>
      <c r="M26" s="304">
        <v>74.400000000000006</v>
      </c>
      <c r="N26" s="305">
        <f t="shared" ref="N26:N29" si="0">SUM(B26:M26)</f>
        <v>905.5</v>
      </c>
      <c r="O26" s="148">
        <v>102.9</v>
      </c>
    </row>
    <row r="27" spans="1:35" ht="9.9499999999999993" customHeight="1" x14ac:dyDescent="0.15">
      <c r="A27" s="6" t="s">
        <v>180</v>
      </c>
      <c r="B27" s="146">
        <v>74.599999999999994</v>
      </c>
      <c r="C27" s="146">
        <v>75.400000000000006</v>
      </c>
      <c r="D27" s="148">
        <v>81.099999999999994</v>
      </c>
      <c r="E27" s="146">
        <v>81.599999999999994</v>
      </c>
      <c r="F27" s="146">
        <v>80.7</v>
      </c>
      <c r="G27" s="146">
        <v>79.400000000000006</v>
      </c>
      <c r="H27" s="148">
        <v>87.2</v>
      </c>
      <c r="I27" s="146">
        <v>72.599999999999994</v>
      </c>
      <c r="J27" s="146">
        <v>79</v>
      </c>
      <c r="K27" s="146">
        <v>82.8</v>
      </c>
      <c r="L27" s="146">
        <v>76.400000000000006</v>
      </c>
      <c r="M27" s="304">
        <v>76.5</v>
      </c>
      <c r="N27" s="305">
        <f t="shared" si="0"/>
        <v>947.3</v>
      </c>
      <c r="O27" s="148">
        <f>SUM(N27/N26)*100</f>
        <v>104.61623412479292</v>
      </c>
    </row>
    <row r="28" spans="1:35" ht="9.9499999999999993" customHeight="1" x14ac:dyDescent="0.15">
      <c r="A28" s="6" t="s">
        <v>179</v>
      </c>
      <c r="B28" s="146">
        <v>69</v>
      </c>
      <c r="C28" s="146">
        <v>77.5</v>
      </c>
      <c r="D28" s="148">
        <v>84.3</v>
      </c>
      <c r="E28" s="146">
        <v>83</v>
      </c>
      <c r="F28" s="146">
        <v>72.7</v>
      </c>
      <c r="G28" s="146">
        <v>75.400000000000006</v>
      </c>
      <c r="H28" s="148">
        <v>78.3</v>
      </c>
      <c r="I28" s="146">
        <v>69.5</v>
      </c>
      <c r="J28" s="146">
        <v>75.900000000000006</v>
      </c>
      <c r="K28" s="146">
        <v>79.900000000000006</v>
      </c>
      <c r="L28" s="146">
        <v>67.3</v>
      </c>
      <c r="M28" s="304">
        <v>71.8</v>
      </c>
      <c r="N28" s="305">
        <f t="shared" si="0"/>
        <v>904.5999999999998</v>
      </c>
      <c r="O28" s="148">
        <f>SUM(N28/N27)*100</f>
        <v>95.492452232661236</v>
      </c>
    </row>
    <row r="29" spans="1:35" ht="9.9499999999999993" customHeight="1" x14ac:dyDescent="0.15">
      <c r="A29" s="6" t="s">
        <v>182</v>
      </c>
      <c r="B29" s="146">
        <v>62</v>
      </c>
      <c r="C29" s="146">
        <v>71.900000000000006</v>
      </c>
      <c r="D29" s="148">
        <v>82.3</v>
      </c>
      <c r="E29" s="146">
        <v>86.9</v>
      </c>
      <c r="F29" s="146">
        <v>79.5</v>
      </c>
      <c r="G29" s="146">
        <v>84.7</v>
      </c>
      <c r="H29" s="148">
        <v>77.8</v>
      </c>
      <c r="I29" s="146">
        <v>103.2</v>
      </c>
      <c r="J29" s="146">
        <v>105.2</v>
      </c>
      <c r="K29" s="146">
        <v>95.4</v>
      </c>
      <c r="L29" s="146">
        <v>100.3</v>
      </c>
      <c r="M29" s="304">
        <v>106.6</v>
      </c>
      <c r="N29" s="305">
        <f t="shared" si="0"/>
        <v>1055.8</v>
      </c>
      <c r="O29" s="148">
        <f>SUM(N29/N28)*100</f>
        <v>116.71456997567988</v>
      </c>
    </row>
    <row r="30" spans="1:35" ht="9.9499999999999993" customHeight="1" x14ac:dyDescent="0.15">
      <c r="A30" s="6" t="s">
        <v>196</v>
      </c>
      <c r="B30" s="146">
        <v>93.3</v>
      </c>
      <c r="C30" s="146">
        <v>91.3</v>
      </c>
      <c r="D30" s="148">
        <v>106.6</v>
      </c>
      <c r="E30" s="146">
        <v>106.6</v>
      </c>
      <c r="F30" s="146">
        <v>101.9</v>
      </c>
      <c r="G30" s="146">
        <v>113</v>
      </c>
      <c r="H30" s="148">
        <v>110.5</v>
      </c>
      <c r="I30" s="146">
        <v>100.3</v>
      </c>
      <c r="J30" s="146">
        <v>104.2</v>
      </c>
      <c r="K30" s="146">
        <v>103.1</v>
      </c>
      <c r="L30" s="146">
        <v>103.7</v>
      </c>
      <c r="M30" s="304"/>
      <c r="N30" s="305"/>
      <c r="O30" s="148"/>
    </row>
    <row r="31" spans="1:35" ht="9.9499999999999993" customHeight="1" x14ac:dyDescent="0.15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  <row r="51" spans="1:17" ht="9.9499999999999993" customHeight="1" x14ac:dyDescent="0.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 x14ac:dyDescent="0.15">
      <c r="A52" s="48"/>
      <c r="B52" s="29"/>
    </row>
    <row r="53" spans="1:17" ht="9.9499999999999993" customHeight="1" x14ac:dyDescent="0.15">
      <c r="A53" s="48"/>
      <c r="B53" s="29"/>
    </row>
    <row r="54" spans="1:17" ht="9.9499999999999993" customHeight="1" x14ac:dyDescent="0.15">
      <c r="A54" s="48"/>
    </row>
    <row r="55" spans="1:17" ht="9.9499999999999993" customHeight="1" x14ac:dyDescent="0.15">
      <c r="A55" s="146"/>
      <c r="B55" s="146" t="s">
        <v>77</v>
      </c>
      <c r="C55" s="146" t="s">
        <v>78</v>
      </c>
      <c r="D55" s="146" t="s">
        <v>79</v>
      </c>
      <c r="E55" s="146" t="s">
        <v>80</v>
      </c>
      <c r="F55" s="146" t="s">
        <v>81</v>
      </c>
      <c r="G55" s="146" t="s">
        <v>82</v>
      </c>
      <c r="H55" s="146" t="s">
        <v>83</v>
      </c>
      <c r="I55" s="146" t="s">
        <v>84</v>
      </c>
      <c r="J55" s="146" t="s">
        <v>85</v>
      </c>
      <c r="K55" s="146" t="s">
        <v>86</v>
      </c>
      <c r="L55" s="146" t="s">
        <v>87</v>
      </c>
      <c r="M55" s="147" t="s">
        <v>88</v>
      </c>
      <c r="N55" s="207" t="s">
        <v>128</v>
      </c>
      <c r="O55" s="149" t="s">
        <v>126</v>
      </c>
    </row>
    <row r="56" spans="1:17" ht="9.9499999999999993" customHeight="1" x14ac:dyDescent="0.15">
      <c r="A56" s="6" t="s">
        <v>177</v>
      </c>
      <c r="B56" s="146">
        <v>109.8</v>
      </c>
      <c r="C56" s="146">
        <v>111.1</v>
      </c>
      <c r="D56" s="146">
        <v>112.9</v>
      </c>
      <c r="E56" s="146">
        <v>112.6</v>
      </c>
      <c r="F56" s="146">
        <v>115.3</v>
      </c>
      <c r="G56" s="146">
        <v>116.9</v>
      </c>
      <c r="H56" s="146">
        <v>111</v>
      </c>
      <c r="I56" s="146">
        <v>109</v>
      </c>
      <c r="J56" s="147">
        <v>114.4</v>
      </c>
      <c r="K56" s="146">
        <v>118.3</v>
      </c>
      <c r="L56" s="146">
        <v>124.3</v>
      </c>
      <c r="M56" s="147">
        <v>121.6</v>
      </c>
      <c r="N56" s="212">
        <f t="shared" ref="N56:N59" si="1">SUM(B56:M56)/12</f>
        <v>114.76666666666665</v>
      </c>
      <c r="O56" s="148">
        <v>105.8</v>
      </c>
      <c r="P56" s="17"/>
      <c r="Q56" s="17"/>
    </row>
    <row r="57" spans="1:17" ht="9.9499999999999993" customHeight="1" x14ac:dyDescent="0.15">
      <c r="A57" s="6" t="s">
        <v>180</v>
      </c>
      <c r="B57" s="146">
        <v>119.6</v>
      </c>
      <c r="C57" s="146">
        <v>123</v>
      </c>
      <c r="D57" s="146">
        <v>124.9</v>
      </c>
      <c r="E57" s="146">
        <v>120.4</v>
      </c>
      <c r="F57" s="146">
        <v>122.8</v>
      </c>
      <c r="G57" s="146">
        <v>122.8</v>
      </c>
      <c r="H57" s="146">
        <v>126.5</v>
      </c>
      <c r="I57" s="146">
        <v>124.6</v>
      </c>
      <c r="J57" s="147">
        <v>120.4</v>
      </c>
      <c r="K57" s="146">
        <v>123.9</v>
      </c>
      <c r="L57" s="146">
        <v>123.3</v>
      </c>
      <c r="M57" s="147">
        <v>119.5</v>
      </c>
      <c r="N57" s="212">
        <f t="shared" si="1"/>
        <v>122.64166666666667</v>
      </c>
      <c r="O57" s="148">
        <f>SUM(N57/N56)*100</f>
        <v>106.86174847516703</v>
      </c>
      <c r="P57" s="17"/>
      <c r="Q57" s="17"/>
    </row>
    <row r="58" spans="1:17" ht="9.9499999999999993" customHeight="1" x14ac:dyDescent="0.15">
      <c r="A58" s="6" t="s">
        <v>179</v>
      </c>
      <c r="B58" s="146">
        <v>121.9</v>
      </c>
      <c r="C58" s="146">
        <v>124.4</v>
      </c>
      <c r="D58" s="146">
        <v>124.3</v>
      </c>
      <c r="E58" s="146">
        <v>124</v>
      </c>
      <c r="F58" s="146">
        <v>129.1</v>
      </c>
      <c r="G58" s="146">
        <v>126</v>
      </c>
      <c r="H58" s="146">
        <v>120.9</v>
      </c>
      <c r="I58" s="146">
        <v>119.3</v>
      </c>
      <c r="J58" s="147">
        <v>118.8</v>
      </c>
      <c r="K58" s="146">
        <v>118</v>
      </c>
      <c r="L58" s="146">
        <v>111.6</v>
      </c>
      <c r="M58" s="147">
        <v>107.9</v>
      </c>
      <c r="N58" s="212">
        <f t="shared" si="1"/>
        <v>120.51666666666667</v>
      </c>
      <c r="O58" s="148">
        <f>SUM(N58/N57)*100</f>
        <v>98.267309913705233</v>
      </c>
      <c r="P58" s="17"/>
      <c r="Q58" s="17"/>
    </row>
    <row r="59" spans="1:17" ht="10.5" customHeight="1" x14ac:dyDescent="0.15">
      <c r="A59" s="6" t="s">
        <v>182</v>
      </c>
      <c r="B59" s="146">
        <v>107.9</v>
      </c>
      <c r="C59" s="146">
        <v>111.7</v>
      </c>
      <c r="D59" s="146">
        <v>111.9</v>
      </c>
      <c r="E59" s="146">
        <v>110.2</v>
      </c>
      <c r="F59" s="146">
        <v>112.5</v>
      </c>
      <c r="G59" s="146">
        <v>113</v>
      </c>
      <c r="H59" s="146">
        <v>111.4</v>
      </c>
      <c r="I59" s="146">
        <v>144</v>
      </c>
      <c r="J59" s="147">
        <v>145.1</v>
      </c>
      <c r="K59" s="146">
        <v>144.6</v>
      </c>
      <c r="L59" s="146">
        <v>147.4</v>
      </c>
      <c r="M59" s="147">
        <v>148.4</v>
      </c>
      <c r="N59" s="212">
        <f t="shared" si="1"/>
        <v>125.67500000000001</v>
      </c>
      <c r="O59" s="148">
        <f>SUM(N59/N58)*100</f>
        <v>104.28018254736553</v>
      </c>
      <c r="P59" s="17"/>
      <c r="Q59" s="17"/>
    </row>
    <row r="60" spans="1:17" ht="10.5" customHeight="1" x14ac:dyDescent="0.15">
      <c r="A60" s="6" t="s">
        <v>196</v>
      </c>
      <c r="B60" s="146">
        <v>141.30000000000001</v>
      </c>
      <c r="C60" s="146">
        <v>142.30000000000001</v>
      </c>
      <c r="D60" s="146">
        <v>141.1</v>
      </c>
      <c r="E60" s="146">
        <v>140.1</v>
      </c>
      <c r="F60" s="146">
        <v>145.19999999999999</v>
      </c>
      <c r="G60" s="146">
        <v>146.30000000000001</v>
      </c>
      <c r="H60" s="146">
        <v>140.9</v>
      </c>
      <c r="I60" s="146">
        <v>140.80000000000001</v>
      </c>
      <c r="J60" s="147">
        <v>138</v>
      </c>
      <c r="K60" s="146">
        <v>138.30000000000001</v>
      </c>
      <c r="L60" s="146">
        <v>140.9</v>
      </c>
      <c r="M60" s="147"/>
      <c r="N60" s="212"/>
      <c r="O60" s="148"/>
    </row>
    <row r="62" spans="1:17" ht="9.9499999999999993" customHeight="1" x14ac:dyDescent="0.15">
      <c r="O62" s="48"/>
    </row>
    <row r="63" spans="1:17" ht="9.9499999999999993" customHeight="1" x14ac:dyDescent="0.15">
      <c r="O63" s="48"/>
    </row>
    <row r="67" spans="15:27" ht="9.9499999999999993" customHeight="1" x14ac:dyDescent="0.15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 x14ac:dyDescent="0.15">
      <c r="A85" s="146"/>
      <c r="B85" s="146" t="s">
        <v>77</v>
      </c>
      <c r="C85" s="146" t="s">
        <v>78</v>
      </c>
      <c r="D85" s="146" t="s">
        <v>79</v>
      </c>
      <c r="E85" s="146" t="s">
        <v>80</v>
      </c>
      <c r="F85" s="146" t="s">
        <v>81</v>
      </c>
      <c r="G85" s="146" t="s">
        <v>82</v>
      </c>
      <c r="H85" s="146" t="s">
        <v>83</v>
      </c>
      <c r="I85" s="146" t="s">
        <v>84</v>
      </c>
      <c r="J85" s="146" t="s">
        <v>85</v>
      </c>
      <c r="K85" s="146" t="s">
        <v>86</v>
      </c>
      <c r="L85" s="146" t="s">
        <v>87</v>
      </c>
      <c r="M85" s="147" t="s">
        <v>88</v>
      </c>
      <c r="N85" s="207" t="s">
        <v>128</v>
      </c>
      <c r="O85" s="149" t="s">
        <v>126</v>
      </c>
    </row>
    <row r="86" spans="1:25" ht="9.9499999999999993" customHeight="1" x14ac:dyDescent="0.15">
      <c r="A86" s="6" t="s">
        <v>177</v>
      </c>
      <c r="B86" s="146">
        <v>59.5</v>
      </c>
      <c r="C86" s="146">
        <v>60.6</v>
      </c>
      <c r="D86" s="146">
        <v>68.3</v>
      </c>
      <c r="E86" s="146">
        <v>65.8</v>
      </c>
      <c r="F86" s="146">
        <v>66.5</v>
      </c>
      <c r="G86" s="146">
        <v>66.7</v>
      </c>
      <c r="H86" s="146">
        <v>68.8</v>
      </c>
      <c r="I86" s="146">
        <v>68.900000000000006</v>
      </c>
      <c r="J86" s="147">
        <v>66.5</v>
      </c>
      <c r="K86" s="146">
        <v>67.7</v>
      </c>
      <c r="L86" s="146">
        <v>66.8</v>
      </c>
      <c r="M86" s="147">
        <v>61.7</v>
      </c>
      <c r="N86" s="212">
        <f>SUM(B86:M86)/12</f>
        <v>65.650000000000006</v>
      </c>
      <c r="O86" s="148">
        <v>109.4</v>
      </c>
      <c r="P86" s="47"/>
      <c r="Q86" s="218"/>
      <c r="R86" s="47"/>
      <c r="S86" s="47"/>
      <c r="T86" s="47"/>
      <c r="U86" s="47"/>
      <c r="V86" s="47"/>
      <c r="W86" s="47"/>
      <c r="X86" s="47"/>
      <c r="Y86" s="151"/>
    </row>
    <row r="87" spans="1:25" ht="9.9499999999999993" customHeight="1" x14ac:dyDescent="0.15">
      <c r="A87" s="6" t="s">
        <v>180</v>
      </c>
      <c r="B87" s="146">
        <v>62.7</v>
      </c>
      <c r="C87" s="146">
        <v>60.7</v>
      </c>
      <c r="D87" s="146">
        <v>64.7</v>
      </c>
      <c r="E87" s="146">
        <v>68.3</v>
      </c>
      <c r="F87" s="146">
        <v>65.3</v>
      </c>
      <c r="G87" s="146">
        <v>64.7</v>
      </c>
      <c r="H87" s="146">
        <v>68.400000000000006</v>
      </c>
      <c r="I87" s="146">
        <v>58.6</v>
      </c>
      <c r="J87" s="147">
        <v>66.2</v>
      </c>
      <c r="K87" s="146">
        <v>66.3</v>
      </c>
      <c r="L87" s="146">
        <v>62.1</v>
      </c>
      <c r="M87" s="147">
        <v>64.599999999999994</v>
      </c>
      <c r="N87" s="212">
        <f>SUM(B87:M87)/12</f>
        <v>64.38333333333334</v>
      </c>
      <c r="O87" s="148">
        <f t="shared" ref="O87" si="2">SUM(N87/N86)*100</f>
        <v>98.070576288398073</v>
      </c>
      <c r="P87" s="47"/>
      <c r="Q87" s="218"/>
      <c r="R87" s="47"/>
      <c r="S87" s="47"/>
      <c r="T87" s="47"/>
      <c r="U87" s="47"/>
      <c r="V87" s="47"/>
      <c r="W87" s="47"/>
      <c r="X87" s="47"/>
      <c r="Y87" s="47"/>
    </row>
    <row r="88" spans="1:25" ht="10.5" customHeight="1" x14ac:dyDescent="0.15">
      <c r="A88" s="6" t="s">
        <v>179</v>
      </c>
      <c r="B88" s="146">
        <v>56.2</v>
      </c>
      <c r="C88" s="146">
        <v>61.9</v>
      </c>
      <c r="D88" s="146">
        <v>67.900000000000006</v>
      </c>
      <c r="E88" s="146">
        <v>67</v>
      </c>
      <c r="F88" s="146">
        <v>55.4</v>
      </c>
      <c r="G88" s="146">
        <v>60.3</v>
      </c>
      <c r="H88" s="146">
        <v>65.5</v>
      </c>
      <c r="I88" s="146">
        <v>58.5</v>
      </c>
      <c r="J88" s="147">
        <v>63.9</v>
      </c>
      <c r="K88" s="146">
        <v>67.900000000000006</v>
      </c>
      <c r="L88" s="146">
        <v>61.4</v>
      </c>
      <c r="M88" s="147">
        <v>67</v>
      </c>
      <c r="N88" s="212">
        <f>SUM(B88:M88)/12</f>
        <v>62.741666666666667</v>
      </c>
      <c r="O88" s="148">
        <f>SUM(N88/N87)*100</f>
        <v>97.450168263008024</v>
      </c>
      <c r="P88" s="47"/>
      <c r="Q88" s="218"/>
      <c r="R88" s="47"/>
      <c r="S88" s="47"/>
      <c r="T88" s="47"/>
      <c r="U88" s="47"/>
      <c r="V88" s="47"/>
      <c r="W88" s="47"/>
      <c r="X88" s="47"/>
      <c r="Y88" s="47"/>
    </row>
    <row r="89" spans="1:25" ht="10.5" customHeight="1" x14ac:dyDescent="0.15">
      <c r="A89" s="6" t="s">
        <v>182</v>
      </c>
      <c r="B89" s="146">
        <v>57.4</v>
      </c>
      <c r="C89" s="146">
        <v>63.8</v>
      </c>
      <c r="D89" s="146">
        <v>73.5</v>
      </c>
      <c r="E89" s="146">
        <v>79</v>
      </c>
      <c r="F89" s="146">
        <v>70.3</v>
      </c>
      <c r="G89" s="146">
        <v>74.900000000000006</v>
      </c>
      <c r="H89" s="146">
        <v>70</v>
      </c>
      <c r="I89" s="146">
        <v>68</v>
      </c>
      <c r="J89" s="147">
        <v>72.400000000000006</v>
      </c>
      <c r="K89" s="146">
        <v>66</v>
      </c>
      <c r="L89" s="146">
        <v>67.7</v>
      </c>
      <c r="M89" s="147">
        <v>71.7</v>
      </c>
      <c r="N89" s="212">
        <f>SUM(B89:M89)/12</f>
        <v>69.558333333333337</v>
      </c>
      <c r="O89" s="413">
        <f>SUM(N89/N88)*100</f>
        <v>110.86465666091114</v>
      </c>
      <c r="P89" s="47"/>
      <c r="Q89" s="218"/>
      <c r="R89" s="47"/>
      <c r="S89" s="47"/>
      <c r="T89" s="47"/>
      <c r="U89" s="47"/>
      <c r="V89" s="47"/>
      <c r="W89" s="47"/>
      <c r="X89" s="47"/>
      <c r="Y89" s="47"/>
    </row>
    <row r="90" spans="1:25" ht="10.5" customHeight="1" x14ac:dyDescent="0.15">
      <c r="A90" s="6" t="s">
        <v>196</v>
      </c>
      <c r="B90" s="146">
        <v>66.900000000000006</v>
      </c>
      <c r="C90" s="146">
        <v>64.099999999999994</v>
      </c>
      <c r="D90" s="146">
        <v>75.599999999999994</v>
      </c>
      <c r="E90" s="146">
        <v>76.2</v>
      </c>
      <c r="F90" s="146">
        <v>69.599999999999994</v>
      </c>
      <c r="G90" s="146">
        <v>77.2</v>
      </c>
      <c r="H90" s="146">
        <v>78.8</v>
      </c>
      <c r="I90" s="146">
        <v>71.3</v>
      </c>
      <c r="J90" s="147">
        <v>75.8</v>
      </c>
      <c r="K90" s="146">
        <v>74.5</v>
      </c>
      <c r="L90" s="146">
        <v>73.3</v>
      </c>
      <c r="M90" s="147"/>
      <c r="N90" s="212"/>
      <c r="O90" s="413"/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 x14ac:dyDescent="0.15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Q26" sqref="Q26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 x14ac:dyDescent="0.15">
      <c r="A1" s="464" t="s">
        <v>208</v>
      </c>
      <c r="B1" s="465"/>
      <c r="C1" s="465"/>
      <c r="D1" s="465"/>
      <c r="E1" s="465"/>
      <c r="F1" s="465"/>
      <c r="G1" s="465"/>
      <c r="M1" s="16"/>
      <c r="N1" t="s">
        <v>196</v>
      </c>
      <c r="O1" s="111"/>
      <c r="Q1" s="283" t="s">
        <v>182</v>
      </c>
    </row>
    <row r="2" spans="1:18" ht="13.5" customHeight="1" x14ac:dyDescent="0.15">
      <c r="H2" s="3"/>
      <c r="I2" s="145" t="s">
        <v>9</v>
      </c>
      <c r="J2" s="8" t="s">
        <v>68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 x14ac:dyDescent="0.15">
      <c r="H3" s="3">
        <v>17</v>
      </c>
      <c r="I3" s="161" t="s">
        <v>21</v>
      </c>
      <c r="J3" s="13">
        <v>327748</v>
      </c>
      <c r="K3" s="199">
        <v>1</v>
      </c>
      <c r="L3" s="3">
        <f>SUM(H3)</f>
        <v>17</v>
      </c>
      <c r="M3" s="161" t="s">
        <v>21</v>
      </c>
      <c r="N3" s="13">
        <f>SUM(J3)</f>
        <v>327748</v>
      </c>
      <c r="O3" s="3">
        <f>SUM(H3)</f>
        <v>17</v>
      </c>
      <c r="P3" s="161" t="s">
        <v>21</v>
      </c>
      <c r="Q3" s="200">
        <v>314894</v>
      </c>
    </row>
    <row r="4" spans="1:18" ht="13.5" customHeight="1" x14ac:dyDescent="0.15">
      <c r="H4" s="3">
        <v>36</v>
      </c>
      <c r="I4" s="161" t="s">
        <v>5</v>
      </c>
      <c r="J4" s="13">
        <v>100827</v>
      </c>
      <c r="K4" s="199">
        <v>2</v>
      </c>
      <c r="L4" s="3">
        <f t="shared" ref="L4:L12" si="0">SUM(H4)</f>
        <v>36</v>
      </c>
      <c r="M4" s="161" t="s">
        <v>5</v>
      </c>
      <c r="N4" s="13">
        <f t="shared" ref="N4:N12" si="1">SUM(J4)</f>
        <v>100827</v>
      </c>
      <c r="O4" s="3">
        <f t="shared" ref="O4:O12" si="2">SUM(H4)</f>
        <v>36</v>
      </c>
      <c r="P4" s="161" t="s">
        <v>5</v>
      </c>
      <c r="Q4" s="86">
        <v>96118</v>
      </c>
    </row>
    <row r="5" spans="1:18" ht="13.5" customHeight="1" x14ac:dyDescent="0.15">
      <c r="G5" s="17"/>
      <c r="H5" s="3">
        <v>26</v>
      </c>
      <c r="I5" s="161" t="s">
        <v>30</v>
      </c>
      <c r="J5" s="13">
        <v>97968</v>
      </c>
      <c r="K5" s="199">
        <v>3</v>
      </c>
      <c r="L5" s="3">
        <f t="shared" si="0"/>
        <v>26</v>
      </c>
      <c r="M5" s="161" t="s">
        <v>30</v>
      </c>
      <c r="N5" s="13">
        <f t="shared" si="1"/>
        <v>97968</v>
      </c>
      <c r="O5" s="3">
        <f t="shared" si="2"/>
        <v>26</v>
      </c>
      <c r="P5" s="161" t="s">
        <v>30</v>
      </c>
      <c r="Q5" s="86">
        <v>100208</v>
      </c>
    </row>
    <row r="6" spans="1:18" ht="13.5" customHeight="1" x14ac:dyDescent="0.15">
      <c r="H6" s="3">
        <v>33</v>
      </c>
      <c r="I6" s="161" t="s">
        <v>0</v>
      </c>
      <c r="J6" s="13">
        <v>80556</v>
      </c>
      <c r="K6" s="199">
        <v>4</v>
      </c>
      <c r="L6" s="3">
        <f t="shared" si="0"/>
        <v>33</v>
      </c>
      <c r="M6" s="161" t="s">
        <v>0</v>
      </c>
      <c r="N6" s="13">
        <f t="shared" si="1"/>
        <v>80556</v>
      </c>
      <c r="O6" s="3">
        <f t="shared" si="2"/>
        <v>33</v>
      </c>
      <c r="P6" s="161" t="s">
        <v>0</v>
      </c>
      <c r="Q6" s="86">
        <v>89534</v>
      </c>
    </row>
    <row r="7" spans="1:18" ht="13.5" customHeight="1" x14ac:dyDescent="0.15">
      <c r="H7" s="3">
        <v>16</v>
      </c>
      <c r="I7" s="161" t="s">
        <v>3</v>
      </c>
      <c r="J7" s="87">
        <v>70236</v>
      </c>
      <c r="K7" s="199">
        <v>5</v>
      </c>
      <c r="L7" s="3">
        <f t="shared" si="0"/>
        <v>16</v>
      </c>
      <c r="M7" s="161" t="s">
        <v>3</v>
      </c>
      <c r="N7" s="13">
        <f t="shared" si="1"/>
        <v>70236</v>
      </c>
      <c r="O7" s="3">
        <f t="shared" si="2"/>
        <v>16</v>
      </c>
      <c r="P7" s="161" t="s">
        <v>3</v>
      </c>
      <c r="Q7" s="86">
        <v>57419</v>
      </c>
    </row>
    <row r="8" spans="1:18" ht="13.5" customHeight="1" x14ac:dyDescent="0.15">
      <c r="H8" s="3">
        <v>25</v>
      </c>
      <c r="I8" s="161" t="s">
        <v>29</v>
      </c>
      <c r="J8" s="13">
        <v>48311</v>
      </c>
      <c r="K8" s="199">
        <v>6</v>
      </c>
      <c r="L8" s="3">
        <f t="shared" si="0"/>
        <v>25</v>
      </c>
      <c r="M8" s="161" t="s">
        <v>29</v>
      </c>
      <c r="N8" s="13">
        <f t="shared" si="1"/>
        <v>48311</v>
      </c>
      <c r="O8" s="3">
        <f t="shared" si="2"/>
        <v>25</v>
      </c>
      <c r="P8" s="161" t="s">
        <v>29</v>
      </c>
      <c r="Q8" s="86">
        <v>29956</v>
      </c>
    </row>
    <row r="9" spans="1:18" ht="13.5" customHeight="1" x14ac:dyDescent="0.15">
      <c r="H9" s="14">
        <v>34</v>
      </c>
      <c r="I9" s="163" t="s">
        <v>1</v>
      </c>
      <c r="J9" s="221">
        <v>46165</v>
      </c>
      <c r="K9" s="199">
        <v>7</v>
      </c>
      <c r="L9" s="3">
        <f t="shared" si="0"/>
        <v>34</v>
      </c>
      <c r="M9" s="163" t="s">
        <v>1</v>
      </c>
      <c r="N9" s="13">
        <f t="shared" si="1"/>
        <v>46165</v>
      </c>
      <c r="O9" s="3">
        <f t="shared" si="2"/>
        <v>34</v>
      </c>
      <c r="P9" s="163" t="s">
        <v>1</v>
      </c>
      <c r="Q9" s="86">
        <v>41442</v>
      </c>
    </row>
    <row r="10" spans="1:18" ht="13.5" customHeight="1" x14ac:dyDescent="0.15">
      <c r="H10" s="3">
        <v>13</v>
      </c>
      <c r="I10" s="161" t="s">
        <v>7</v>
      </c>
      <c r="J10" s="137">
        <v>38829</v>
      </c>
      <c r="K10" s="199">
        <v>8</v>
      </c>
      <c r="L10" s="3">
        <f t="shared" si="0"/>
        <v>13</v>
      </c>
      <c r="M10" s="161" t="s">
        <v>7</v>
      </c>
      <c r="N10" s="13">
        <f t="shared" si="1"/>
        <v>38829</v>
      </c>
      <c r="O10" s="3">
        <f t="shared" si="2"/>
        <v>13</v>
      </c>
      <c r="P10" s="161" t="s">
        <v>7</v>
      </c>
      <c r="Q10" s="86">
        <v>33357</v>
      </c>
    </row>
    <row r="11" spans="1:18" ht="13.5" customHeight="1" x14ac:dyDescent="0.15">
      <c r="H11" s="14">
        <v>31</v>
      </c>
      <c r="I11" s="163" t="s">
        <v>106</v>
      </c>
      <c r="J11" s="13">
        <v>37579</v>
      </c>
      <c r="K11" s="199">
        <v>9</v>
      </c>
      <c r="L11" s="3">
        <f t="shared" si="0"/>
        <v>31</v>
      </c>
      <c r="M11" s="163" t="s">
        <v>64</v>
      </c>
      <c r="N11" s="13">
        <f t="shared" si="1"/>
        <v>37579</v>
      </c>
      <c r="O11" s="3">
        <f t="shared" si="2"/>
        <v>31</v>
      </c>
      <c r="P11" s="163" t="s">
        <v>64</v>
      </c>
      <c r="Q11" s="86">
        <v>37116</v>
      </c>
    </row>
    <row r="12" spans="1:18" ht="13.5" customHeight="1" thickBot="1" x14ac:dyDescent="0.2">
      <c r="H12" s="440">
        <v>40</v>
      </c>
      <c r="I12" s="381" t="s">
        <v>2</v>
      </c>
      <c r="J12" s="383">
        <v>31993</v>
      </c>
      <c r="K12" s="198">
        <v>10</v>
      </c>
      <c r="L12" s="3">
        <f t="shared" si="0"/>
        <v>40</v>
      </c>
      <c r="M12" s="381" t="s">
        <v>2</v>
      </c>
      <c r="N12" s="114">
        <f t="shared" si="1"/>
        <v>31993</v>
      </c>
      <c r="O12" s="14">
        <f t="shared" si="2"/>
        <v>40</v>
      </c>
      <c r="P12" s="381" t="s">
        <v>2</v>
      </c>
      <c r="Q12" s="201">
        <v>31405</v>
      </c>
    </row>
    <row r="13" spans="1:18" ht="13.5" customHeight="1" thickTop="1" thickBot="1" x14ac:dyDescent="0.2">
      <c r="H13" s="122">
        <v>24</v>
      </c>
      <c r="I13" s="175" t="s">
        <v>28</v>
      </c>
      <c r="J13" s="441">
        <v>28870</v>
      </c>
      <c r="K13" s="104"/>
      <c r="L13" s="78"/>
      <c r="M13" s="164"/>
      <c r="N13" s="340">
        <f>SUM(J43)</f>
        <v>1036726</v>
      </c>
      <c r="O13" s="3"/>
      <c r="P13" s="274" t="s">
        <v>156</v>
      </c>
      <c r="Q13" s="202">
        <v>1002749</v>
      </c>
    </row>
    <row r="14" spans="1:18" ht="13.5" customHeight="1" x14ac:dyDescent="0.15">
      <c r="B14" s="19"/>
      <c r="H14" s="3">
        <v>38</v>
      </c>
      <c r="I14" s="161" t="s">
        <v>38</v>
      </c>
      <c r="J14" s="13">
        <v>28345</v>
      </c>
      <c r="K14" s="104"/>
      <c r="L14" s="26"/>
      <c r="N14" t="s">
        <v>59</v>
      </c>
      <c r="O14"/>
    </row>
    <row r="15" spans="1:18" ht="13.5" customHeight="1" x14ac:dyDescent="0.15">
      <c r="H15" s="3">
        <v>3</v>
      </c>
      <c r="I15" s="161" t="s">
        <v>10</v>
      </c>
      <c r="J15" s="13">
        <v>16451</v>
      </c>
      <c r="K15" s="104"/>
      <c r="L15" s="26"/>
      <c r="M15" t="s">
        <v>197</v>
      </c>
      <c r="N15" s="15"/>
      <c r="O15"/>
      <c r="P15" t="s">
        <v>198</v>
      </c>
      <c r="Q15" s="85" t="s">
        <v>63</v>
      </c>
    </row>
    <row r="16" spans="1:18" ht="13.5" customHeight="1" x14ac:dyDescent="0.15">
      <c r="C16" s="15"/>
      <c r="E16" s="17"/>
      <c r="H16" s="3">
        <v>9</v>
      </c>
      <c r="I16" s="3" t="s">
        <v>172</v>
      </c>
      <c r="J16" s="221">
        <v>11560</v>
      </c>
      <c r="K16" s="104"/>
      <c r="L16" s="3">
        <f>SUM(L3)</f>
        <v>17</v>
      </c>
      <c r="M16" s="13">
        <f>SUM(N3)</f>
        <v>327748</v>
      </c>
      <c r="N16" s="161" t="s">
        <v>21</v>
      </c>
      <c r="O16" s="3">
        <f>SUM(O3)</f>
        <v>17</v>
      </c>
      <c r="P16" s="13">
        <f>SUM(M16)</f>
        <v>327748</v>
      </c>
      <c r="Q16" s="279">
        <v>302861</v>
      </c>
      <c r="R16" s="79"/>
    </row>
    <row r="17" spans="2:20" ht="13.5" customHeight="1" x14ac:dyDescent="0.15">
      <c r="C17" s="15"/>
      <c r="E17" s="17"/>
      <c r="H17" s="3">
        <v>14</v>
      </c>
      <c r="I17" s="161" t="s">
        <v>19</v>
      </c>
      <c r="J17" s="13">
        <v>11180</v>
      </c>
      <c r="K17" s="104"/>
      <c r="L17" s="3">
        <f t="shared" ref="L17:L25" si="3">SUM(L4)</f>
        <v>36</v>
      </c>
      <c r="M17" s="13">
        <f t="shared" ref="M17:M25" si="4">SUM(N4)</f>
        <v>100827</v>
      </c>
      <c r="N17" s="161" t="s">
        <v>5</v>
      </c>
      <c r="O17" s="3">
        <f t="shared" ref="O17:O25" si="5">SUM(O4)</f>
        <v>36</v>
      </c>
      <c r="P17" s="13">
        <f t="shared" ref="P17:P25" si="6">SUM(M17)</f>
        <v>100827</v>
      </c>
      <c r="Q17" s="280">
        <v>101179</v>
      </c>
      <c r="R17" s="79"/>
      <c r="S17" s="42"/>
    </row>
    <row r="18" spans="2:20" ht="13.5" customHeight="1" x14ac:dyDescent="0.15">
      <c r="C18" s="15"/>
      <c r="E18" s="17"/>
      <c r="H18" s="3">
        <v>37</v>
      </c>
      <c r="I18" s="161" t="s">
        <v>37</v>
      </c>
      <c r="J18" s="13">
        <v>9961</v>
      </c>
      <c r="K18" s="104"/>
      <c r="L18" s="3">
        <f t="shared" si="3"/>
        <v>26</v>
      </c>
      <c r="M18" s="13">
        <f t="shared" si="4"/>
        <v>97968</v>
      </c>
      <c r="N18" s="161" t="s">
        <v>30</v>
      </c>
      <c r="O18" s="3">
        <f t="shared" si="5"/>
        <v>26</v>
      </c>
      <c r="P18" s="13">
        <f t="shared" si="6"/>
        <v>97968</v>
      </c>
      <c r="Q18" s="280">
        <v>96107</v>
      </c>
      <c r="R18" s="79"/>
      <c r="S18" s="112"/>
    </row>
    <row r="19" spans="2:20" ht="13.5" customHeight="1" x14ac:dyDescent="0.15">
      <c r="C19" s="15"/>
      <c r="E19" s="17"/>
      <c r="H19" s="3">
        <v>2</v>
      </c>
      <c r="I19" s="161" t="s">
        <v>6</v>
      </c>
      <c r="J19" s="13">
        <v>8559</v>
      </c>
      <c r="L19" s="3">
        <f t="shared" si="3"/>
        <v>33</v>
      </c>
      <c r="M19" s="13">
        <f t="shared" si="4"/>
        <v>80556</v>
      </c>
      <c r="N19" s="161" t="s">
        <v>0</v>
      </c>
      <c r="O19" s="3">
        <f t="shared" si="5"/>
        <v>33</v>
      </c>
      <c r="P19" s="13">
        <f t="shared" si="6"/>
        <v>80556</v>
      </c>
      <c r="Q19" s="280">
        <v>100720</v>
      </c>
      <c r="R19" s="79"/>
      <c r="S19" s="125"/>
    </row>
    <row r="20" spans="2:20" ht="13.5" customHeight="1" x14ac:dyDescent="0.15">
      <c r="B20" s="18"/>
      <c r="C20" s="15"/>
      <c r="E20" s="17"/>
      <c r="H20" s="3">
        <v>21</v>
      </c>
      <c r="I20" s="3" t="s">
        <v>166</v>
      </c>
      <c r="J20" s="13">
        <v>8228</v>
      </c>
      <c r="L20" s="3">
        <f t="shared" si="3"/>
        <v>16</v>
      </c>
      <c r="M20" s="13">
        <f t="shared" si="4"/>
        <v>70236</v>
      </c>
      <c r="N20" s="161" t="s">
        <v>3</v>
      </c>
      <c r="O20" s="3">
        <f t="shared" si="5"/>
        <v>16</v>
      </c>
      <c r="P20" s="13">
        <f t="shared" si="6"/>
        <v>70236</v>
      </c>
      <c r="Q20" s="280">
        <v>74471</v>
      </c>
      <c r="R20" s="79"/>
      <c r="S20" s="125"/>
    </row>
    <row r="21" spans="2:20" ht="13.5" customHeight="1" x14ac:dyDescent="0.15">
      <c r="B21" s="18"/>
      <c r="C21" s="15"/>
      <c r="E21" s="17"/>
      <c r="H21" s="3">
        <v>15</v>
      </c>
      <c r="I21" s="161" t="s">
        <v>20</v>
      </c>
      <c r="J21" s="13">
        <v>6977</v>
      </c>
      <c r="L21" s="3">
        <f t="shared" si="3"/>
        <v>25</v>
      </c>
      <c r="M21" s="13">
        <f t="shared" si="4"/>
        <v>48311</v>
      </c>
      <c r="N21" s="161" t="s">
        <v>29</v>
      </c>
      <c r="O21" s="3">
        <f t="shared" si="5"/>
        <v>25</v>
      </c>
      <c r="P21" s="13">
        <f t="shared" si="6"/>
        <v>48311</v>
      </c>
      <c r="Q21" s="280">
        <v>36517</v>
      </c>
      <c r="R21" s="79"/>
      <c r="S21" s="28"/>
    </row>
    <row r="22" spans="2:20" ht="13.5" customHeight="1" x14ac:dyDescent="0.15">
      <c r="C22" s="15"/>
      <c r="E22" s="17"/>
      <c r="H22" s="3">
        <v>1</v>
      </c>
      <c r="I22" s="161" t="s">
        <v>4</v>
      </c>
      <c r="J22" s="13">
        <v>5596</v>
      </c>
      <c r="K22" s="15"/>
      <c r="L22" s="3">
        <f t="shared" si="3"/>
        <v>34</v>
      </c>
      <c r="M22" s="13">
        <f t="shared" si="4"/>
        <v>46165</v>
      </c>
      <c r="N22" s="163" t="s">
        <v>1</v>
      </c>
      <c r="O22" s="3">
        <f t="shared" si="5"/>
        <v>34</v>
      </c>
      <c r="P22" s="13">
        <f t="shared" si="6"/>
        <v>46165</v>
      </c>
      <c r="Q22" s="280">
        <v>39432</v>
      </c>
      <c r="R22" s="79"/>
    </row>
    <row r="23" spans="2:20" ht="13.5" customHeight="1" x14ac:dyDescent="0.15">
      <c r="B23" s="18"/>
      <c r="C23" s="15"/>
      <c r="E23" s="17"/>
      <c r="H23" s="3">
        <v>11</v>
      </c>
      <c r="I23" s="161" t="s">
        <v>17</v>
      </c>
      <c r="J23" s="221">
        <v>3291</v>
      </c>
      <c r="K23" s="15"/>
      <c r="L23" s="3">
        <f t="shared" si="3"/>
        <v>13</v>
      </c>
      <c r="M23" s="13">
        <f t="shared" si="4"/>
        <v>38829</v>
      </c>
      <c r="N23" s="161" t="s">
        <v>7</v>
      </c>
      <c r="O23" s="3">
        <f t="shared" si="5"/>
        <v>13</v>
      </c>
      <c r="P23" s="13">
        <f t="shared" si="6"/>
        <v>38829</v>
      </c>
      <c r="Q23" s="280">
        <v>39854</v>
      </c>
      <c r="R23" s="79"/>
      <c r="S23" s="42"/>
    </row>
    <row r="24" spans="2:20" ht="13.5" customHeight="1" x14ac:dyDescent="0.15">
      <c r="C24" s="15"/>
      <c r="E24" s="17"/>
      <c r="H24" s="3">
        <v>12</v>
      </c>
      <c r="I24" s="161" t="s">
        <v>18</v>
      </c>
      <c r="J24" s="13">
        <v>2881</v>
      </c>
      <c r="K24" s="15"/>
      <c r="L24" s="3">
        <f t="shared" si="3"/>
        <v>31</v>
      </c>
      <c r="M24" s="13">
        <f t="shared" si="4"/>
        <v>37579</v>
      </c>
      <c r="N24" s="163" t="s">
        <v>64</v>
      </c>
      <c r="O24" s="3">
        <f t="shared" si="5"/>
        <v>31</v>
      </c>
      <c r="P24" s="13">
        <f t="shared" si="6"/>
        <v>37579</v>
      </c>
      <c r="Q24" s="280">
        <v>37244</v>
      </c>
      <c r="R24" s="79"/>
      <c r="S24" s="112"/>
    </row>
    <row r="25" spans="2:20" ht="13.5" customHeight="1" thickBot="1" x14ac:dyDescent="0.2">
      <c r="C25" s="15"/>
      <c r="E25" s="17"/>
      <c r="H25" s="3">
        <v>39</v>
      </c>
      <c r="I25" s="161" t="s">
        <v>39</v>
      </c>
      <c r="J25" s="13">
        <v>2027</v>
      </c>
      <c r="K25" s="15"/>
      <c r="L25" s="14">
        <f t="shared" si="3"/>
        <v>40</v>
      </c>
      <c r="M25" s="114">
        <f t="shared" si="4"/>
        <v>31993</v>
      </c>
      <c r="N25" s="381" t="s">
        <v>2</v>
      </c>
      <c r="O25" s="14">
        <f t="shared" si="5"/>
        <v>40</v>
      </c>
      <c r="P25" s="114">
        <f t="shared" si="6"/>
        <v>31993</v>
      </c>
      <c r="Q25" s="281">
        <v>31414</v>
      </c>
      <c r="R25" s="127" t="s">
        <v>73</v>
      </c>
      <c r="S25" s="28"/>
      <c r="T25" s="28"/>
    </row>
    <row r="26" spans="2:20" ht="13.5" customHeight="1" thickTop="1" x14ac:dyDescent="0.15">
      <c r="H26" s="3">
        <v>30</v>
      </c>
      <c r="I26" s="161" t="s">
        <v>33</v>
      </c>
      <c r="J26" s="13">
        <v>1832</v>
      </c>
      <c r="K26" s="15"/>
      <c r="L26" s="115"/>
      <c r="M26" s="162">
        <f>SUM(J43-(M16+M17+M18+M19+M20+M21+M22+M23+M24+M25))</f>
        <v>156514</v>
      </c>
      <c r="N26" s="222" t="s">
        <v>45</v>
      </c>
      <c r="O26" s="116"/>
      <c r="P26" s="162">
        <f>SUM(M26)</f>
        <v>156514</v>
      </c>
      <c r="Q26" s="162"/>
      <c r="R26" s="176">
        <v>1031124</v>
      </c>
      <c r="T26" s="28"/>
    </row>
    <row r="27" spans="2:20" ht="13.5" customHeight="1" x14ac:dyDescent="0.15">
      <c r="H27" s="3">
        <v>22</v>
      </c>
      <c r="I27" s="161" t="s">
        <v>26</v>
      </c>
      <c r="J27" s="221">
        <v>1800</v>
      </c>
      <c r="K27" s="15"/>
      <c r="M27" t="s">
        <v>183</v>
      </c>
      <c r="O27" s="111"/>
      <c r="P27" s="28" t="s">
        <v>184</v>
      </c>
    </row>
    <row r="28" spans="2:20" ht="13.5" customHeight="1" x14ac:dyDescent="0.15">
      <c r="H28" s="3">
        <v>23</v>
      </c>
      <c r="I28" s="161" t="s">
        <v>27</v>
      </c>
      <c r="J28" s="13">
        <v>1445</v>
      </c>
      <c r="K28" s="15"/>
      <c r="M28" s="86">
        <f t="shared" ref="M28:M37" si="7">SUM(Q3)</f>
        <v>314894</v>
      </c>
      <c r="N28" s="161" t="s">
        <v>21</v>
      </c>
      <c r="O28" s="3">
        <f>SUM(L3)</f>
        <v>17</v>
      </c>
      <c r="P28" s="86">
        <f t="shared" ref="P28:P37" si="8">SUM(Q3)</f>
        <v>314894</v>
      </c>
    </row>
    <row r="29" spans="2:20" ht="13.5" customHeight="1" x14ac:dyDescent="0.15">
      <c r="H29" s="3">
        <v>29</v>
      </c>
      <c r="I29" s="161" t="s">
        <v>96</v>
      </c>
      <c r="J29" s="13">
        <v>1158</v>
      </c>
      <c r="K29" s="15"/>
      <c r="M29" s="86">
        <f t="shared" si="7"/>
        <v>96118</v>
      </c>
      <c r="N29" s="161" t="s">
        <v>5</v>
      </c>
      <c r="O29" s="3">
        <f t="shared" ref="O29:O37" si="9">SUM(L4)</f>
        <v>36</v>
      </c>
      <c r="P29" s="86">
        <f t="shared" si="8"/>
        <v>96118</v>
      </c>
    </row>
    <row r="30" spans="2:20" ht="13.5" customHeight="1" x14ac:dyDescent="0.15">
      <c r="H30" s="3">
        <v>20</v>
      </c>
      <c r="I30" s="161" t="s">
        <v>24</v>
      </c>
      <c r="J30" s="87">
        <v>1140</v>
      </c>
      <c r="K30" s="15"/>
      <c r="M30" s="86">
        <f t="shared" si="7"/>
        <v>100208</v>
      </c>
      <c r="N30" s="161" t="s">
        <v>30</v>
      </c>
      <c r="O30" s="3">
        <f t="shared" si="9"/>
        <v>26</v>
      </c>
      <c r="P30" s="86">
        <f t="shared" si="8"/>
        <v>100208</v>
      </c>
    </row>
    <row r="31" spans="2:20" ht="13.5" customHeight="1" x14ac:dyDescent="0.15">
      <c r="H31" s="3">
        <v>35</v>
      </c>
      <c r="I31" s="161" t="s">
        <v>36</v>
      </c>
      <c r="J31" s="137">
        <v>1066</v>
      </c>
      <c r="K31" s="15"/>
      <c r="M31" s="86">
        <f t="shared" si="7"/>
        <v>89534</v>
      </c>
      <c r="N31" s="161" t="s">
        <v>0</v>
      </c>
      <c r="O31" s="3">
        <f t="shared" si="9"/>
        <v>33</v>
      </c>
      <c r="P31" s="86">
        <f t="shared" si="8"/>
        <v>89534</v>
      </c>
    </row>
    <row r="32" spans="2:20" ht="13.5" customHeight="1" x14ac:dyDescent="0.15">
      <c r="H32" s="3">
        <v>5</v>
      </c>
      <c r="I32" s="161" t="s">
        <v>12</v>
      </c>
      <c r="J32" s="221">
        <v>978</v>
      </c>
      <c r="K32" s="15"/>
      <c r="M32" s="86">
        <f t="shared" si="7"/>
        <v>57419</v>
      </c>
      <c r="N32" s="161" t="s">
        <v>3</v>
      </c>
      <c r="O32" s="3">
        <f t="shared" si="9"/>
        <v>16</v>
      </c>
      <c r="P32" s="86">
        <f t="shared" si="8"/>
        <v>57419</v>
      </c>
      <c r="S32" s="10"/>
    </row>
    <row r="33" spans="8:21" ht="13.5" customHeight="1" x14ac:dyDescent="0.15">
      <c r="H33" s="3">
        <v>27</v>
      </c>
      <c r="I33" s="161" t="s">
        <v>31</v>
      </c>
      <c r="J33" s="137">
        <v>817</v>
      </c>
      <c r="K33" s="15"/>
      <c r="M33" s="86">
        <f t="shared" si="7"/>
        <v>29956</v>
      </c>
      <c r="N33" s="161" t="s">
        <v>29</v>
      </c>
      <c r="O33" s="3">
        <f t="shared" si="9"/>
        <v>25</v>
      </c>
      <c r="P33" s="86">
        <f t="shared" si="8"/>
        <v>29956</v>
      </c>
      <c r="S33" s="28"/>
      <c r="T33" s="28"/>
    </row>
    <row r="34" spans="8:21" ht="13.5" customHeight="1" x14ac:dyDescent="0.15">
      <c r="H34" s="3">
        <v>6</v>
      </c>
      <c r="I34" s="161" t="s">
        <v>13</v>
      </c>
      <c r="J34" s="221">
        <v>621</v>
      </c>
      <c r="K34" s="15"/>
      <c r="M34" s="86">
        <f t="shared" si="7"/>
        <v>41442</v>
      </c>
      <c r="N34" s="163" t="s">
        <v>1</v>
      </c>
      <c r="O34" s="3">
        <f t="shared" si="9"/>
        <v>34</v>
      </c>
      <c r="P34" s="86">
        <f t="shared" si="8"/>
        <v>41442</v>
      </c>
      <c r="S34" s="28"/>
      <c r="T34" s="28"/>
    </row>
    <row r="35" spans="8:21" ht="13.5" customHeight="1" x14ac:dyDescent="0.15">
      <c r="H35" s="3">
        <v>4</v>
      </c>
      <c r="I35" s="161" t="s">
        <v>11</v>
      </c>
      <c r="J35" s="221">
        <v>557</v>
      </c>
      <c r="K35" s="15"/>
      <c r="M35" s="86">
        <f t="shared" si="7"/>
        <v>33357</v>
      </c>
      <c r="N35" s="161" t="s">
        <v>7</v>
      </c>
      <c r="O35" s="3">
        <f t="shared" si="9"/>
        <v>13</v>
      </c>
      <c r="P35" s="86">
        <f t="shared" si="8"/>
        <v>33357</v>
      </c>
      <c r="S35" s="28"/>
    </row>
    <row r="36" spans="8:21" ht="13.5" customHeight="1" x14ac:dyDescent="0.15">
      <c r="H36" s="3">
        <v>18</v>
      </c>
      <c r="I36" s="161" t="s">
        <v>22</v>
      </c>
      <c r="J36" s="13">
        <v>446</v>
      </c>
      <c r="K36" s="15"/>
      <c r="M36" s="86">
        <f t="shared" si="7"/>
        <v>37116</v>
      </c>
      <c r="N36" s="163" t="s">
        <v>64</v>
      </c>
      <c r="O36" s="3">
        <f t="shared" si="9"/>
        <v>31</v>
      </c>
      <c r="P36" s="86">
        <f t="shared" si="8"/>
        <v>37116</v>
      </c>
      <c r="S36" s="28"/>
    </row>
    <row r="37" spans="8:21" ht="13.5" customHeight="1" thickBot="1" x14ac:dyDescent="0.2">
      <c r="H37" s="3">
        <v>7</v>
      </c>
      <c r="I37" s="161" t="s">
        <v>14</v>
      </c>
      <c r="J37" s="221">
        <v>299</v>
      </c>
      <c r="K37" s="15"/>
      <c r="M37" s="113">
        <f t="shared" si="7"/>
        <v>31405</v>
      </c>
      <c r="N37" s="381" t="s">
        <v>2</v>
      </c>
      <c r="O37" s="14">
        <f t="shared" si="9"/>
        <v>40</v>
      </c>
      <c r="P37" s="113">
        <f t="shared" si="8"/>
        <v>31405</v>
      </c>
      <c r="S37" s="28"/>
    </row>
    <row r="38" spans="8:21" ht="13.5" customHeight="1" thickTop="1" x14ac:dyDescent="0.15">
      <c r="H38" s="3">
        <v>32</v>
      </c>
      <c r="I38" s="161" t="s">
        <v>35</v>
      </c>
      <c r="J38" s="137">
        <v>174</v>
      </c>
      <c r="K38" s="15"/>
      <c r="M38" s="346">
        <f>SUM(Q13-(Q3+Q4+Q5+Q6+Q7+Q8+Q9+Q10+Q11+Q12))</f>
        <v>171300</v>
      </c>
      <c r="N38" s="347" t="s">
        <v>168</v>
      </c>
      <c r="O38" s="348"/>
      <c r="P38" s="349">
        <f>SUM(M38)</f>
        <v>171300</v>
      </c>
      <c r="U38" s="28"/>
    </row>
    <row r="39" spans="8:21" ht="13.5" customHeight="1" x14ac:dyDescent="0.15">
      <c r="H39" s="3">
        <v>19</v>
      </c>
      <c r="I39" s="161" t="s">
        <v>23</v>
      </c>
      <c r="J39" s="13">
        <v>129</v>
      </c>
      <c r="K39" s="15"/>
      <c r="P39" s="28"/>
    </row>
    <row r="40" spans="8:21" ht="13.5" customHeight="1" x14ac:dyDescent="0.15">
      <c r="H40" s="3">
        <v>28</v>
      </c>
      <c r="I40" s="161" t="s">
        <v>32</v>
      </c>
      <c r="J40" s="13">
        <v>66</v>
      </c>
      <c r="K40" s="15"/>
    </row>
    <row r="41" spans="8:21" ht="13.5" customHeight="1" x14ac:dyDescent="0.15">
      <c r="H41" s="3">
        <v>10</v>
      </c>
      <c r="I41" s="161" t="s">
        <v>16</v>
      </c>
      <c r="J41" s="13">
        <v>60</v>
      </c>
      <c r="K41" s="15"/>
    </row>
    <row r="42" spans="8:21" ht="13.5" customHeight="1" thickBot="1" x14ac:dyDescent="0.2">
      <c r="H42" s="14">
        <v>8</v>
      </c>
      <c r="I42" s="163" t="s">
        <v>15</v>
      </c>
      <c r="J42" s="114">
        <v>0</v>
      </c>
      <c r="K42" s="15"/>
    </row>
    <row r="43" spans="8:21" ht="13.5" customHeight="1" thickTop="1" x14ac:dyDescent="0.15">
      <c r="H43" s="115"/>
      <c r="I43" s="295" t="s">
        <v>94</v>
      </c>
      <c r="J43" s="296">
        <f>SUM(J3:J42)</f>
        <v>1036726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3" t="s">
        <v>46</v>
      </c>
      <c r="B52" s="22" t="s">
        <v>9</v>
      </c>
      <c r="C52" s="8" t="s">
        <v>196</v>
      </c>
      <c r="D52" s="8" t="s">
        <v>182</v>
      </c>
      <c r="E52" s="24" t="s">
        <v>43</v>
      </c>
      <c r="F52" s="23" t="s">
        <v>42</v>
      </c>
      <c r="G52" s="23" t="s">
        <v>40</v>
      </c>
      <c r="I52" s="160"/>
    </row>
    <row r="53" spans="1:16" ht="13.5" customHeight="1" x14ac:dyDescent="0.15">
      <c r="A53" s="9">
        <v>1</v>
      </c>
      <c r="B53" s="161" t="s">
        <v>21</v>
      </c>
      <c r="C53" s="13">
        <f t="shared" ref="C53:C62" si="10">SUM(J3)</f>
        <v>327748</v>
      </c>
      <c r="D53" s="87">
        <f t="shared" ref="D53:D63" si="11">SUM(Q3)</f>
        <v>314894</v>
      </c>
      <c r="E53" s="80">
        <f t="shared" ref="E53:E62" si="12">SUM(P16/Q16*100)</f>
        <v>108.21730100607209</v>
      </c>
      <c r="F53" s="20">
        <f t="shared" ref="F53:F63" si="13">SUM(C53/D53*100)</f>
        <v>104.08200854890852</v>
      </c>
      <c r="G53" s="21"/>
      <c r="I53" s="160"/>
    </row>
    <row r="54" spans="1:16" ht="13.5" customHeight="1" x14ac:dyDescent="0.15">
      <c r="A54" s="9">
        <v>2</v>
      </c>
      <c r="B54" s="161" t="s">
        <v>5</v>
      </c>
      <c r="C54" s="13">
        <f t="shared" si="10"/>
        <v>100827</v>
      </c>
      <c r="D54" s="87">
        <f t="shared" si="11"/>
        <v>96118</v>
      </c>
      <c r="E54" s="80">
        <f t="shared" si="12"/>
        <v>99.652101720712793</v>
      </c>
      <c r="F54" s="20">
        <f t="shared" si="13"/>
        <v>104.89918641669615</v>
      </c>
      <c r="G54" s="21"/>
      <c r="I54" s="160"/>
    </row>
    <row r="55" spans="1:16" ht="13.5" customHeight="1" x14ac:dyDescent="0.15">
      <c r="A55" s="9">
        <v>3</v>
      </c>
      <c r="B55" s="161" t="s">
        <v>30</v>
      </c>
      <c r="C55" s="13">
        <f t="shared" si="10"/>
        <v>97968</v>
      </c>
      <c r="D55" s="87">
        <f t="shared" si="11"/>
        <v>100208</v>
      </c>
      <c r="E55" s="80">
        <f t="shared" si="12"/>
        <v>101.9363834059954</v>
      </c>
      <c r="F55" s="20">
        <f t="shared" si="13"/>
        <v>97.764649528979717</v>
      </c>
      <c r="G55" s="21"/>
      <c r="I55" s="160"/>
    </row>
    <row r="56" spans="1:16" ht="13.5" customHeight="1" x14ac:dyDescent="0.15">
      <c r="A56" s="9">
        <v>4</v>
      </c>
      <c r="B56" s="161" t="s">
        <v>0</v>
      </c>
      <c r="C56" s="13">
        <f t="shared" si="10"/>
        <v>80556</v>
      </c>
      <c r="D56" s="87">
        <f t="shared" si="11"/>
        <v>89534</v>
      </c>
      <c r="E56" s="80">
        <f t="shared" si="12"/>
        <v>79.980142970611595</v>
      </c>
      <c r="F56" s="20">
        <f t="shared" si="13"/>
        <v>89.972524404136976</v>
      </c>
      <c r="G56" s="21"/>
      <c r="I56" s="160"/>
    </row>
    <row r="57" spans="1:16" ht="13.5" customHeight="1" x14ac:dyDescent="0.15">
      <c r="A57" s="9">
        <v>5</v>
      </c>
      <c r="B57" s="161" t="s">
        <v>3</v>
      </c>
      <c r="C57" s="13">
        <f t="shared" si="10"/>
        <v>70236</v>
      </c>
      <c r="D57" s="87">
        <f t="shared" si="11"/>
        <v>57419</v>
      </c>
      <c r="E57" s="80">
        <f t="shared" si="12"/>
        <v>94.313222596715491</v>
      </c>
      <c r="F57" s="20">
        <f t="shared" si="13"/>
        <v>122.32187951723297</v>
      </c>
      <c r="G57" s="21"/>
      <c r="I57" s="160"/>
      <c r="P57" s="28"/>
    </row>
    <row r="58" spans="1:16" ht="13.5" customHeight="1" x14ac:dyDescent="0.15">
      <c r="A58" s="9">
        <v>6</v>
      </c>
      <c r="B58" s="161" t="s">
        <v>29</v>
      </c>
      <c r="C58" s="13">
        <f t="shared" si="10"/>
        <v>48311</v>
      </c>
      <c r="D58" s="87">
        <f t="shared" si="11"/>
        <v>29956</v>
      </c>
      <c r="E58" s="80">
        <f t="shared" si="12"/>
        <v>132.2972861954706</v>
      </c>
      <c r="F58" s="20">
        <f t="shared" si="13"/>
        <v>161.27320069435171</v>
      </c>
      <c r="G58" s="21"/>
    </row>
    <row r="59" spans="1:16" ht="13.5" customHeight="1" x14ac:dyDescent="0.15">
      <c r="A59" s="9">
        <v>7</v>
      </c>
      <c r="B59" s="163" t="s">
        <v>1</v>
      </c>
      <c r="C59" s="13">
        <f t="shared" si="10"/>
        <v>46165</v>
      </c>
      <c r="D59" s="87">
        <f t="shared" si="11"/>
        <v>41442</v>
      </c>
      <c r="E59" s="80">
        <f t="shared" si="12"/>
        <v>117.07496449584094</v>
      </c>
      <c r="F59" s="20">
        <f t="shared" si="13"/>
        <v>111.39665074079437</v>
      </c>
      <c r="G59" s="21"/>
    </row>
    <row r="60" spans="1:16" ht="13.5" customHeight="1" x14ac:dyDescent="0.15">
      <c r="A60" s="9">
        <v>8</v>
      </c>
      <c r="B60" s="161" t="s">
        <v>7</v>
      </c>
      <c r="C60" s="13">
        <f t="shared" si="10"/>
        <v>38829</v>
      </c>
      <c r="D60" s="87">
        <f t="shared" si="11"/>
        <v>33357</v>
      </c>
      <c r="E60" s="80">
        <f t="shared" si="12"/>
        <v>97.428112611030258</v>
      </c>
      <c r="F60" s="20">
        <f t="shared" si="13"/>
        <v>116.40435290943429</v>
      </c>
      <c r="G60" s="21"/>
    </row>
    <row r="61" spans="1:16" ht="13.5" customHeight="1" x14ac:dyDescent="0.15">
      <c r="A61" s="9">
        <v>9</v>
      </c>
      <c r="B61" s="163" t="s">
        <v>64</v>
      </c>
      <c r="C61" s="13">
        <f t="shared" si="10"/>
        <v>37579</v>
      </c>
      <c r="D61" s="87">
        <f t="shared" si="11"/>
        <v>37116</v>
      </c>
      <c r="E61" s="80">
        <f t="shared" si="12"/>
        <v>100.89947374073675</v>
      </c>
      <c r="F61" s="20">
        <f t="shared" si="13"/>
        <v>101.24744045694578</v>
      </c>
      <c r="G61" s="21"/>
    </row>
    <row r="62" spans="1:16" ht="13.5" customHeight="1" thickBot="1" x14ac:dyDescent="0.2">
      <c r="A62" s="128">
        <v>10</v>
      </c>
      <c r="B62" s="381" t="s">
        <v>2</v>
      </c>
      <c r="C62" s="114">
        <f t="shared" si="10"/>
        <v>31993</v>
      </c>
      <c r="D62" s="129">
        <f t="shared" si="11"/>
        <v>31405</v>
      </c>
      <c r="E62" s="130">
        <f t="shared" si="12"/>
        <v>101.84312726809704</v>
      </c>
      <c r="F62" s="131">
        <f t="shared" si="13"/>
        <v>101.87231332590352</v>
      </c>
      <c r="G62" s="132"/>
    </row>
    <row r="63" spans="1:16" ht="13.5" customHeight="1" thickTop="1" x14ac:dyDescent="0.15">
      <c r="A63" s="115"/>
      <c r="B63" s="133" t="s">
        <v>74</v>
      </c>
      <c r="C63" s="134">
        <f>SUM(J43)</f>
        <v>1036726</v>
      </c>
      <c r="D63" s="134">
        <f t="shared" si="11"/>
        <v>1002749</v>
      </c>
      <c r="E63" s="135">
        <f>SUM(C63/R26*100)</f>
        <v>100.54329062266032</v>
      </c>
      <c r="F63" s="136">
        <f t="shared" si="13"/>
        <v>103.38838532873132</v>
      </c>
      <c r="G63" s="115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17">
    <sortCondition descending="1" ref="J3:J17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D25" sqref="D25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66</v>
      </c>
      <c r="R1" s="105"/>
    </row>
    <row r="2" spans="8:30" x14ac:dyDescent="0.15">
      <c r="H2" s="184" t="s">
        <v>196</v>
      </c>
      <c r="I2" s="3"/>
      <c r="J2" s="186" t="s">
        <v>103</v>
      </c>
      <c r="K2" s="3"/>
      <c r="L2" s="297" t="s">
        <v>182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100</v>
      </c>
      <c r="I3" s="3"/>
      <c r="J3" s="145" t="s">
        <v>101</v>
      </c>
      <c r="K3" s="3"/>
      <c r="L3" s="297" t="s">
        <v>100</v>
      </c>
      <c r="S3" s="26"/>
      <c r="T3" s="26"/>
      <c r="U3" s="26"/>
    </row>
    <row r="4" spans="8:30" x14ac:dyDescent="0.15">
      <c r="H4" s="98">
        <v>18812</v>
      </c>
      <c r="I4" s="3">
        <v>26</v>
      </c>
      <c r="J4" s="161" t="s">
        <v>30</v>
      </c>
      <c r="K4" s="117">
        <f>SUM(I4)</f>
        <v>26</v>
      </c>
      <c r="L4" s="313">
        <v>18413</v>
      </c>
      <c r="M4" s="45"/>
      <c r="N4" s="90"/>
      <c r="O4" s="90"/>
      <c r="S4" s="26"/>
      <c r="T4" s="26"/>
      <c r="U4" s="26"/>
    </row>
    <row r="5" spans="8:30" x14ac:dyDescent="0.15">
      <c r="H5" s="195">
        <v>10613</v>
      </c>
      <c r="I5" s="3">
        <v>33</v>
      </c>
      <c r="J5" s="161" t="s">
        <v>0</v>
      </c>
      <c r="K5" s="117">
        <f t="shared" ref="K5:K13" si="0">SUM(I5)</f>
        <v>33</v>
      </c>
      <c r="L5" s="314">
        <v>18682</v>
      </c>
      <c r="M5" s="45"/>
      <c r="N5" s="90"/>
      <c r="O5" s="90"/>
      <c r="S5" s="26"/>
      <c r="T5" s="26"/>
      <c r="U5" s="26"/>
    </row>
    <row r="6" spans="8:30" x14ac:dyDescent="0.15">
      <c r="H6" s="88">
        <v>5675</v>
      </c>
      <c r="I6" s="3">
        <v>14</v>
      </c>
      <c r="J6" s="161" t="s">
        <v>19</v>
      </c>
      <c r="K6" s="117">
        <f t="shared" si="0"/>
        <v>14</v>
      </c>
      <c r="L6" s="314">
        <v>8129</v>
      </c>
      <c r="M6" s="45"/>
      <c r="N6" s="185"/>
      <c r="O6" s="90"/>
      <c r="S6" s="26"/>
      <c r="T6" s="26"/>
      <c r="U6" s="26"/>
    </row>
    <row r="7" spans="8:30" x14ac:dyDescent="0.15">
      <c r="H7" s="44">
        <v>4897</v>
      </c>
      <c r="I7" s="3">
        <v>38</v>
      </c>
      <c r="J7" s="161" t="s">
        <v>38</v>
      </c>
      <c r="K7" s="117">
        <f t="shared" si="0"/>
        <v>38</v>
      </c>
      <c r="L7" s="314">
        <v>5354</v>
      </c>
      <c r="M7" s="45"/>
      <c r="N7" s="90"/>
      <c r="O7" s="90"/>
      <c r="S7" s="26"/>
      <c r="T7" s="26"/>
      <c r="U7" s="26"/>
    </row>
    <row r="8" spans="8:30" x14ac:dyDescent="0.15">
      <c r="H8" s="88">
        <v>4758</v>
      </c>
      <c r="I8" s="3">
        <v>24</v>
      </c>
      <c r="J8" s="161" t="s">
        <v>28</v>
      </c>
      <c r="K8" s="117">
        <f t="shared" si="0"/>
        <v>24</v>
      </c>
      <c r="L8" s="314">
        <v>4801</v>
      </c>
      <c r="M8" s="45"/>
      <c r="N8" s="90"/>
      <c r="O8" s="90"/>
      <c r="S8" s="26"/>
      <c r="T8" s="26"/>
      <c r="U8" s="26"/>
    </row>
    <row r="9" spans="8:30" x14ac:dyDescent="0.15">
      <c r="H9" s="88">
        <v>4161</v>
      </c>
      <c r="I9" s="3">
        <v>34</v>
      </c>
      <c r="J9" s="161" t="s">
        <v>1</v>
      </c>
      <c r="K9" s="117">
        <f t="shared" si="0"/>
        <v>34</v>
      </c>
      <c r="L9" s="314">
        <v>4842</v>
      </c>
      <c r="M9" s="45"/>
      <c r="N9" s="90"/>
      <c r="O9" s="90"/>
      <c r="S9" s="26"/>
      <c r="T9" s="26"/>
      <c r="U9" s="26"/>
    </row>
    <row r="10" spans="8:30" x14ac:dyDescent="0.15">
      <c r="H10" s="195">
        <v>4007</v>
      </c>
      <c r="I10" s="14">
        <v>15</v>
      </c>
      <c r="J10" s="163" t="s">
        <v>20</v>
      </c>
      <c r="K10" s="117">
        <f t="shared" si="0"/>
        <v>15</v>
      </c>
      <c r="L10" s="314">
        <v>4079</v>
      </c>
      <c r="S10" s="26"/>
      <c r="T10" s="26"/>
      <c r="U10" s="26"/>
    </row>
    <row r="11" spans="8:30" x14ac:dyDescent="0.15">
      <c r="H11" s="43">
        <v>1553</v>
      </c>
      <c r="I11" s="3">
        <v>36</v>
      </c>
      <c r="J11" s="161" t="s">
        <v>5</v>
      </c>
      <c r="K11" s="117">
        <f t="shared" si="0"/>
        <v>36</v>
      </c>
      <c r="L11" s="314">
        <v>3373</v>
      </c>
      <c r="M11" s="45"/>
      <c r="N11" s="90"/>
      <c r="O11" s="90"/>
      <c r="S11" s="26"/>
      <c r="T11" s="26"/>
      <c r="U11" s="26"/>
    </row>
    <row r="12" spans="8:30" x14ac:dyDescent="0.15">
      <c r="H12" s="138">
        <v>1463</v>
      </c>
      <c r="I12" s="14">
        <v>37</v>
      </c>
      <c r="J12" s="163" t="s">
        <v>37</v>
      </c>
      <c r="K12" s="117">
        <f t="shared" si="0"/>
        <v>37</v>
      </c>
      <c r="L12" s="314">
        <v>3808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31">
        <v>1364</v>
      </c>
      <c r="I13" s="385">
        <v>25</v>
      </c>
      <c r="J13" s="386" t="s">
        <v>29</v>
      </c>
      <c r="K13" s="117">
        <f t="shared" si="0"/>
        <v>25</v>
      </c>
      <c r="L13" s="314">
        <v>1040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88">
        <v>728</v>
      </c>
      <c r="I14" s="122">
        <v>17</v>
      </c>
      <c r="J14" s="175" t="s">
        <v>21</v>
      </c>
      <c r="K14" s="108" t="s">
        <v>8</v>
      </c>
      <c r="L14" s="315">
        <v>76852</v>
      </c>
      <c r="S14" s="26"/>
      <c r="T14" s="26"/>
      <c r="U14" s="26"/>
    </row>
    <row r="15" spans="8:30" x14ac:dyDescent="0.15">
      <c r="H15" s="88">
        <v>656</v>
      </c>
      <c r="I15" s="33">
        <v>40</v>
      </c>
      <c r="J15" s="161" t="s">
        <v>2</v>
      </c>
      <c r="K15" s="50"/>
      <c r="L15" t="s">
        <v>60</v>
      </c>
      <c r="M15" s="42" t="s">
        <v>95</v>
      </c>
      <c r="N15" s="42" t="s">
        <v>75</v>
      </c>
      <c r="S15" s="26"/>
      <c r="T15" s="26"/>
      <c r="U15" s="26"/>
    </row>
    <row r="16" spans="8:30" x14ac:dyDescent="0.15">
      <c r="H16" s="88">
        <v>632</v>
      </c>
      <c r="I16" s="3">
        <v>27</v>
      </c>
      <c r="J16" s="161" t="s">
        <v>31</v>
      </c>
      <c r="K16" s="117">
        <f>SUM(I4)</f>
        <v>26</v>
      </c>
      <c r="L16" s="161" t="s">
        <v>30</v>
      </c>
      <c r="M16" s="316">
        <v>19630</v>
      </c>
      <c r="N16" s="89">
        <f>SUM(H4)</f>
        <v>18812</v>
      </c>
      <c r="O16" s="45"/>
      <c r="P16" s="17"/>
      <c r="S16" s="26"/>
      <c r="T16" s="26"/>
      <c r="U16" s="26"/>
    </row>
    <row r="17" spans="1:21" x14ac:dyDescent="0.15">
      <c r="H17" s="44">
        <v>595</v>
      </c>
      <c r="I17" s="3">
        <v>1</v>
      </c>
      <c r="J17" s="161" t="s">
        <v>4</v>
      </c>
      <c r="K17" s="117">
        <f t="shared" ref="K17:K25" si="1">SUM(I5)</f>
        <v>33</v>
      </c>
      <c r="L17" s="161" t="s">
        <v>0</v>
      </c>
      <c r="M17" s="317">
        <v>12126</v>
      </c>
      <c r="N17" s="89">
        <f t="shared" ref="N17:N25" si="2">SUM(H5)</f>
        <v>10613</v>
      </c>
      <c r="O17" s="45"/>
      <c r="P17" s="17"/>
      <c r="S17" s="26"/>
      <c r="T17" s="26"/>
      <c r="U17" s="26"/>
    </row>
    <row r="18" spans="1:21" x14ac:dyDescent="0.15">
      <c r="H18" s="351">
        <v>551</v>
      </c>
      <c r="I18" s="3">
        <v>16</v>
      </c>
      <c r="J18" s="161" t="s">
        <v>3</v>
      </c>
      <c r="K18" s="117">
        <f t="shared" si="1"/>
        <v>14</v>
      </c>
      <c r="L18" s="161" t="s">
        <v>19</v>
      </c>
      <c r="M18" s="317">
        <v>6348</v>
      </c>
      <c r="N18" s="89">
        <f t="shared" si="2"/>
        <v>5675</v>
      </c>
      <c r="O18" s="45"/>
      <c r="P18" s="17"/>
      <c r="S18" s="26"/>
      <c r="T18" s="26"/>
      <c r="U18" s="26"/>
    </row>
    <row r="19" spans="1:21" x14ac:dyDescent="0.15">
      <c r="H19" s="43">
        <v>195</v>
      </c>
      <c r="I19" s="3">
        <v>21</v>
      </c>
      <c r="J19" s="161" t="s">
        <v>25</v>
      </c>
      <c r="K19" s="117">
        <f t="shared" si="1"/>
        <v>38</v>
      </c>
      <c r="L19" s="161" t="s">
        <v>38</v>
      </c>
      <c r="M19" s="317">
        <v>4586</v>
      </c>
      <c r="N19" s="89">
        <f t="shared" si="2"/>
        <v>4897</v>
      </c>
      <c r="O19" s="45"/>
      <c r="P19" s="17"/>
      <c r="S19" s="26"/>
      <c r="T19" s="26"/>
      <c r="U19" s="26"/>
    </row>
    <row r="20" spans="1:21" ht="14.25" thickBot="1" x14ac:dyDescent="0.2">
      <c r="H20" s="44">
        <v>187</v>
      </c>
      <c r="I20" s="3">
        <v>23</v>
      </c>
      <c r="J20" s="161" t="s">
        <v>27</v>
      </c>
      <c r="K20" s="117">
        <f t="shared" si="1"/>
        <v>24</v>
      </c>
      <c r="L20" s="161" t="s">
        <v>28</v>
      </c>
      <c r="M20" s="317">
        <v>4575</v>
      </c>
      <c r="N20" s="89">
        <f t="shared" si="2"/>
        <v>4758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53</v>
      </c>
      <c r="C21" s="59" t="s">
        <v>196</v>
      </c>
      <c r="D21" s="59" t="s">
        <v>182</v>
      </c>
      <c r="E21" s="59" t="s">
        <v>51</v>
      </c>
      <c r="F21" s="59" t="s">
        <v>50</v>
      </c>
      <c r="G21" s="59" t="s">
        <v>52</v>
      </c>
      <c r="H21" s="195">
        <v>115</v>
      </c>
      <c r="I21" s="3">
        <v>32</v>
      </c>
      <c r="J21" s="161" t="s">
        <v>35</v>
      </c>
      <c r="K21" s="117">
        <f t="shared" si="1"/>
        <v>34</v>
      </c>
      <c r="L21" s="161" t="s">
        <v>1</v>
      </c>
      <c r="M21" s="317">
        <v>4401</v>
      </c>
      <c r="N21" s="89">
        <f t="shared" si="2"/>
        <v>4161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30</v>
      </c>
      <c r="C22" s="43">
        <f t="shared" ref="C22:C31" si="3">SUM(H4)</f>
        <v>18812</v>
      </c>
      <c r="D22" s="89">
        <f>SUM(L4)</f>
        <v>18413</v>
      </c>
      <c r="E22" s="52">
        <f t="shared" ref="E22:E32" si="4">SUM(N16/M16*100)</f>
        <v>95.832908813041257</v>
      </c>
      <c r="F22" s="55">
        <f>SUM(C22/D22*100)</f>
        <v>102.16694726551894</v>
      </c>
      <c r="G22" s="3"/>
      <c r="H22" s="91">
        <v>110</v>
      </c>
      <c r="I22" s="3">
        <v>19</v>
      </c>
      <c r="J22" s="161" t="s">
        <v>23</v>
      </c>
      <c r="K22" s="117">
        <f t="shared" si="1"/>
        <v>15</v>
      </c>
      <c r="L22" s="163" t="s">
        <v>20</v>
      </c>
      <c r="M22" s="317">
        <v>3993</v>
      </c>
      <c r="N22" s="89">
        <f t="shared" si="2"/>
        <v>4007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0</v>
      </c>
      <c r="C23" s="43">
        <f t="shared" si="3"/>
        <v>10613</v>
      </c>
      <c r="D23" s="89">
        <f>SUM(L5)</f>
        <v>18682</v>
      </c>
      <c r="E23" s="52">
        <f t="shared" si="4"/>
        <v>87.522678541975921</v>
      </c>
      <c r="F23" s="55">
        <f t="shared" ref="F23:F32" si="5">SUM(C23/D23*100)</f>
        <v>56.808692859436896</v>
      </c>
      <c r="G23" s="3"/>
      <c r="H23" s="91">
        <v>63</v>
      </c>
      <c r="I23" s="3">
        <v>9</v>
      </c>
      <c r="J23" s="3" t="s">
        <v>173</v>
      </c>
      <c r="K23" s="117">
        <f t="shared" si="1"/>
        <v>36</v>
      </c>
      <c r="L23" s="161" t="s">
        <v>5</v>
      </c>
      <c r="M23" s="317">
        <v>2211</v>
      </c>
      <c r="N23" s="89">
        <f t="shared" si="2"/>
        <v>1553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19</v>
      </c>
      <c r="C24" s="43">
        <f t="shared" si="3"/>
        <v>5675</v>
      </c>
      <c r="D24" s="89">
        <f t="shared" ref="D24:D31" si="6">SUM(L6)</f>
        <v>8129</v>
      </c>
      <c r="E24" s="52">
        <f t="shared" si="4"/>
        <v>89.398235664776308</v>
      </c>
      <c r="F24" s="55">
        <f t="shared" si="5"/>
        <v>69.811784967400669</v>
      </c>
      <c r="G24" s="3"/>
      <c r="H24" s="378">
        <v>13</v>
      </c>
      <c r="I24" s="3">
        <v>4</v>
      </c>
      <c r="J24" s="161" t="s">
        <v>11</v>
      </c>
      <c r="K24" s="117">
        <f t="shared" si="1"/>
        <v>37</v>
      </c>
      <c r="L24" s="163" t="s">
        <v>37</v>
      </c>
      <c r="M24" s="317">
        <v>912</v>
      </c>
      <c r="N24" s="89">
        <f t="shared" si="2"/>
        <v>1463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38</v>
      </c>
      <c r="C25" s="43">
        <f t="shared" si="3"/>
        <v>4897</v>
      </c>
      <c r="D25" s="89">
        <f t="shared" si="6"/>
        <v>5354</v>
      </c>
      <c r="E25" s="52">
        <f t="shared" si="4"/>
        <v>106.78150894025293</v>
      </c>
      <c r="F25" s="55">
        <f t="shared" si="5"/>
        <v>91.46432573776616</v>
      </c>
      <c r="G25" s="3"/>
      <c r="H25" s="126">
        <v>10</v>
      </c>
      <c r="I25" s="3">
        <v>22</v>
      </c>
      <c r="J25" s="161" t="s">
        <v>26</v>
      </c>
      <c r="K25" s="181">
        <f t="shared" si="1"/>
        <v>25</v>
      </c>
      <c r="L25" s="386" t="s">
        <v>29</v>
      </c>
      <c r="M25" s="318">
        <v>1659</v>
      </c>
      <c r="N25" s="167">
        <f t="shared" si="2"/>
        <v>1364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28</v>
      </c>
      <c r="C26" s="89">
        <f t="shared" si="3"/>
        <v>4758</v>
      </c>
      <c r="D26" s="89">
        <f t="shared" si="6"/>
        <v>4801</v>
      </c>
      <c r="E26" s="52">
        <f t="shared" si="4"/>
        <v>104</v>
      </c>
      <c r="F26" s="55">
        <f t="shared" si="5"/>
        <v>99.10435325973755</v>
      </c>
      <c r="G26" s="12"/>
      <c r="H26" s="126">
        <v>6</v>
      </c>
      <c r="I26" s="3">
        <v>2</v>
      </c>
      <c r="J26" s="161" t="s">
        <v>6</v>
      </c>
      <c r="K26" s="3"/>
      <c r="L26" s="367" t="s">
        <v>165</v>
      </c>
      <c r="M26" s="319">
        <v>65279</v>
      </c>
      <c r="N26" s="193">
        <f>SUM(H44)</f>
        <v>61165</v>
      </c>
      <c r="S26" s="26"/>
      <c r="T26" s="26"/>
      <c r="U26" s="26"/>
    </row>
    <row r="27" spans="1:21" x14ac:dyDescent="0.15">
      <c r="A27" s="61">
        <v>6</v>
      </c>
      <c r="B27" s="161" t="s">
        <v>1</v>
      </c>
      <c r="C27" s="43">
        <f t="shared" si="3"/>
        <v>4161</v>
      </c>
      <c r="D27" s="89">
        <f t="shared" si="6"/>
        <v>4842</v>
      </c>
      <c r="E27" s="52">
        <f t="shared" si="4"/>
        <v>94.546693933197005</v>
      </c>
      <c r="F27" s="55">
        <f t="shared" si="5"/>
        <v>85.935563816604713</v>
      </c>
      <c r="G27" s="3"/>
      <c r="H27" s="126">
        <v>1</v>
      </c>
      <c r="I27" s="3">
        <v>12</v>
      </c>
      <c r="J27" s="161" t="s">
        <v>18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20</v>
      </c>
      <c r="C28" s="43">
        <f t="shared" si="3"/>
        <v>4007</v>
      </c>
      <c r="D28" s="89">
        <f t="shared" si="6"/>
        <v>4079</v>
      </c>
      <c r="E28" s="52">
        <f t="shared" si="4"/>
        <v>100.35061357375407</v>
      </c>
      <c r="F28" s="55">
        <f t="shared" si="5"/>
        <v>98.234861485658257</v>
      </c>
      <c r="G28" s="3"/>
      <c r="H28" s="426">
        <v>0</v>
      </c>
      <c r="I28" s="3">
        <v>3</v>
      </c>
      <c r="J28" s="161" t="s">
        <v>10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5</v>
      </c>
      <c r="C29" s="43">
        <f t="shared" si="3"/>
        <v>1553</v>
      </c>
      <c r="D29" s="89">
        <f t="shared" si="6"/>
        <v>3373</v>
      </c>
      <c r="E29" s="52">
        <f t="shared" si="4"/>
        <v>70.239710538218006</v>
      </c>
      <c r="F29" s="55">
        <f t="shared" si="5"/>
        <v>46.042099021642457</v>
      </c>
      <c r="G29" s="11"/>
      <c r="H29" s="378">
        <v>0</v>
      </c>
      <c r="I29" s="3">
        <v>5</v>
      </c>
      <c r="J29" s="161" t="s">
        <v>12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37</v>
      </c>
      <c r="C30" s="43">
        <f t="shared" si="3"/>
        <v>1463</v>
      </c>
      <c r="D30" s="89">
        <f t="shared" si="6"/>
        <v>3808</v>
      </c>
      <c r="E30" s="52">
        <f t="shared" si="4"/>
        <v>160.41666666666669</v>
      </c>
      <c r="F30" s="55">
        <f t="shared" si="5"/>
        <v>38.419117647058826</v>
      </c>
      <c r="G30" s="12"/>
      <c r="H30" s="426">
        <v>0</v>
      </c>
      <c r="I30" s="3">
        <v>6</v>
      </c>
      <c r="J30" s="161" t="s">
        <v>13</v>
      </c>
      <c r="L30" s="29"/>
      <c r="M30" s="26"/>
      <c r="S30" s="26"/>
      <c r="T30" s="26"/>
      <c r="U30" s="26"/>
    </row>
    <row r="31" spans="1:21" ht="14.25" thickBot="1" x14ac:dyDescent="0.2">
      <c r="A31" s="64">
        <v>10</v>
      </c>
      <c r="B31" s="386" t="s">
        <v>29</v>
      </c>
      <c r="C31" s="43">
        <f t="shared" si="3"/>
        <v>1364</v>
      </c>
      <c r="D31" s="89">
        <f t="shared" si="6"/>
        <v>1040</v>
      </c>
      <c r="E31" s="52">
        <f t="shared" si="4"/>
        <v>82.218203737191075</v>
      </c>
      <c r="F31" s="55">
        <f t="shared" si="5"/>
        <v>131.15384615384616</v>
      </c>
      <c r="G31" s="92"/>
      <c r="H31" s="126">
        <v>0</v>
      </c>
      <c r="I31" s="3">
        <v>7</v>
      </c>
      <c r="J31" s="161" t="s">
        <v>14</v>
      </c>
      <c r="L31" s="29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61165</v>
      </c>
      <c r="D32" s="67">
        <f>SUM(L14)</f>
        <v>76852</v>
      </c>
      <c r="E32" s="70">
        <f t="shared" si="4"/>
        <v>93.697820125921055</v>
      </c>
      <c r="F32" s="68">
        <f t="shared" si="5"/>
        <v>79.588039348357881</v>
      </c>
      <c r="G32" s="69"/>
      <c r="H32" s="422">
        <v>0</v>
      </c>
      <c r="I32" s="3">
        <v>8</v>
      </c>
      <c r="J32" s="161" t="s">
        <v>15</v>
      </c>
      <c r="L32" s="29"/>
      <c r="M32" s="26"/>
      <c r="S32" s="26"/>
      <c r="T32" s="26"/>
      <c r="U32" s="26"/>
    </row>
    <row r="33" spans="2:30" x14ac:dyDescent="0.15">
      <c r="H33" s="89">
        <v>0</v>
      </c>
      <c r="I33" s="3">
        <v>10</v>
      </c>
      <c r="J33" s="161" t="s">
        <v>16</v>
      </c>
      <c r="L33" s="29"/>
      <c r="M33" s="26"/>
      <c r="S33" s="26"/>
      <c r="T33" s="26"/>
      <c r="U33" s="26"/>
    </row>
    <row r="34" spans="2:30" x14ac:dyDescent="0.15">
      <c r="H34" s="43">
        <v>0</v>
      </c>
      <c r="I34" s="3">
        <v>11</v>
      </c>
      <c r="J34" s="161" t="s">
        <v>17</v>
      </c>
      <c r="L34" s="29"/>
      <c r="M34" s="26"/>
      <c r="S34" s="26"/>
      <c r="T34" s="26"/>
      <c r="U34" s="26"/>
    </row>
    <row r="35" spans="2:30" x14ac:dyDescent="0.15">
      <c r="H35" s="351">
        <v>0</v>
      </c>
      <c r="I35" s="3">
        <v>13</v>
      </c>
      <c r="J35" s="161" t="s">
        <v>7</v>
      </c>
      <c r="L35" s="29"/>
      <c r="M35" s="26"/>
      <c r="S35" s="26"/>
      <c r="T35" s="26"/>
      <c r="U35" s="26"/>
    </row>
    <row r="36" spans="2:30" x14ac:dyDescent="0.15">
      <c r="B36" s="48"/>
      <c r="C36" s="26"/>
      <c r="E36" s="17"/>
      <c r="H36" s="5">
        <v>0</v>
      </c>
      <c r="I36" s="3">
        <v>18</v>
      </c>
      <c r="J36" s="161" t="s">
        <v>22</v>
      </c>
      <c r="L36" s="48"/>
      <c r="M36" s="26"/>
      <c r="S36" s="26"/>
      <c r="T36" s="26"/>
      <c r="U36" s="26"/>
    </row>
    <row r="37" spans="2:30" x14ac:dyDescent="0.15">
      <c r="B37" s="18"/>
      <c r="C37" s="26"/>
      <c r="F37" s="26"/>
      <c r="G37" s="48"/>
      <c r="H37" s="44">
        <v>0</v>
      </c>
      <c r="I37" s="3">
        <v>20</v>
      </c>
      <c r="J37" s="161" t="s">
        <v>24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44">
        <v>0</v>
      </c>
      <c r="I38" s="3">
        <v>28</v>
      </c>
      <c r="J38" s="161" t="s">
        <v>32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88">
        <v>0</v>
      </c>
      <c r="I39" s="3">
        <v>29</v>
      </c>
      <c r="J39" s="161" t="s">
        <v>96</v>
      </c>
      <c r="L39" s="48"/>
      <c r="M39" s="26"/>
      <c r="S39" s="26"/>
      <c r="T39" s="26"/>
      <c r="U39" s="26"/>
    </row>
    <row r="40" spans="2:30" x14ac:dyDescent="0.15">
      <c r="C40" s="26"/>
      <c r="H40" s="44">
        <v>0</v>
      </c>
      <c r="I40" s="3">
        <v>30</v>
      </c>
      <c r="J40" s="161" t="s">
        <v>33</v>
      </c>
      <c r="L40" s="48"/>
      <c r="M40" s="26"/>
      <c r="S40" s="26"/>
      <c r="T40" s="26"/>
      <c r="U40" s="26"/>
    </row>
    <row r="41" spans="2:30" x14ac:dyDescent="0.15">
      <c r="H41" s="195">
        <v>0</v>
      </c>
      <c r="I41" s="3">
        <v>31</v>
      </c>
      <c r="J41" s="161" t="s">
        <v>106</v>
      </c>
      <c r="L41" s="48"/>
      <c r="M41" s="26"/>
      <c r="S41" s="26"/>
      <c r="T41" s="26"/>
      <c r="U41" s="26"/>
    </row>
    <row r="42" spans="2:30" x14ac:dyDescent="0.15">
      <c r="H42" s="88">
        <v>0</v>
      </c>
      <c r="I42" s="3">
        <v>35</v>
      </c>
      <c r="J42" s="161" t="s">
        <v>36</v>
      </c>
      <c r="L42" s="48"/>
      <c r="M42" s="26"/>
      <c r="S42" s="26"/>
      <c r="T42" s="26"/>
      <c r="U42" s="26"/>
    </row>
    <row r="43" spans="2:30" x14ac:dyDescent="0.15">
      <c r="H43" s="195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61165</v>
      </c>
      <c r="I44" s="3"/>
      <c r="J44" s="166" t="s">
        <v>98</v>
      </c>
      <c r="L44" s="48"/>
      <c r="M44" s="26"/>
    </row>
    <row r="45" spans="2:30" x14ac:dyDescent="0.15">
      <c r="R45" s="105"/>
    </row>
    <row r="46" spans="2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196</v>
      </c>
      <c r="I47" s="3"/>
      <c r="J47" s="179" t="s">
        <v>71</v>
      </c>
      <c r="K47" s="3"/>
      <c r="L47" s="302" t="s">
        <v>182</v>
      </c>
      <c r="S47" s="26"/>
      <c r="T47" s="26"/>
      <c r="U47" s="26"/>
      <c r="V47" s="26"/>
    </row>
    <row r="48" spans="2:30" x14ac:dyDescent="0.15">
      <c r="H48" s="178" t="s">
        <v>100</v>
      </c>
      <c r="I48" s="122"/>
      <c r="J48" s="178" t="s">
        <v>53</v>
      </c>
      <c r="K48" s="122"/>
      <c r="L48" s="306" t="s">
        <v>100</v>
      </c>
      <c r="S48" s="26"/>
      <c r="T48" s="26"/>
      <c r="U48" s="26"/>
      <c r="V48" s="26"/>
    </row>
    <row r="49" spans="1:22" x14ac:dyDescent="0.15">
      <c r="H49" s="89">
        <v>49095</v>
      </c>
      <c r="I49" s="3">
        <v>26</v>
      </c>
      <c r="J49" s="161" t="s">
        <v>30</v>
      </c>
      <c r="K49" s="3">
        <f>SUM(I49)</f>
        <v>26</v>
      </c>
      <c r="L49" s="307">
        <v>50188</v>
      </c>
      <c r="S49" s="26"/>
      <c r="T49" s="26"/>
      <c r="U49" s="26"/>
      <c r="V49" s="26"/>
    </row>
    <row r="50" spans="1:22" x14ac:dyDescent="0.15">
      <c r="H50" s="43">
        <v>16977</v>
      </c>
      <c r="I50" s="3">
        <v>25</v>
      </c>
      <c r="J50" s="161" t="s">
        <v>29</v>
      </c>
      <c r="K50" s="3">
        <f t="shared" ref="K50:K58" si="7">SUM(I50)</f>
        <v>25</v>
      </c>
      <c r="L50" s="307">
        <v>8386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88">
        <v>15774</v>
      </c>
      <c r="I51" s="3">
        <v>13</v>
      </c>
      <c r="J51" s="161" t="s">
        <v>7</v>
      </c>
      <c r="K51" s="3">
        <f t="shared" si="7"/>
        <v>13</v>
      </c>
      <c r="L51" s="307">
        <v>13388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44">
        <v>15632</v>
      </c>
      <c r="I52" s="3">
        <v>33</v>
      </c>
      <c r="J52" s="161" t="s">
        <v>0</v>
      </c>
      <c r="K52" s="3">
        <f t="shared" si="7"/>
        <v>33</v>
      </c>
      <c r="L52" s="307">
        <v>10102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196</v>
      </c>
      <c r="D53" s="59" t="s">
        <v>182</v>
      </c>
      <c r="E53" s="59" t="s">
        <v>51</v>
      </c>
      <c r="F53" s="59" t="s">
        <v>50</v>
      </c>
      <c r="G53" s="59" t="s">
        <v>52</v>
      </c>
      <c r="H53" s="44">
        <v>6777</v>
      </c>
      <c r="I53" s="3">
        <v>40</v>
      </c>
      <c r="J53" s="161" t="s">
        <v>2</v>
      </c>
      <c r="K53" s="3">
        <f t="shared" si="7"/>
        <v>40</v>
      </c>
      <c r="L53" s="307">
        <v>7849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49095</v>
      </c>
      <c r="D54" s="98">
        <f>SUM(L49)</f>
        <v>50188</v>
      </c>
      <c r="E54" s="52">
        <f t="shared" ref="E54:E64" si="9">SUM(N63/M63*100)</f>
        <v>103.4123222748815</v>
      </c>
      <c r="F54" s="52">
        <f>SUM(C54/D54*100)</f>
        <v>97.82218857097314</v>
      </c>
      <c r="G54" s="3"/>
      <c r="H54" s="88">
        <v>5298</v>
      </c>
      <c r="I54" s="3">
        <v>34</v>
      </c>
      <c r="J54" s="161" t="s">
        <v>1</v>
      </c>
      <c r="K54" s="3">
        <f t="shared" si="7"/>
        <v>34</v>
      </c>
      <c r="L54" s="307">
        <v>4039</v>
      </c>
      <c r="M54" s="26"/>
      <c r="N54" s="363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29</v>
      </c>
      <c r="C55" s="43">
        <f t="shared" si="8"/>
        <v>16977</v>
      </c>
      <c r="D55" s="98">
        <f t="shared" ref="D55:D64" si="10">SUM(L50)</f>
        <v>8386</v>
      </c>
      <c r="E55" s="52">
        <f t="shared" si="9"/>
        <v>255.06310096153845</v>
      </c>
      <c r="F55" s="52">
        <f t="shared" ref="F55:F64" si="11">SUM(C55/D55*100)</f>
        <v>202.44455044121153</v>
      </c>
      <c r="G55" s="3"/>
      <c r="H55" s="88">
        <v>3601</v>
      </c>
      <c r="I55" s="3">
        <v>36</v>
      </c>
      <c r="J55" s="161" t="s">
        <v>5</v>
      </c>
      <c r="K55" s="3">
        <f t="shared" si="7"/>
        <v>36</v>
      </c>
      <c r="L55" s="307">
        <v>4101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7</v>
      </c>
      <c r="C56" s="43">
        <f t="shared" si="8"/>
        <v>15774</v>
      </c>
      <c r="D56" s="98">
        <f t="shared" si="10"/>
        <v>13388</v>
      </c>
      <c r="E56" s="52">
        <f t="shared" si="9"/>
        <v>96.975285872371813</v>
      </c>
      <c r="F56" s="52">
        <f t="shared" si="11"/>
        <v>117.82193008664477</v>
      </c>
      <c r="G56" s="3"/>
      <c r="H56" s="44">
        <v>3031</v>
      </c>
      <c r="I56" s="3">
        <v>24</v>
      </c>
      <c r="J56" s="161" t="s">
        <v>28</v>
      </c>
      <c r="K56" s="3">
        <f t="shared" si="7"/>
        <v>24</v>
      </c>
      <c r="L56" s="307">
        <v>3669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0</v>
      </c>
      <c r="C57" s="43">
        <f t="shared" si="8"/>
        <v>15632</v>
      </c>
      <c r="D57" s="98">
        <f t="shared" si="10"/>
        <v>10102</v>
      </c>
      <c r="E57" s="52">
        <f t="shared" si="9"/>
        <v>110.55162659123054</v>
      </c>
      <c r="F57" s="52">
        <f t="shared" si="11"/>
        <v>154.74163531973866</v>
      </c>
      <c r="G57" s="3"/>
      <c r="H57" s="91">
        <v>2033</v>
      </c>
      <c r="I57" s="3">
        <v>16</v>
      </c>
      <c r="J57" s="161" t="s">
        <v>3</v>
      </c>
      <c r="K57" s="3">
        <f t="shared" si="7"/>
        <v>16</v>
      </c>
      <c r="L57" s="307">
        <v>2395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2</v>
      </c>
      <c r="C58" s="43">
        <f t="shared" si="8"/>
        <v>6777</v>
      </c>
      <c r="D58" s="98">
        <f t="shared" si="10"/>
        <v>7849</v>
      </c>
      <c r="E58" s="52">
        <f t="shared" si="9"/>
        <v>84.903532949135553</v>
      </c>
      <c r="F58" s="52">
        <f t="shared" si="11"/>
        <v>86.342209198624033</v>
      </c>
      <c r="G58" s="12"/>
      <c r="H58" s="167">
        <v>1571</v>
      </c>
      <c r="I58" s="14">
        <v>38</v>
      </c>
      <c r="J58" s="163" t="s">
        <v>38</v>
      </c>
      <c r="K58" s="14">
        <f t="shared" si="7"/>
        <v>38</v>
      </c>
      <c r="L58" s="308">
        <v>1166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1</v>
      </c>
      <c r="C59" s="43">
        <f t="shared" si="8"/>
        <v>5298</v>
      </c>
      <c r="D59" s="98">
        <f t="shared" si="10"/>
        <v>4039</v>
      </c>
      <c r="E59" s="52">
        <f t="shared" si="9"/>
        <v>142.22818791946307</v>
      </c>
      <c r="F59" s="52">
        <f t="shared" si="11"/>
        <v>131.17108195097796</v>
      </c>
      <c r="G59" s="3"/>
      <c r="H59" s="432">
        <v>1358</v>
      </c>
      <c r="I59" s="339">
        <v>17</v>
      </c>
      <c r="J59" s="224" t="s">
        <v>21</v>
      </c>
      <c r="K59" s="8" t="s">
        <v>67</v>
      </c>
      <c r="L59" s="309">
        <v>112575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5</v>
      </c>
      <c r="C60" s="43">
        <f t="shared" si="8"/>
        <v>3601</v>
      </c>
      <c r="D60" s="98">
        <f t="shared" si="10"/>
        <v>4101</v>
      </c>
      <c r="E60" s="52">
        <f t="shared" si="9"/>
        <v>101.86704384724186</v>
      </c>
      <c r="F60" s="52">
        <f t="shared" si="11"/>
        <v>87.807851743477201</v>
      </c>
      <c r="G60" s="3"/>
      <c r="H60" s="91">
        <v>1267</v>
      </c>
      <c r="I60" s="140">
        <v>22</v>
      </c>
      <c r="J60" s="161" t="s">
        <v>26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28</v>
      </c>
      <c r="C61" s="43">
        <f t="shared" si="8"/>
        <v>3031</v>
      </c>
      <c r="D61" s="98">
        <f t="shared" si="10"/>
        <v>3669</v>
      </c>
      <c r="E61" s="52">
        <f t="shared" si="9"/>
        <v>126.1865112406328</v>
      </c>
      <c r="F61" s="52">
        <f t="shared" si="11"/>
        <v>82.61106568547288</v>
      </c>
      <c r="G61" s="11"/>
      <c r="H61" s="91">
        <v>723</v>
      </c>
      <c r="I61" s="140">
        <v>23</v>
      </c>
      <c r="J61" s="161" t="s">
        <v>27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3</v>
      </c>
      <c r="C62" s="43">
        <f t="shared" si="8"/>
        <v>2033</v>
      </c>
      <c r="D62" s="98">
        <f t="shared" si="10"/>
        <v>2395</v>
      </c>
      <c r="E62" s="52">
        <f t="shared" si="9"/>
        <v>83.559391697492799</v>
      </c>
      <c r="F62" s="52">
        <f t="shared" si="11"/>
        <v>84.88517745302714</v>
      </c>
      <c r="G62" s="12"/>
      <c r="H62" s="126">
        <v>346</v>
      </c>
      <c r="I62" s="174">
        <v>21</v>
      </c>
      <c r="J62" s="3" t="s">
        <v>162</v>
      </c>
      <c r="K62" s="50"/>
      <c r="L62" t="s">
        <v>61</v>
      </c>
      <c r="M62" s="93" t="s">
        <v>63</v>
      </c>
      <c r="N62" s="42" t="s">
        <v>75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38</v>
      </c>
      <c r="C63" s="334">
        <f t="shared" si="8"/>
        <v>1571</v>
      </c>
      <c r="D63" s="138">
        <f t="shared" si="10"/>
        <v>1166</v>
      </c>
      <c r="E63" s="57">
        <f t="shared" si="9"/>
        <v>120.56792018419034</v>
      </c>
      <c r="F63" s="57">
        <f t="shared" si="11"/>
        <v>134.73413379073756</v>
      </c>
      <c r="G63" s="92"/>
      <c r="H63" s="91">
        <v>210</v>
      </c>
      <c r="I63" s="3">
        <v>11</v>
      </c>
      <c r="J63" s="161" t="s">
        <v>17</v>
      </c>
      <c r="K63" s="3">
        <f>SUM(K49)</f>
        <v>26</v>
      </c>
      <c r="L63" s="161" t="s">
        <v>30</v>
      </c>
      <c r="M63" s="170">
        <v>47475</v>
      </c>
      <c r="N63" s="89">
        <f>SUM(H49)</f>
        <v>49095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/>
      <c r="C64" s="101">
        <f>SUM(H89)</f>
        <v>124025</v>
      </c>
      <c r="D64" s="139">
        <f t="shared" si="10"/>
        <v>112575</v>
      </c>
      <c r="E64" s="70">
        <f t="shared" si="9"/>
        <v>109.81883544662463</v>
      </c>
      <c r="F64" s="70">
        <f t="shared" si="11"/>
        <v>110.17099711303575</v>
      </c>
      <c r="G64" s="69"/>
      <c r="H64" s="91">
        <v>93</v>
      </c>
      <c r="I64" s="3">
        <v>1</v>
      </c>
      <c r="J64" s="161" t="s">
        <v>4</v>
      </c>
      <c r="K64" s="3">
        <f t="shared" ref="K64:K72" si="12">SUM(K50)</f>
        <v>25</v>
      </c>
      <c r="L64" s="161" t="s">
        <v>29</v>
      </c>
      <c r="M64" s="170">
        <v>6656</v>
      </c>
      <c r="N64" s="89">
        <f t="shared" ref="N64:N72" si="13">SUM(H50)</f>
        <v>16977</v>
      </c>
      <c r="O64" s="45"/>
      <c r="S64" s="26"/>
      <c r="T64" s="26"/>
      <c r="U64" s="26"/>
      <c r="V64" s="26"/>
    </row>
    <row r="65" spans="2:22" x14ac:dyDescent="0.15">
      <c r="H65" s="424">
        <v>72</v>
      </c>
      <c r="I65" s="3">
        <v>4</v>
      </c>
      <c r="J65" s="161" t="s">
        <v>11</v>
      </c>
      <c r="K65" s="3">
        <f t="shared" si="12"/>
        <v>13</v>
      </c>
      <c r="L65" s="161" t="s">
        <v>7</v>
      </c>
      <c r="M65" s="170">
        <v>16266</v>
      </c>
      <c r="N65" s="89">
        <f t="shared" si="13"/>
        <v>15774</v>
      </c>
      <c r="O65" s="45"/>
      <c r="S65" s="26"/>
      <c r="T65" s="26"/>
      <c r="U65" s="26"/>
      <c r="V65" s="26"/>
    </row>
    <row r="66" spans="2:22" x14ac:dyDescent="0.15">
      <c r="H66" s="43">
        <v>63</v>
      </c>
      <c r="I66" s="3">
        <v>9</v>
      </c>
      <c r="J66" s="3" t="s">
        <v>170</v>
      </c>
      <c r="K66" s="3">
        <f t="shared" si="12"/>
        <v>33</v>
      </c>
      <c r="L66" s="161" t="s">
        <v>0</v>
      </c>
      <c r="M66" s="170">
        <v>14140</v>
      </c>
      <c r="N66" s="89">
        <f t="shared" si="13"/>
        <v>15632</v>
      </c>
      <c r="O66" s="45"/>
      <c r="S66" s="26"/>
      <c r="T66" s="26"/>
      <c r="U66" s="26"/>
      <c r="V66" s="26"/>
    </row>
    <row r="67" spans="2:22" x14ac:dyDescent="0.15">
      <c r="H67" s="89">
        <v>54</v>
      </c>
      <c r="I67" s="3">
        <v>12</v>
      </c>
      <c r="J67" s="161" t="s">
        <v>18</v>
      </c>
      <c r="K67" s="3">
        <f t="shared" si="12"/>
        <v>40</v>
      </c>
      <c r="L67" s="161" t="s">
        <v>2</v>
      </c>
      <c r="M67" s="170">
        <v>7982</v>
      </c>
      <c r="N67" s="89">
        <f t="shared" si="13"/>
        <v>6777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44">
        <v>23</v>
      </c>
      <c r="I68" s="3">
        <v>29</v>
      </c>
      <c r="J68" s="161" t="s">
        <v>96</v>
      </c>
      <c r="K68" s="3">
        <f t="shared" si="12"/>
        <v>34</v>
      </c>
      <c r="L68" s="161" t="s">
        <v>1</v>
      </c>
      <c r="M68" s="170">
        <v>3725</v>
      </c>
      <c r="N68" s="89">
        <f t="shared" si="13"/>
        <v>5298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337">
        <v>20</v>
      </c>
      <c r="I69" s="3">
        <v>15</v>
      </c>
      <c r="J69" s="161" t="s">
        <v>20</v>
      </c>
      <c r="K69" s="3">
        <f t="shared" si="12"/>
        <v>36</v>
      </c>
      <c r="L69" s="161" t="s">
        <v>5</v>
      </c>
      <c r="M69" s="170">
        <v>3535</v>
      </c>
      <c r="N69" s="89">
        <f t="shared" si="13"/>
        <v>3601</v>
      </c>
      <c r="O69" s="45"/>
      <c r="S69" s="26"/>
      <c r="T69" s="26"/>
      <c r="U69" s="26"/>
      <c r="V69" s="26"/>
    </row>
    <row r="70" spans="2:22" x14ac:dyDescent="0.15">
      <c r="B70" s="50"/>
      <c r="H70" s="44">
        <v>7</v>
      </c>
      <c r="I70" s="3">
        <v>27</v>
      </c>
      <c r="J70" s="161" t="s">
        <v>31</v>
      </c>
      <c r="K70" s="3">
        <f t="shared" si="12"/>
        <v>24</v>
      </c>
      <c r="L70" s="161" t="s">
        <v>28</v>
      </c>
      <c r="M70" s="170">
        <v>2402</v>
      </c>
      <c r="N70" s="89">
        <f t="shared" si="13"/>
        <v>3031</v>
      </c>
      <c r="O70" s="45"/>
      <c r="S70" s="26"/>
      <c r="T70" s="26"/>
      <c r="U70" s="26"/>
      <c r="V70" s="26"/>
    </row>
    <row r="71" spans="2:22" x14ac:dyDescent="0.15">
      <c r="B71" s="50"/>
      <c r="H71" s="44">
        <v>0</v>
      </c>
      <c r="I71" s="3">
        <v>2</v>
      </c>
      <c r="J71" s="161" t="s">
        <v>6</v>
      </c>
      <c r="K71" s="3">
        <f t="shared" si="12"/>
        <v>16</v>
      </c>
      <c r="L71" s="161" t="s">
        <v>3</v>
      </c>
      <c r="M71" s="170">
        <v>2433</v>
      </c>
      <c r="N71" s="89">
        <f t="shared" si="13"/>
        <v>2033</v>
      </c>
      <c r="O71" s="45"/>
      <c r="S71" s="26"/>
      <c r="T71" s="26"/>
      <c r="U71" s="26"/>
      <c r="V71" s="26"/>
    </row>
    <row r="72" spans="2:22" ht="14.25" thickBot="1" x14ac:dyDescent="0.2">
      <c r="B72" s="50"/>
      <c r="H72" s="88">
        <v>0</v>
      </c>
      <c r="I72" s="3">
        <v>3</v>
      </c>
      <c r="J72" s="161" t="s">
        <v>10</v>
      </c>
      <c r="K72" s="3">
        <f t="shared" si="12"/>
        <v>38</v>
      </c>
      <c r="L72" s="163" t="s">
        <v>38</v>
      </c>
      <c r="M72" s="171">
        <v>1303</v>
      </c>
      <c r="N72" s="89">
        <f t="shared" si="13"/>
        <v>1571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293">
        <v>0</v>
      </c>
      <c r="I73" s="3">
        <v>5</v>
      </c>
      <c r="J73" s="161" t="s">
        <v>12</v>
      </c>
      <c r="K73" s="43"/>
      <c r="L73" s="3" t="s">
        <v>192</v>
      </c>
      <c r="M73" s="169">
        <v>112936</v>
      </c>
      <c r="N73" s="168">
        <f>SUM(H89)</f>
        <v>124025</v>
      </c>
      <c r="O73" s="45"/>
      <c r="S73" s="26"/>
      <c r="T73" s="26"/>
      <c r="U73" s="26"/>
      <c r="V73" s="26"/>
    </row>
    <row r="74" spans="2:22" x14ac:dyDescent="0.15">
      <c r="B74" s="50"/>
      <c r="H74" s="88">
        <v>0</v>
      </c>
      <c r="I74" s="3">
        <v>6</v>
      </c>
      <c r="J74" s="161" t="s">
        <v>13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88">
        <v>0</v>
      </c>
      <c r="I75" s="3">
        <v>7</v>
      </c>
      <c r="J75" s="161" t="s">
        <v>14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88">
        <v>0</v>
      </c>
      <c r="I76" s="3">
        <v>8</v>
      </c>
      <c r="J76" s="161" t="s">
        <v>15</v>
      </c>
      <c r="L76" s="48"/>
      <c r="M76" s="26"/>
      <c r="S76" s="26"/>
      <c r="T76" s="26"/>
      <c r="U76" s="26"/>
      <c r="V76" s="26"/>
    </row>
    <row r="77" spans="2:22" x14ac:dyDescent="0.15">
      <c r="B77" s="50"/>
      <c r="H77" s="44">
        <v>0</v>
      </c>
      <c r="I77" s="3">
        <v>10</v>
      </c>
      <c r="J77" s="161" t="s">
        <v>16</v>
      </c>
      <c r="L77" s="48"/>
      <c r="M77" s="26"/>
      <c r="N77" s="26"/>
      <c r="O77" s="26"/>
      <c r="S77" s="26"/>
      <c r="T77" s="26"/>
      <c r="U77" s="26"/>
      <c r="V77" s="26"/>
    </row>
    <row r="78" spans="2:22" x14ac:dyDescent="0.15">
      <c r="H78" s="88">
        <v>0</v>
      </c>
      <c r="I78" s="3">
        <v>14</v>
      </c>
      <c r="J78" s="161" t="s">
        <v>19</v>
      </c>
      <c r="L78" s="48"/>
      <c r="M78" s="26"/>
      <c r="N78" s="26"/>
      <c r="O78" s="26"/>
      <c r="S78" s="26"/>
      <c r="T78" s="26"/>
      <c r="U78" s="26"/>
      <c r="V78" s="26"/>
    </row>
    <row r="79" spans="2:22" x14ac:dyDescent="0.15">
      <c r="H79" s="43">
        <v>0</v>
      </c>
      <c r="I79" s="3">
        <v>18</v>
      </c>
      <c r="J79" s="161" t="s">
        <v>22</v>
      </c>
      <c r="L79" s="48"/>
      <c r="M79" s="26"/>
      <c r="N79" s="26"/>
      <c r="O79" s="26"/>
      <c r="S79" s="26"/>
      <c r="T79" s="26"/>
      <c r="U79" s="26"/>
      <c r="V79" s="26"/>
    </row>
    <row r="80" spans="2:22" x14ac:dyDescent="0.15">
      <c r="H80" s="44">
        <v>0</v>
      </c>
      <c r="I80" s="3">
        <v>19</v>
      </c>
      <c r="J80" s="161" t="s">
        <v>23</v>
      </c>
      <c r="L80" s="48"/>
      <c r="M80" s="26"/>
      <c r="N80" s="26"/>
      <c r="O80" s="26"/>
      <c r="S80" s="26"/>
      <c r="T80" s="26"/>
      <c r="U80" s="26"/>
      <c r="V80" s="26"/>
    </row>
    <row r="81" spans="8:22" x14ac:dyDescent="0.15">
      <c r="H81" s="123">
        <v>0</v>
      </c>
      <c r="I81" s="3">
        <v>20</v>
      </c>
      <c r="J81" s="161" t="s">
        <v>24</v>
      </c>
      <c r="L81" s="48"/>
      <c r="M81" s="26"/>
      <c r="N81" s="26"/>
      <c r="O81" s="26"/>
      <c r="S81" s="26"/>
      <c r="T81" s="26"/>
      <c r="U81" s="26"/>
      <c r="V81" s="26"/>
    </row>
    <row r="82" spans="8:22" x14ac:dyDescent="0.15">
      <c r="H82" s="89">
        <v>0</v>
      </c>
      <c r="I82" s="3">
        <v>28</v>
      </c>
      <c r="J82" s="161" t="s">
        <v>32</v>
      </c>
      <c r="L82" s="48"/>
      <c r="M82" s="26"/>
      <c r="N82" s="26"/>
      <c r="O82" s="26"/>
      <c r="S82" s="26"/>
      <c r="T82" s="26"/>
      <c r="U82" s="26"/>
      <c r="V82" s="26"/>
    </row>
    <row r="83" spans="8:22" x14ac:dyDescent="0.15">
      <c r="H83" s="44">
        <v>0</v>
      </c>
      <c r="I83" s="3">
        <v>30</v>
      </c>
      <c r="J83" s="161" t="s">
        <v>33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44">
        <v>0</v>
      </c>
      <c r="I84" s="3">
        <v>31</v>
      </c>
      <c r="J84" s="161" t="s">
        <v>97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44">
        <v>0</v>
      </c>
      <c r="I85" s="3">
        <v>32</v>
      </c>
      <c r="J85" s="161" t="s">
        <v>35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337">
        <v>0</v>
      </c>
      <c r="I86" s="3">
        <v>35</v>
      </c>
      <c r="J86" s="161" t="s">
        <v>36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88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293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124025</v>
      </c>
      <c r="I89" s="3"/>
      <c r="J89" s="3" t="s">
        <v>94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M14" sqref="M1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16" t="s">
        <v>65</v>
      </c>
      <c r="J1" s="102"/>
      <c r="Q1" s="26"/>
      <c r="R1" s="109"/>
    </row>
    <row r="2" spans="5:30" x14ac:dyDescent="0.15">
      <c r="H2" s="284" t="s">
        <v>196</v>
      </c>
      <c r="I2" s="3"/>
      <c r="J2" s="187" t="s">
        <v>104</v>
      </c>
      <c r="K2" s="3"/>
      <c r="L2" s="180" t="s">
        <v>182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100</v>
      </c>
      <c r="I3" s="3"/>
      <c r="J3" s="145" t="s">
        <v>101</v>
      </c>
      <c r="K3" s="3"/>
      <c r="L3" s="42" t="s">
        <v>100</v>
      </c>
      <c r="M3" s="82"/>
      <c r="R3" s="48"/>
      <c r="S3" s="26"/>
      <c r="T3" s="26"/>
      <c r="U3" s="26"/>
      <c r="V3" s="26"/>
    </row>
    <row r="4" spans="5:30" x14ac:dyDescent="0.15">
      <c r="H4" s="89">
        <v>36129</v>
      </c>
      <c r="I4" s="3">
        <v>31</v>
      </c>
      <c r="J4" s="33" t="s">
        <v>64</v>
      </c>
      <c r="K4" s="204">
        <f>SUM(I4)</f>
        <v>31</v>
      </c>
      <c r="L4" s="276">
        <v>35379</v>
      </c>
      <c r="M4" s="45"/>
      <c r="R4" s="48"/>
      <c r="S4" s="26"/>
      <c r="T4" s="26"/>
      <c r="U4" s="26"/>
      <c r="V4" s="26"/>
    </row>
    <row r="5" spans="5:30" x14ac:dyDescent="0.15">
      <c r="H5" s="88">
        <v>34189</v>
      </c>
      <c r="I5" s="3">
        <v>17</v>
      </c>
      <c r="J5" s="33" t="s">
        <v>21</v>
      </c>
      <c r="K5" s="204">
        <f t="shared" ref="K5:K13" si="0">SUM(I5)</f>
        <v>17</v>
      </c>
      <c r="L5" s="276">
        <v>20941</v>
      </c>
      <c r="M5" s="45"/>
      <c r="R5" s="48"/>
      <c r="S5" s="26"/>
      <c r="T5" s="26"/>
      <c r="U5" s="26"/>
      <c r="V5" s="26"/>
    </row>
    <row r="6" spans="5:30" x14ac:dyDescent="0.15">
      <c r="H6" s="88">
        <v>18113</v>
      </c>
      <c r="I6" s="3">
        <v>33</v>
      </c>
      <c r="J6" s="33" t="s">
        <v>0</v>
      </c>
      <c r="K6" s="204">
        <f t="shared" si="0"/>
        <v>33</v>
      </c>
      <c r="L6" s="276">
        <v>14458</v>
      </c>
      <c r="M6" s="45"/>
      <c r="R6" s="48"/>
      <c r="S6" s="26"/>
      <c r="T6" s="26"/>
      <c r="U6" s="26"/>
      <c r="V6" s="26"/>
    </row>
    <row r="7" spans="5:30" x14ac:dyDescent="0.15">
      <c r="H7" s="88">
        <v>16844</v>
      </c>
      <c r="I7" s="3">
        <v>34</v>
      </c>
      <c r="J7" s="33" t="s">
        <v>1</v>
      </c>
      <c r="K7" s="204">
        <f t="shared" si="0"/>
        <v>34</v>
      </c>
      <c r="L7" s="276">
        <v>16880</v>
      </c>
      <c r="M7" s="45"/>
      <c r="R7" s="48"/>
      <c r="S7" s="26"/>
      <c r="T7" s="26"/>
      <c r="U7" s="26"/>
      <c r="V7" s="26"/>
    </row>
    <row r="8" spans="5:30" x14ac:dyDescent="0.15">
      <c r="H8" s="88">
        <v>16451</v>
      </c>
      <c r="I8" s="3">
        <v>3</v>
      </c>
      <c r="J8" s="33" t="s">
        <v>10</v>
      </c>
      <c r="K8" s="204">
        <f t="shared" si="0"/>
        <v>3</v>
      </c>
      <c r="L8" s="276">
        <v>24240</v>
      </c>
      <c r="M8" s="45"/>
      <c r="R8" s="48"/>
      <c r="S8" s="26"/>
      <c r="T8" s="26"/>
      <c r="U8" s="26"/>
      <c r="V8" s="26"/>
    </row>
    <row r="9" spans="5:30" x14ac:dyDescent="0.15">
      <c r="H9" s="88">
        <v>12681</v>
      </c>
      <c r="I9" s="3">
        <v>16</v>
      </c>
      <c r="J9" s="33" t="s">
        <v>3</v>
      </c>
      <c r="K9" s="204">
        <f t="shared" si="0"/>
        <v>16</v>
      </c>
      <c r="L9" s="276">
        <v>8993</v>
      </c>
      <c r="M9" s="45"/>
      <c r="R9" s="48"/>
      <c r="S9" s="26"/>
      <c r="T9" s="26"/>
      <c r="U9" s="26"/>
      <c r="V9" s="26"/>
    </row>
    <row r="10" spans="5:30" x14ac:dyDescent="0.15">
      <c r="H10" s="337">
        <v>11647</v>
      </c>
      <c r="I10" s="3">
        <v>40</v>
      </c>
      <c r="J10" s="33" t="s">
        <v>2</v>
      </c>
      <c r="K10" s="204">
        <f t="shared" si="0"/>
        <v>40</v>
      </c>
      <c r="L10" s="276">
        <v>11185</v>
      </c>
      <c r="M10" s="45"/>
      <c r="R10" s="48"/>
      <c r="S10" s="26"/>
      <c r="T10" s="26"/>
      <c r="U10" s="26"/>
      <c r="V10" s="26"/>
    </row>
    <row r="11" spans="5:30" x14ac:dyDescent="0.15">
      <c r="H11" s="88">
        <v>11013</v>
      </c>
      <c r="I11" s="3">
        <v>13</v>
      </c>
      <c r="J11" s="33" t="s">
        <v>7</v>
      </c>
      <c r="K11" s="204">
        <f t="shared" si="0"/>
        <v>13</v>
      </c>
      <c r="L11" s="277">
        <v>9546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21">
        <v>10797</v>
      </c>
      <c r="I12" s="3">
        <v>25</v>
      </c>
      <c r="J12" s="33" t="s">
        <v>29</v>
      </c>
      <c r="K12" s="204">
        <f t="shared" si="0"/>
        <v>25</v>
      </c>
      <c r="L12" s="277">
        <v>6057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23">
        <v>8549</v>
      </c>
      <c r="I13" s="14">
        <v>2</v>
      </c>
      <c r="J13" s="77" t="s">
        <v>6</v>
      </c>
      <c r="K13" s="204">
        <f t="shared" si="0"/>
        <v>2</v>
      </c>
      <c r="L13" s="277">
        <v>3962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9">
        <v>6361</v>
      </c>
      <c r="I14" s="223">
        <v>21</v>
      </c>
      <c r="J14" s="223" t="s">
        <v>166</v>
      </c>
      <c r="K14" s="108" t="s">
        <v>8</v>
      </c>
      <c r="L14" s="278">
        <v>189544</v>
      </c>
      <c r="N14" s="32"/>
      <c r="R14" s="48"/>
      <c r="S14" s="26"/>
      <c r="T14" s="26"/>
      <c r="U14" s="26"/>
      <c r="V14" s="26"/>
    </row>
    <row r="15" spans="5:30" x14ac:dyDescent="0.15">
      <c r="H15" s="88">
        <v>4814</v>
      </c>
      <c r="I15" s="3">
        <v>26</v>
      </c>
      <c r="J15" s="33" t="s">
        <v>30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3163</v>
      </c>
      <c r="I16" s="3">
        <v>38</v>
      </c>
      <c r="J16" s="33" t="s">
        <v>38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293">
        <v>2967</v>
      </c>
      <c r="I17" s="3">
        <v>11</v>
      </c>
      <c r="J17" s="33" t="s">
        <v>17</v>
      </c>
      <c r="L17" s="32"/>
      <c r="R17" s="48"/>
      <c r="S17" s="26"/>
      <c r="T17" s="26"/>
      <c r="U17" s="26"/>
      <c r="V17" s="26"/>
    </row>
    <row r="18" spans="1:22" x14ac:dyDescent="0.15">
      <c r="H18" s="123">
        <v>2322</v>
      </c>
      <c r="I18" s="3">
        <v>1</v>
      </c>
      <c r="J18" s="33" t="s">
        <v>4</v>
      </c>
      <c r="L18" s="188" t="s">
        <v>104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 x14ac:dyDescent="0.2">
      <c r="H19" s="89">
        <v>2245</v>
      </c>
      <c r="I19" s="3">
        <v>14</v>
      </c>
      <c r="J19" s="33" t="s">
        <v>19</v>
      </c>
      <c r="K19" s="117">
        <f>SUM(I4)</f>
        <v>31</v>
      </c>
      <c r="L19" s="33" t="s">
        <v>64</v>
      </c>
      <c r="M19" s="371">
        <v>35704</v>
      </c>
      <c r="N19" s="89">
        <f>SUM(H4)</f>
        <v>36129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53</v>
      </c>
      <c r="C20" s="59" t="s">
        <v>196</v>
      </c>
      <c r="D20" s="59" t="s">
        <v>182</v>
      </c>
      <c r="E20" s="59" t="s">
        <v>51</v>
      </c>
      <c r="F20" s="59" t="s">
        <v>50</v>
      </c>
      <c r="G20" s="60" t="s">
        <v>52</v>
      </c>
      <c r="H20" s="44">
        <v>1838</v>
      </c>
      <c r="I20" s="3">
        <v>36</v>
      </c>
      <c r="J20" s="33" t="s">
        <v>5</v>
      </c>
      <c r="K20" s="117">
        <f t="shared" ref="K20:K28" si="1">SUM(I5)</f>
        <v>17</v>
      </c>
      <c r="L20" s="33" t="s">
        <v>21</v>
      </c>
      <c r="M20" s="372">
        <v>36201</v>
      </c>
      <c r="N20" s="89">
        <f t="shared" ref="N20:N28" si="2">SUM(H5)</f>
        <v>34189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64</v>
      </c>
      <c r="C21" s="203">
        <f>SUM(H4)</f>
        <v>36129</v>
      </c>
      <c r="D21" s="89">
        <f>SUM(L4)</f>
        <v>35379</v>
      </c>
      <c r="E21" s="52">
        <f t="shared" ref="E21:E30" si="3">SUM(N19/M19*100)</f>
        <v>101.19034281873181</v>
      </c>
      <c r="F21" s="52">
        <f t="shared" ref="F21:F31" si="4">SUM(C21/D21*100)</f>
        <v>102.11990163656407</v>
      </c>
      <c r="G21" s="62"/>
      <c r="H21" s="88">
        <v>1266</v>
      </c>
      <c r="I21" s="3">
        <v>24</v>
      </c>
      <c r="J21" s="33" t="s">
        <v>28</v>
      </c>
      <c r="K21" s="117">
        <f t="shared" si="1"/>
        <v>33</v>
      </c>
      <c r="L21" s="33" t="s">
        <v>0</v>
      </c>
      <c r="M21" s="372">
        <v>18033</v>
      </c>
      <c r="N21" s="89">
        <f t="shared" si="2"/>
        <v>18113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21</v>
      </c>
      <c r="C22" s="203">
        <f t="shared" ref="C22:C30" si="5">SUM(H5)</f>
        <v>34189</v>
      </c>
      <c r="D22" s="89">
        <f t="shared" ref="D22:D29" si="6">SUM(L5)</f>
        <v>20941</v>
      </c>
      <c r="E22" s="52">
        <f t="shared" si="3"/>
        <v>94.442142482251867</v>
      </c>
      <c r="F22" s="52">
        <f t="shared" si="4"/>
        <v>163.26345446731293</v>
      </c>
      <c r="G22" s="62"/>
      <c r="H22" s="44">
        <v>1200</v>
      </c>
      <c r="I22" s="3">
        <v>9</v>
      </c>
      <c r="J22" s="3" t="s">
        <v>172</v>
      </c>
      <c r="K22" s="117">
        <f t="shared" si="1"/>
        <v>34</v>
      </c>
      <c r="L22" s="33" t="s">
        <v>1</v>
      </c>
      <c r="M22" s="372">
        <v>15131</v>
      </c>
      <c r="N22" s="89">
        <f t="shared" si="2"/>
        <v>16844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0</v>
      </c>
      <c r="C23" s="203">
        <f t="shared" si="5"/>
        <v>18113</v>
      </c>
      <c r="D23" s="89">
        <f t="shared" si="6"/>
        <v>14458</v>
      </c>
      <c r="E23" s="52">
        <f t="shared" si="3"/>
        <v>100.44363112072313</v>
      </c>
      <c r="F23" s="52">
        <f t="shared" si="4"/>
        <v>125.28012173191311</v>
      </c>
      <c r="G23" s="62"/>
      <c r="H23" s="88">
        <v>808</v>
      </c>
      <c r="I23" s="3">
        <v>5</v>
      </c>
      <c r="J23" s="33" t="s">
        <v>12</v>
      </c>
      <c r="K23" s="117">
        <f t="shared" si="1"/>
        <v>3</v>
      </c>
      <c r="L23" s="33" t="s">
        <v>10</v>
      </c>
      <c r="M23" s="372">
        <v>23110</v>
      </c>
      <c r="N23" s="89">
        <f t="shared" si="2"/>
        <v>16451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1</v>
      </c>
      <c r="C24" s="203">
        <f t="shared" si="5"/>
        <v>16844</v>
      </c>
      <c r="D24" s="89">
        <f t="shared" si="6"/>
        <v>16880</v>
      </c>
      <c r="E24" s="52">
        <f t="shared" si="3"/>
        <v>111.32112880840658</v>
      </c>
      <c r="F24" s="52">
        <f t="shared" si="4"/>
        <v>99.786729857819907</v>
      </c>
      <c r="G24" s="62"/>
      <c r="H24" s="293">
        <v>387</v>
      </c>
      <c r="I24" s="3">
        <v>4</v>
      </c>
      <c r="J24" s="33" t="s">
        <v>11</v>
      </c>
      <c r="K24" s="117">
        <f t="shared" si="1"/>
        <v>16</v>
      </c>
      <c r="L24" s="33" t="s">
        <v>3</v>
      </c>
      <c r="M24" s="372">
        <v>12114</v>
      </c>
      <c r="N24" s="89">
        <f t="shared" si="2"/>
        <v>12681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10</v>
      </c>
      <c r="C25" s="203">
        <f t="shared" si="5"/>
        <v>16451</v>
      </c>
      <c r="D25" s="89">
        <f t="shared" si="6"/>
        <v>24240</v>
      </c>
      <c r="E25" s="52">
        <f t="shared" si="3"/>
        <v>71.185633924707915</v>
      </c>
      <c r="F25" s="52">
        <f t="shared" si="4"/>
        <v>67.867161716171623</v>
      </c>
      <c r="G25" s="72"/>
      <c r="H25" s="44">
        <v>380</v>
      </c>
      <c r="I25" s="3">
        <v>39</v>
      </c>
      <c r="J25" s="33" t="s">
        <v>39</v>
      </c>
      <c r="K25" s="117">
        <f t="shared" si="1"/>
        <v>40</v>
      </c>
      <c r="L25" s="33" t="s">
        <v>2</v>
      </c>
      <c r="M25" s="372">
        <v>9476</v>
      </c>
      <c r="N25" s="89">
        <f t="shared" si="2"/>
        <v>11647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3</v>
      </c>
      <c r="C26" s="203">
        <f t="shared" si="5"/>
        <v>12681</v>
      </c>
      <c r="D26" s="89">
        <f t="shared" si="6"/>
        <v>8993</v>
      </c>
      <c r="E26" s="52">
        <f t="shared" si="3"/>
        <v>104.68053491827638</v>
      </c>
      <c r="F26" s="52">
        <f t="shared" si="4"/>
        <v>141.00967419103748</v>
      </c>
      <c r="G26" s="62"/>
      <c r="H26" s="88">
        <v>362</v>
      </c>
      <c r="I26" s="3">
        <v>12</v>
      </c>
      <c r="J26" s="33" t="s">
        <v>18</v>
      </c>
      <c r="K26" s="117">
        <f t="shared" si="1"/>
        <v>13</v>
      </c>
      <c r="L26" s="33" t="s">
        <v>7</v>
      </c>
      <c r="M26" s="373">
        <v>12379</v>
      </c>
      <c r="N26" s="89">
        <f t="shared" si="2"/>
        <v>11013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2</v>
      </c>
      <c r="C27" s="203">
        <f t="shared" si="5"/>
        <v>11647</v>
      </c>
      <c r="D27" s="89">
        <f t="shared" si="6"/>
        <v>11185</v>
      </c>
      <c r="E27" s="52">
        <f t="shared" si="3"/>
        <v>122.91051076403545</v>
      </c>
      <c r="F27" s="52">
        <f t="shared" si="4"/>
        <v>104.13053196244971</v>
      </c>
      <c r="G27" s="62"/>
      <c r="H27" s="88">
        <v>299</v>
      </c>
      <c r="I27" s="3">
        <v>7</v>
      </c>
      <c r="J27" s="33" t="s">
        <v>14</v>
      </c>
      <c r="K27" s="117">
        <f t="shared" si="1"/>
        <v>25</v>
      </c>
      <c r="L27" s="33" t="s">
        <v>29</v>
      </c>
      <c r="M27" s="374">
        <v>10952</v>
      </c>
      <c r="N27" s="89">
        <f t="shared" si="2"/>
        <v>10797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7</v>
      </c>
      <c r="C28" s="203">
        <f t="shared" si="5"/>
        <v>11013</v>
      </c>
      <c r="D28" s="89">
        <f t="shared" si="6"/>
        <v>9546</v>
      </c>
      <c r="E28" s="52">
        <f t="shared" si="3"/>
        <v>88.965182971160843</v>
      </c>
      <c r="F28" s="52">
        <f t="shared" si="4"/>
        <v>115.36769327467002</v>
      </c>
      <c r="G28" s="73"/>
      <c r="H28" s="88">
        <v>243</v>
      </c>
      <c r="I28" s="3">
        <v>29</v>
      </c>
      <c r="J28" s="33" t="s">
        <v>54</v>
      </c>
      <c r="K28" s="181">
        <f t="shared" si="1"/>
        <v>2</v>
      </c>
      <c r="L28" s="77" t="s">
        <v>6</v>
      </c>
      <c r="M28" s="374">
        <v>9225</v>
      </c>
      <c r="N28" s="167">
        <f t="shared" si="2"/>
        <v>8549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29</v>
      </c>
      <c r="C29" s="203">
        <f t="shared" si="5"/>
        <v>10797</v>
      </c>
      <c r="D29" s="89">
        <f t="shared" si="6"/>
        <v>6057</v>
      </c>
      <c r="E29" s="52">
        <f t="shared" si="3"/>
        <v>98.584733382030677</v>
      </c>
      <c r="F29" s="52">
        <f t="shared" si="4"/>
        <v>178.2565626547796</v>
      </c>
      <c r="G29" s="72"/>
      <c r="H29" s="88">
        <v>124</v>
      </c>
      <c r="I29" s="3">
        <v>15</v>
      </c>
      <c r="J29" s="33" t="s">
        <v>20</v>
      </c>
      <c r="K29" s="115"/>
      <c r="L29" s="115" t="s">
        <v>176</v>
      </c>
      <c r="M29" s="375">
        <v>211295</v>
      </c>
      <c r="N29" s="172">
        <f>SUM(H44)</f>
        <v>205413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6</v>
      </c>
      <c r="C30" s="203">
        <f t="shared" si="5"/>
        <v>8549</v>
      </c>
      <c r="D30" s="89">
        <f>SUM(L13)</f>
        <v>3962</v>
      </c>
      <c r="E30" s="57">
        <f t="shared" si="3"/>
        <v>92.672086720867213</v>
      </c>
      <c r="F30" s="63">
        <f t="shared" si="4"/>
        <v>215.77486118122161</v>
      </c>
      <c r="G30" s="75"/>
      <c r="H30" s="88">
        <v>60</v>
      </c>
      <c r="I30" s="3">
        <v>10</v>
      </c>
      <c r="J30" s="33" t="s">
        <v>16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205413</v>
      </c>
      <c r="D31" s="67">
        <f>SUM(L14)</f>
        <v>189544</v>
      </c>
      <c r="E31" s="70">
        <f>SUM(N29/M29*100)</f>
        <v>97.216214297546088</v>
      </c>
      <c r="F31" s="63">
        <f t="shared" si="4"/>
        <v>108.37219853965306</v>
      </c>
      <c r="G31" s="71"/>
      <c r="H31" s="88">
        <v>54</v>
      </c>
      <c r="I31" s="3">
        <v>32</v>
      </c>
      <c r="J31" s="33" t="s">
        <v>35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40</v>
      </c>
      <c r="I32" s="3">
        <v>20</v>
      </c>
      <c r="J32" s="33" t="s">
        <v>24</v>
      </c>
      <c r="L32" s="3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293">
        <v>26</v>
      </c>
      <c r="I33" s="3">
        <v>23</v>
      </c>
      <c r="J33" s="33" t="s">
        <v>27</v>
      </c>
      <c r="L33" s="3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24</v>
      </c>
      <c r="I34" s="3">
        <v>18</v>
      </c>
      <c r="J34" s="33" t="s">
        <v>22</v>
      </c>
      <c r="L34" s="3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13</v>
      </c>
      <c r="I35" s="3">
        <v>37</v>
      </c>
      <c r="J35" s="33" t="s">
        <v>37</v>
      </c>
      <c r="L35" s="3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3</v>
      </c>
      <c r="I36" s="3">
        <v>19</v>
      </c>
      <c r="J36" s="33" t="s">
        <v>23</v>
      </c>
      <c r="L36" s="32"/>
      <c r="M36" s="26"/>
      <c r="N36" s="26"/>
      <c r="R36" s="48"/>
      <c r="S36" s="26"/>
      <c r="T36" s="26"/>
      <c r="U36" s="26"/>
      <c r="V36" s="26"/>
    </row>
    <row r="37" spans="3:30" x14ac:dyDescent="0.15">
      <c r="H37" s="88">
        <v>1</v>
      </c>
      <c r="I37" s="3">
        <v>6</v>
      </c>
      <c r="J37" s="33" t="s">
        <v>13</v>
      </c>
      <c r="L37" s="32"/>
      <c r="M37" s="26"/>
      <c r="N37" s="26"/>
      <c r="R37" s="48"/>
      <c r="S37" s="26"/>
      <c r="T37" s="26"/>
      <c r="U37" s="26"/>
      <c r="V37" s="26"/>
    </row>
    <row r="38" spans="3:30" x14ac:dyDescent="0.15">
      <c r="H38" s="88">
        <v>0</v>
      </c>
      <c r="I38" s="3">
        <v>8</v>
      </c>
      <c r="J38" s="33" t="s">
        <v>15</v>
      </c>
      <c r="L38" s="32"/>
      <c r="M38" s="26"/>
      <c r="N38" s="26"/>
      <c r="R38" s="48"/>
      <c r="S38" s="26"/>
      <c r="T38" s="26"/>
      <c r="U38" s="26"/>
      <c r="V38" s="26"/>
    </row>
    <row r="39" spans="3:30" x14ac:dyDescent="0.15">
      <c r="H39" s="88">
        <v>0</v>
      </c>
      <c r="I39" s="3">
        <v>22</v>
      </c>
      <c r="J39" s="33" t="s">
        <v>26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88">
        <v>0</v>
      </c>
      <c r="I40" s="3">
        <v>27</v>
      </c>
      <c r="J40" s="33" t="s">
        <v>31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 x14ac:dyDescent="0.15">
      <c r="H42" s="88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205413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196</v>
      </c>
      <c r="I48" s="3"/>
      <c r="J48" s="190" t="s">
        <v>92</v>
      </c>
      <c r="K48" s="3"/>
      <c r="L48" s="330" t="s">
        <v>182</v>
      </c>
      <c r="M48" s="48"/>
      <c r="N48" s="26"/>
      <c r="R48" s="48"/>
      <c r="S48" s="26"/>
      <c r="T48" s="26"/>
      <c r="U48" s="26"/>
      <c r="V48" s="26"/>
    </row>
    <row r="49" spans="1:22" x14ac:dyDescent="0.15">
      <c r="H49" s="95" t="s">
        <v>100</v>
      </c>
      <c r="I49" s="3"/>
      <c r="J49" s="145" t="s">
        <v>9</v>
      </c>
      <c r="K49" s="3"/>
      <c r="L49" s="330" t="s">
        <v>181</v>
      </c>
      <c r="M49" s="82"/>
      <c r="R49" s="48"/>
      <c r="S49" s="26"/>
      <c r="T49" s="26"/>
      <c r="U49" s="26"/>
      <c r="V49" s="26"/>
    </row>
    <row r="50" spans="1:22" x14ac:dyDescent="0.15">
      <c r="H50" s="89">
        <v>26407</v>
      </c>
      <c r="I50" s="3">
        <v>16</v>
      </c>
      <c r="J50" s="33" t="s">
        <v>3</v>
      </c>
      <c r="K50" s="328">
        <f>SUM(I50)</f>
        <v>16</v>
      </c>
      <c r="L50" s="331">
        <v>16604</v>
      </c>
      <c r="M50" s="45"/>
      <c r="R50" s="48"/>
      <c r="S50" s="26"/>
      <c r="T50" s="26"/>
      <c r="U50" s="26"/>
      <c r="V50" s="26"/>
    </row>
    <row r="51" spans="1:22" x14ac:dyDescent="0.15">
      <c r="H51" s="44">
        <v>11150</v>
      </c>
      <c r="I51" s="3">
        <v>33</v>
      </c>
      <c r="J51" s="33" t="s">
        <v>0</v>
      </c>
      <c r="K51" s="328">
        <f t="shared" ref="K51:K59" si="7">SUM(I51)</f>
        <v>33</v>
      </c>
      <c r="L51" s="332">
        <v>7784</v>
      </c>
      <c r="M51" s="45"/>
      <c r="R51" s="48"/>
      <c r="S51" s="26"/>
      <c r="T51" s="26"/>
      <c r="U51" s="26"/>
      <c r="V51" s="26"/>
    </row>
    <row r="52" spans="1:22" ht="14.25" thickBot="1" x14ac:dyDescent="0.2">
      <c r="H52" s="44">
        <v>6157</v>
      </c>
      <c r="I52" s="3">
        <v>26</v>
      </c>
      <c r="J52" s="33" t="s">
        <v>30</v>
      </c>
      <c r="K52" s="328">
        <f t="shared" si="7"/>
        <v>26</v>
      </c>
      <c r="L52" s="332">
        <v>6709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196</v>
      </c>
      <c r="D53" s="59" t="s">
        <v>182</v>
      </c>
      <c r="E53" s="59" t="s">
        <v>51</v>
      </c>
      <c r="F53" s="59" t="s">
        <v>50</v>
      </c>
      <c r="G53" s="60" t="s">
        <v>52</v>
      </c>
      <c r="H53" s="44">
        <v>5106</v>
      </c>
      <c r="I53" s="3">
        <v>38</v>
      </c>
      <c r="J53" s="33" t="s">
        <v>38</v>
      </c>
      <c r="K53" s="328">
        <f t="shared" si="7"/>
        <v>38</v>
      </c>
      <c r="L53" s="332">
        <v>5118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26407</v>
      </c>
      <c r="D54" s="98">
        <f>SUM(L50)</f>
        <v>16604</v>
      </c>
      <c r="E54" s="52">
        <f t="shared" ref="E54:E63" si="8">SUM(N67/M67*100)</f>
        <v>90.335933223864259</v>
      </c>
      <c r="F54" s="52">
        <f t="shared" ref="F54:F61" si="9">SUM(C54/D54*100)</f>
        <v>159.03999036376777</v>
      </c>
      <c r="G54" s="62"/>
      <c r="H54" s="88">
        <v>4185</v>
      </c>
      <c r="I54" s="3">
        <v>34</v>
      </c>
      <c r="J54" s="33" t="s">
        <v>1</v>
      </c>
      <c r="K54" s="328">
        <f t="shared" si="7"/>
        <v>34</v>
      </c>
      <c r="L54" s="332">
        <v>3783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0</v>
      </c>
      <c r="C55" s="43">
        <f t="shared" ref="C55:C63" si="10">SUM(H51)</f>
        <v>11150</v>
      </c>
      <c r="D55" s="98">
        <f t="shared" ref="D55:D63" si="11">SUM(L51)</f>
        <v>7784</v>
      </c>
      <c r="E55" s="52">
        <f t="shared" si="8"/>
        <v>120.44938965107485</v>
      </c>
      <c r="F55" s="52">
        <f t="shared" si="9"/>
        <v>143.24254881808838</v>
      </c>
      <c r="G55" s="62"/>
      <c r="H55" s="44">
        <v>1218</v>
      </c>
      <c r="I55" s="3">
        <v>40</v>
      </c>
      <c r="J55" s="33" t="s">
        <v>2</v>
      </c>
      <c r="K55" s="328">
        <f t="shared" si="7"/>
        <v>40</v>
      </c>
      <c r="L55" s="332">
        <v>1996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30</v>
      </c>
      <c r="C56" s="43">
        <f t="shared" si="10"/>
        <v>6157</v>
      </c>
      <c r="D56" s="98">
        <f t="shared" si="11"/>
        <v>6709</v>
      </c>
      <c r="E56" s="52">
        <f t="shared" si="8"/>
        <v>129.2672685282385</v>
      </c>
      <c r="F56" s="52">
        <f t="shared" si="9"/>
        <v>91.772246236398871</v>
      </c>
      <c r="G56" s="62"/>
      <c r="H56" s="293">
        <v>1146</v>
      </c>
      <c r="I56" s="3">
        <v>14</v>
      </c>
      <c r="J56" s="33" t="s">
        <v>19</v>
      </c>
      <c r="K56" s="328">
        <f t="shared" si="7"/>
        <v>14</v>
      </c>
      <c r="L56" s="332">
        <v>832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38</v>
      </c>
      <c r="C57" s="43">
        <f t="shared" si="10"/>
        <v>5106</v>
      </c>
      <c r="D57" s="98">
        <f t="shared" si="11"/>
        <v>5118</v>
      </c>
      <c r="E57" s="52">
        <f t="shared" si="8"/>
        <v>86.71875</v>
      </c>
      <c r="F57" s="52">
        <f t="shared" si="9"/>
        <v>99.76553341148886</v>
      </c>
      <c r="G57" s="62"/>
      <c r="H57" s="88">
        <v>877</v>
      </c>
      <c r="I57" s="3">
        <v>25</v>
      </c>
      <c r="J57" s="33" t="s">
        <v>29</v>
      </c>
      <c r="K57" s="328">
        <f t="shared" si="7"/>
        <v>25</v>
      </c>
      <c r="L57" s="332">
        <v>721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1</v>
      </c>
      <c r="C58" s="43">
        <f t="shared" si="10"/>
        <v>4185</v>
      </c>
      <c r="D58" s="98">
        <f t="shared" si="11"/>
        <v>3783</v>
      </c>
      <c r="E58" s="52">
        <f t="shared" si="8"/>
        <v>113.35319609967497</v>
      </c>
      <c r="F58" s="52">
        <f t="shared" si="9"/>
        <v>110.62648691514671</v>
      </c>
      <c r="G58" s="72"/>
      <c r="H58" s="44">
        <v>751</v>
      </c>
      <c r="I58" s="3">
        <v>31</v>
      </c>
      <c r="J58" s="33" t="s">
        <v>108</v>
      </c>
      <c r="K58" s="328">
        <f t="shared" si="7"/>
        <v>31</v>
      </c>
      <c r="L58" s="332">
        <v>1016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2</v>
      </c>
      <c r="C59" s="43">
        <f t="shared" si="10"/>
        <v>1218</v>
      </c>
      <c r="D59" s="98">
        <f t="shared" si="11"/>
        <v>1996</v>
      </c>
      <c r="E59" s="52">
        <f t="shared" si="8"/>
        <v>85.353889278206026</v>
      </c>
      <c r="F59" s="52">
        <f t="shared" si="9"/>
        <v>61.022044088176351</v>
      </c>
      <c r="G59" s="62"/>
      <c r="H59" s="427">
        <v>673</v>
      </c>
      <c r="I59" s="14">
        <v>36</v>
      </c>
      <c r="J59" s="77" t="s">
        <v>5</v>
      </c>
      <c r="K59" s="329">
        <f t="shared" si="7"/>
        <v>36</v>
      </c>
      <c r="L59" s="333">
        <v>1618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19</v>
      </c>
      <c r="C60" s="89">
        <f t="shared" si="10"/>
        <v>1146</v>
      </c>
      <c r="D60" s="98">
        <f t="shared" si="11"/>
        <v>832</v>
      </c>
      <c r="E60" s="52">
        <f t="shared" si="8"/>
        <v>117.65913757700206</v>
      </c>
      <c r="F60" s="52">
        <f t="shared" si="9"/>
        <v>137.74038461538461</v>
      </c>
      <c r="G60" s="62"/>
      <c r="H60" s="425">
        <v>542</v>
      </c>
      <c r="I60" s="223">
        <v>24</v>
      </c>
      <c r="J60" s="384" t="s">
        <v>28</v>
      </c>
      <c r="K60" s="368" t="s">
        <v>8</v>
      </c>
      <c r="L60" s="377">
        <v>47170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29</v>
      </c>
      <c r="C61" s="43">
        <f t="shared" si="10"/>
        <v>877</v>
      </c>
      <c r="D61" s="98">
        <f t="shared" si="11"/>
        <v>721</v>
      </c>
      <c r="E61" s="52">
        <f t="shared" si="8"/>
        <v>80.606617647058826</v>
      </c>
      <c r="F61" s="52">
        <f t="shared" si="9"/>
        <v>121.63661581137308</v>
      </c>
      <c r="G61" s="73"/>
      <c r="H61" s="44">
        <v>256</v>
      </c>
      <c r="I61" s="3">
        <v>1</v>
      </c>
      <c r="J61" s="33" t="s">
        <v>4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64</v>
      </c>
      <c r="C62" s="43">
        <f t="shared" si="10"/>
        <v>751</v>
      </c>
      <c r="D62" s="98">
        <f t="shared" si="11"/>
        <v>1016</v>
      </c>
      <c r="E62" s="52">
        <f t="shared" si="8"/>
        <v>76.554536187563713</v>
      </c>
      <c r="F62" s="52">
        <f>SUM(C62/D62*100)</f>
        <v>73.917322834645674</v>
      </c>
      <c r="G62" s="72"/>
      <c r="H62" s="44">
        <v>132</v>
      </c>
      <c r="I62" s="3">
        <v>37</v>
      </c>
      <c r="J62" s="33" t="s">
        <v>37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5</v>
      </c>
      <c r="C63" s="43">
        <f t="shared" si="10"/>
        <v>673</v>
      </c>
      <c r="D63" s="98">
        <f t="shared" si="11"/>
        <v>1618</v>
      </c>
      <c r="E63" s="57">
        <f t="shared" si="8"/>
        <v>31.82033096926714</v>
      </c>
      <c r="F63" s="52">
        <f>SUM(C63/D63*100)</f>
        <v>41.594561186650189</v>
      </c>
      <c r="G63" s="75"/>
      <c r="H63" s="44">
        <v>100</v>
      </c>
      <c r="I63" s="3">
        <v>9</v>
      </c>
      <c r="J63" s="3" t="s">
        <v>172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58</v>
      </c>
      <c r="C64" s="67">
        <f>SUM(H90)</f>
        <v>58984</v>
      </c>
      <c r="D64" s="67">
        <f>SUM(L60)</f>
        <v>47170</v>
      </c>
      <c r="E64" s="70">
        <f>SUM(N77/M77*100)</f>
        <v>96.363339323639934</v>
      </c>
      <c r="F64" s="70">
        <f>SUM(C64/D64*100)</f>
        <v>125.04557981768072</v>
      </c>
      <c r="G64" s="71"/>
      <c r="H64" s="123">
        <v>78</v>
      </c>
      <c r="I64" s="3">
        <v>15</v>
      </c>
      <c r="J64" s="33" t="s">
        <v>20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43">
        <v>75</v>
      </c>
      <c r="I65" s="3">
        <v>17</v>
      </c>
      <c r="J65" s="33" t="s">
        <v>21</v>
      </c>
      <c r="M65" s="48"/>
      <c r="N65" s="26"/>
      <c r="R65" s="48"/>
      <c r="S65" s="26"/>
      <c r="T65" s="26"/>
      <c r="U65" s="26"/>
      <c r="V65" s="26"/>
    </row>
    <row r="66" spans="3:22" x14ac:dyDescent="0.15">
      <c r="H66" s="44">
        <v>65</v>
      </c>
      <c r="I66" s="3">
        <v>13</v>
      </c>
      <c r="J66" s="33" t="s">
        <v>7</v>
      </c>
      <c r="L66" s="191" t="s">
        <v>92</v>
      </c>
      <c r="M66" s="344" t="s">
        <v>69</v>
      </c>
      <c r="N66" s="42" t="s">
        <v>75</v>
      </c>
      <c r="R66" s="48"/>
      <c r="S66" s="26"/>
      <c r="T66" s="26"/>
      <c r="U66" s="26"/>
      <c r="V66" s="26"/>
    </row>
    <row r="67" spans="3:22" x14ac:dyDescent="0.15">
      <c r="C67" s="26"/>
      <c r="H67" s="44">
        <v>47</v>
      </c>
      <c r="I67" s="3">
        <v>11</v>
      </c>
      <c r="J67" s="33" t="s">
        <v>17</v>
      </c>
      <c r="K67" s="3">
        <f>SUM(I50)</f>
        <v>16</v>
      </c>
      <c r="L67" s="33" t="s">
        <v>3</v>
      </c>
      <c r="M67" s="396">
        <v>29232</v>
      </c>
      <c r="N67" s="89">
        <f>SUM(H50)</f>
        <v>26407</v>
      </c>
      <c r="R67" s="48"/>
      <c r="S67" s="26"/>
      <c r="T67" s="26"/>
      <c r="U67" s="26"/>
      <c r="V67" s="26"/>
    </row>
    <row r="68" spans="3:22" x14ac:dyDescent="0.15">
      <c r="C68" s="26"/>
      <c r="H68" s="44">
        <v>16</v>
      </c>
      <c r="I68" s="3">
        <v>19</v>
      </c>
      <c r="J68" s="33" t="s">
        <v>23</v>
      </c>
      <c r="K68" s="3">
        <f t="shared" ref="K68:K76" si="12">SUM(I51)</f>
        <v>33</v>
      </c>
      <c r="L68" s="33" t="s">
        <v>0</v>
      </c>
      <c r="M68" s="397">
        <v>9257</v>
      </c>
      <c r="N68" s="89">
        <f t="shared" ref="N68:N76" si="13">SUM(H51)</f>
        <v>11150</v>
      </c>
      <c r="R68" s="48"/>
      <c r="S68" s="26"/>
      <c r="T68" s="26"/>
      <c r="U68" s="26"/>
      <c r="V68" s="26"/>
    </row>
    <row r="69" spans="3:22" x14ac:dyDescent="0.15">
      <c r="H69" s="44">
        <v>3</v>
      </c>
      <c r="I69" s="3">
        <v>23</v>
      </c>
      <c r="J69" s="33" t="s">
        <v>27</v>
      </c>
      <c r="K69" s="3">
        <f t="shared" si="12"/>
        <v>26</v>
      </c>
      <c r="L69" s="33" t="s">
        <v>30</v>
      </c>
      <c r="M69" s="397">
        <v>4763</v>
      </c>
      <c r="N69" s="89">
        <f t="shared" si="13"/>
        <v>6157</v>
      </c>
      <c r="R69" s="48"/>
      <c r="S69" s="26"/>
      <c r="T69" s="26"/>
      <c r="U69" s="26"/>
      <c r="V69" s="26"/>
    </row>
    <row r="70" spans="3:22" x14ac:dyDescent="0.15">
      <c r="H70" s="44">
        <v>0</v>
      </c>
      <c r="I70" s="3">
        <v>2</v>
      </c>
      <c r="J70" s="33" t="s">
        <v>6</v>
      </c>
      <c r="K70" s="3">
        <f t="shared" si="12"/>
        <v>38</v>
      </c>
      <c r="L70" s="33" t="s">
        <v>38</v>
      </c>
      <c r="M70" s="397">
        <v>5888</v>
      </c>
      <c r="N70" s="89">
        <f t="shared" si="13"/>
        <v>5106</v>
      </c>
      <c r="R70" s="48"/>
      <c r="S70" s="26"/>
      <c r="T70" s="26"/>
      <c r="U70" s="26"/>
      <c r="V70" s="26"/>
    </row>
    <row r="71" spans="3:22" x14ac:dyDescent="0.15">
      <c r="H71" s="88">
        <v>0</v>
      </c>
      <c r="I71" s="3">
        <v>3</v>
      </c>
      <c r="J71" s="33" t="s">
        <v>10</v>
      </c>
      <c r="K71" s="3">
        <f t="shared" si="12"/>
        <v>34</v>
      </c>
      <c r="L71" s="33" t="s">
        <v>1</v>
      </c>
      <c r="M71" s="397">
        <v>3692</v>
      </c>
      <c r="N71" s="89">
        <f t="shared" si="13"/>
        <v>4185</v>
      </c>
      <c r="R71" s="48"/>
      <c r="S71" s="26"/>
      <c r="T71" s="26"/>
      <c r="U71" s="26"/>
      <c r="V71" s="26"/>
    </row>
    <row r="72" spans="3:22" x14ac:dyDescent="0.15">
      <c r="H72" s="293">
        <v>0</v>
      </c>
      <c r="I72" s="3">
        <v>4</v>
      </c>
      <c r="J72" s="33" t="s">
        <v>11</v>
      </c>
      <c r="K72" s="3">
        <f t="shared" si="12"/>
        <v>40</v>
      </c>
      <c r="L72" s="33" t="s">
        <v>2</v>
      </c>
      <c r="M72" s="397">
        <v>1427</v>
      </c>
      <c r="N72" s="89">
        <f t="shared" si="13"/>
        <v>1218</v>
      </c>
      <c r="R72" s="48"/>
      <c r="S72" s="26"/>
      <c r="T72" s="26"/>
      <c r="U72" s="26"/>
      <c r="V72" s="26"/>
    </row>
    <row r="73" spans="3:22" x14ac:dyDescent="0.15">
      <c r="H73" s="44">
        <v>0</v>
      </c>
      <c r="I73" s="3">
        <v>5</v>
      </c>
      <c r="J73" s="33" t="s">
        <v>12</v>
      </c>
      <c r="K73" s="3">
        <f t="shared" si="12"/>
        <v>14</v>
      </c>
      <c r="L73" s="33" t="s">
        <v>19</v>
      </c>
      <c r="M73" s="397">
        <v>974</v>
      </c>
      <c r="N73" s="89">
        <f t="shared" si="13"/>
        <v>1146</v>
      </c>
      <c r="R73" s="48"/>
      <c r="S73" s="26"/>
      <c r="T73" s="26"/>
      <c r="U73" s="26"/>
      <c r="V73" s="26"/>
    </row>
    <row r="74" spans="3:22" x14ac:dyDescent="0.15">
      <c r="H74" s="44">
        <v>0</v>
      </c>
      <c r="I74" s="3">
        <v>6</v>
      </c>
      <c r="J74" s="33" t="s">
        <v>13</v>
      </c>
      <c r="K74" s="3">
        <f t="shared" si="12"/>
        <v>25</v>
      </c>
      <c r="L74" s="33" t="s">
        <v>29</v>
      </c>
      <c r="M74" s="397">
        <v>1088</v>
      </c>
      <c r="N74" s="89">
        <f t="shared" si="13"/>
        <v>877</v>
      </c>
      <c r="R74" s="48"/>
      <c r="S74" s="26"/>
      <c r="T74" s="26"/>
      <c r="U74" s="26"/>
      <c r="V74" s="26"/>
    </row>
    <row r="75" spans="3:22" x14ac:dyDescent="0.15">
      <c r="H75" s="44">
        <v>0</v>
      </c>
      <c r="I75" s="3">
        <v>7</v>
      </c>
      <c r="J75" s="33" t="s">
        <v>14</v>
      </c>
      <c r="K75" s="3">
        <f t="shared" si="12"/>
        <v>31</v>
      </c>
      <c r="L75" s="33" t="s">
        <v>64</v>
      </c>
      <c r="M75" s="397">
        <v>981</v>
      </c>
      <c r="N75" s="89">
        <f t="shared" si="13"/>
        <v>751</v>
      </c>
      <c r="R75" s="48"/>
      <c r="S75" s="26"/>
      <c r="T75" s="26"/>
      <c r="U75" s="26"/>
      <c r="V75" s="26"/>
    </row>
    <row r="76" spans="3:22" ht="14.25" thickBot="1" x14ac:dyDescent="0.2">
      <c r="H76" s="44">
        <v>0</v>
      </c>
      <c r="I76" s="3">
        <v>8</v>
      </c>
      <c r="J76" s="33" t="s">
        <v>15</v>
      </c>
      <c r="K76" s="14">
        <f t="shared" si="12"/>
        <v>36</v>
      </c>
      <c r="L76" s="77" t="s">
        <v>5</v>
      </c>
      <c r="M76" s="398">
        <v>2115</v>
      </c>
      <c r="N76" s="167">
        <f t="shared" si="13"/>
        <v>673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10</v>
      </c>
      <c r="J77" s="33" t="s">
        <v>16</v>
      </c>
      <c r="K77" s="3"/>
      <c r="L77" s="115" t="s">
        <v>62</v>
      </c>
      <c r="M77" s="298">
        <v>61210</v>
      </c>
      <c r="N77" s="172">
        <f>SUM(H90)</f>
        <v>58984</v>
      </c>
      <c r="R77" s="48"/>
      <c r="S77" s="26"/>
      <c r="T77" s="26"/>
      <c r="U77" s="26"/>
      <c r="V77" s="26"/>
    </row>
    <row r="78" spans="3:22" x14ac:dyDescent="0.15">
      <c r="H78" s="89">
        <v>0</v>
      </c>
      <c r="I78" s="3">
        <v>12</v>
      </c>
      <c r="J78" s="33" t="s">
        <v>18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18</v>
      </c>
      <c r="J79" s="33" t="s">
        <v>22</v>
      </c>
      <c r="R79" s="48"/>
      <c r="S79" s="26"/>
      <c r="T79" s="26"/>
      <c r="U79" s="26"/>
      <c r="V79" s="26"/>
    </row>
    <row r="80" spans="3:22" x14ac:dyDescent="0.15">
      <c r="H80" s="351">
        <v>0</v>
      </c>
      <c r="I80" s="3">
        <v>20</v>
      </c>
      <c r="J80" s="33" t="s">
        <v>24</v>
      </c>
      <c r="R80" s="48"/>
      <c r="S80" s="26"/>
      <c r="T80" s="26"/>
      <c r="U80" s="26"/>
      <c r="V80" s="26"/>
    </row>
    <row r="81" spans="8:22" x14ac:dyDescent="0.15">
      <c r="H81" s="89">
        <v>0</v>
      </c>
      <c r="I81" s="3">
        <v>21</v>
      </c>
      <c r="J81" s="33" t="s">
        <v>72</v>
      </c>
      <c r="R81" s="48"/>
      <c r="S81" s="26"/>
      <c r="T81" s="26"/>
      <c r="U81" s="26"/>
      <c r="V81" s="26"/>
    </row>
    <row r="82" spans="8:22" x14ac:dyDescent="0.15">
      <c r="H82" s="88">
        <v>0</v>
      </c>
      <c r="I82" s="3">
        <v>22</v>
      </c>
      <c r="J82" s="33" t="s">
        <v>26</v>
      </c>
      <c r="R82" s="48"/>
      <c r="S82" s="26"/>
      <c r="T82" s="26"/>
      <c r="U82" s="26"/>
      <c r="V82" s="26"/>
    </row>
    <row r="83" spans="8:22" x14ac:dyDescent="0.15">
      <c r="H83" s="44">
        <v>0</v>
      </c>
      <c r="I83" s="3">
        <v>27</v>
      </c>
      <c r="J83" s="33" t="s">
        <v>31</v>
      </c>
      <c r="R83" s="48"/>
      <c r="S83" s="26"/>
      <c r="T83" s="26"/>
      <c r="U83" s="26"/>
      <c r="V83" s="26"/>
    </row>
    <row r="84" spans="8:22" x14ac:dyDescent="0.15">
      <c r="H84" s="88">
        <v>0</v>
      </c>
      <c r="I84" s="3">
        <v>28</v>
      </c>
      <c r="J84" s="33" t="s">
        <v>32</v>
      </c>
      <c r="R84" s="48"/>
      <c r="S84" s="26"/>
      <c r="T84" s="26"/>
      <c r="U84" s="26"/>
      <c r="V84" s="26"/>
    </row>
    <row r="85" spans="8:22" x14ac:dyDescent="0.15">
      <c r="H85" s="88">
        <v>0</v>
      </c>
      <c r="I85" s="3">
        <v>29</v>
      </c>
      <c r="J85" s="33" t="s">
        <v>54</v>
      </c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44">
        <v>0</v>
      </c>
      <c r="I87" s="3">
        <v>32</v>
      </c>
      <c r="J87" s="33" t="s">
        <v>35</v>
      </c>
      <c r="R87" s="48"/>
      <c r="S87" s="26"/>
      <c r="T87" s="26"/>
      <c r="U87" s="26"/>
      <c r="V87" s="26"/>
    </row>
    <row r="88" spans="8:22" x14ac:dyDescent="0.15">
      <c r="H88" s="44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44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58984</v>
      </c>
      <c r="I90" s="3"/>
      <c r="J90" s="3" t="s">
        <v>48</v>
      </c>
    </row>
  </sheetData>
  <sortState ref="H3:J22">
    <sortCondition descending="1" ref="H3:H22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0"/>
  <sheetViews>
    <sheetView zoomScaleNormal="100" workbookViewId="0">
      <selection activeCell="M46" sqref="M46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 t="s">
        <v>102</v>
      </c>
      <c r="I1" t="s">
        <v>49</v>
      </c>
      <c r="J1" s="46"/>
      <c r="L1" s="47"/>
      <c r="N1" s="47"/>
      <c r="O1" s="48"/>
      <c r="R1" s="109"/>
    </row>
    <row r="2" spans="8:30" ht="13.5" customHeight="1" x14ac:dyDescent="0.15">
      <c r="H2" s="294" t="s">
        <v>199</v>
      </c>
      <c r="I2" s="3"/>
      <c r="J2" s="183" t="s">
        <v>102</v>
      </c>
      <c r="K2" s="81"/>
      <c r="L2" s="320" t="s">
        <v>185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100</v>
      </c>
      <c r="I3" s="3"/>
      <c r="J3" s="145" t="s">
        <v>9</v>
      </c>
      <c r="K3" s="81"/>
      <c r="L3" s="321" t="s">
        <v>100</v>
      </c>
      <c r="N3" s="48"/>
      <c r="O3" s="1"/>
      <c r="R3" s="48"/>
      <c r="S3" s="26"/>
      <c r="T3" s="26"/>
      <c r="U3" s="26"/>
      <c r="V3" s="26"/>
    </row>
    <row r="4" spans="8:30" ht="13.5" customHeight="1" x14ac:dyDescent="0.15">
      <c r="H4" s="89">
        <v>22782</v>
      </c>
      <c r="I4" s="3">
        <v>33</v>
      </c>
      <c r="J4" s="161" t="s">
        <v>0</v>
      </c>
      <c r="K4" s="121">
        <f>SUM(I4)</f>
        <v>33</v>
      </c>
      <c r="L4" s="313">
        <v>27330</v>
      </c>
      <c r="M4" s="96"/>
      <c r="N4" s="94"/>
      <c r="O4" s="1"/>
      <c r="R4" s="48"/>
      <c r="S4" s="26"/>
      <c r="T4" s="26"/>
      <c r="U4" s="26"/>
      <c r="V4" s="26"/>
    </row>
    <row r="5" spans="8:30" ht="13.5" customHeight="1" x14ac:dyDescent="0.15">
      <c r="H5" s="88">
        <v>11664</v>
      </c>
      <c r="I5" s="3">
        <v>13</v>
      </c>
      <c r="J5" s="161" t="s">
        <v>7</v>
      </c>
      <c r="K5" s="121">
        <f t="shared" ref="K5:K13" si="0">SUM(I5)</f>
        <v>13</v>
      </c>
      <c r="L5" s="314">
        <v>10002</v>
      </c>
      <c r="M5" s="96"/>
      <c r="N5" s="94"/>
      <c r="O5" s="1"/>
      <c r="R5" s="48"/>
      <c r="S5" s="26"/>
      <c r="T5" s="26"/>
      <c r="U5" s="26"/>
      <c r="V5" s="26"/>
    </row>
    <row r="6" spans="8:30" ht="13.5" customHeight="1" x14ac:dyDescent="0.15">
      <c r="H6" s="88">
        <v>10152</v>
      </c>
      <c r="I6" s="3">
        <v>34</v>
      </c>
      <c r="J6" s="161" t="s">
        <v>1</v>
      </c>
      <c r="K6" s="121">
        <f t="shared" si="0"/>
        <v>34</v>
      </c>
      <c r="L6" s="314">
        <v>10056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88">
        <v>9996</v>
      </c>
      <c r="I7" s="3">
        <v>9</v>
      </c>
      <c r="J7" s="3" t="s">
        <v>171</v>
      </c>
      <c r="K7" s="121">
        <f t="shared" si="0"/>
        <v>9</v>
      </c>
      <c r="L7" s="314">
        <v>10152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7909</v>
      </c>
      <c r="I8" s="3">
        <v>25</v>
      </c>
      <c r="J8" s="161" t="s">
        <v>29</v>
      </c>
      <c r="K8" s="121">
        <f t="shared" si="0"/>
        <v>25</v>
      </c>
      <c r="L8" s="314">
        <v>3321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88">
        <v>5526</v>
      </c>
      <c r="I9" s="3">
        <v>24</v>
      </c>
      <c r="J9" s="161" t="s">
        <v>28</v>
      </c>
      <c r="K9" s="121">
        <f t="shared" si="0"/>
        <v>24</v>
      </c>
      <c r="L9" s="314">
        <v>5459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293">
        <v>2464</v>
      </c>
      <c r="I10" s="3">
        <v>12</v>
      </c>
      <c r="J10" s="161" t="s">
        <v>18</v>
      </c>
      <c r="K10" s="121">
        <f t="shared" si="0"/>
        <v>12</v>
      </c>
      <c r="L10" s="314">
        <v>2828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1451</v>
      </c>
      <c r="I11" s="3">
        <v>36</v>
      </c>
      <c r="J11" s="161" t="s">
        <v>5</v>
      </c>
      <c r="K11" s="121">
        <f t="shared" si="0"/>
        <v>36</v>
      </c>
      <c r="L11" s="314">
        <v>10215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1406</v>
      </c>
      <c r="I12" s="3">
        <v>38</v>
      </c>
      <c r="J12" s="161" t="s">
        <v>38</v>
      </c>
      <c r="K12" s="121">
        <f t="shared" si="0"/>
        <v>38</v>
      </c>
      <c r="L12" s="314">
        <v>1216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167">
        <v>1119</v>
      </c>
      <c r="I13" s="14">
        <v>16</v>
      </c>
      <c r="J13" s="163" t="s">
        <v>3</v>
      </c>
      <c r="K13" s="182">
        <f t="shared" si="0"/>
        <v>16</v>
      </c>
      <c r="L13" s="322">
        <v>790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9">
        <v>1106</v>
      </c>
      <c r="I14" s="223">
        <v>17</v>
      </c>
      <c r="J14" s="224" t="s">
        <v>21</v>
      </c>
      <c r="K14" s="81" t="s">
        <v>8</v>
      </c>
      <c r="L14" s="323">
        <v>89681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1100</v>
      </c>
      <c r="I15" s="3">
        <v>20</v>
      </c>
      <c r="J15" s="161" t="s">
        <v>24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699</v>
      </c>
      <c r="I16" s="3">
        <v>31</v>
      </c>
      <c r="J16" s="3" t="s">
        <v>157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685</v>
      </c>
      <c r="I17" s="3">
        <v>1</v>
      </c>
      <c r="J17" s="161" t="s">
        <v>4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620</v>
      </c>
      <c r="I18" s="3">
        <v>6</v>
      </c>
      <c r="J18" s="161" t="s">
        <v>13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89">
        <v>583</v>
      </c>
      <c r="I19" s="3">
        <v>40</v>
      </c>
      <c r="J19" s="161" t="s">
        <v>2</v>
      </c>
      <c r="L19" s="32" t="s">
        <v>70</v>
      </c>
      <c r="M19" s="93" t="s">
        <v>63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573</v>
      </c>
      <c r="I20" s="3">
        <v>21</v>
      </c>
      <c r="J20" s="161" t="s">
        <v>25</v>
      </c>
      <c r="K20" s="121">
        <f>SUM(I4)</f>
        <v>33</v>
      </c>
      <c r="L20" s="161" t="s">
        <v>0</v>
      </c>
      <c r="M20" s="324">
        <v>34993</v>
      </c>
      <c r="N20" s="89">
        <f>SUM(H4)</f>
        <v>22782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53</v>
      </c>
      <c r="C21" s="59" t="s">
        <v>196</v>
      </c>
      <c r="D21" s="59" t="s">
        <v>182</v>
      </c>
      <c r="E21" s="59" t="s">
        <v>51</v>
      </c>
      <c r="F21" s="59" t="s">
        <v>50</v>
      </c>
      <c r="G21" s="60" t="s">
        <v>52</v>
      </c>
      <c r="H21" s="88">
        <v>530</v>
      </c>
      <c r="I21" s="3">
        <v>26</v>
      </c>
      <c r="J21" s="161" t="s">
        <v>30</v>
      </c>
      <c r="K21" s="121">
        <f t="shared" ref="K21:K29" si="1">SUM(I5)</f>
        <v>13</v>
      </c>
      <c r="L21" s="161" t="s">
        <v>7</v>
      </c>
      <c r="M21" s="325">
        <v>10854</v>
      </c>
      <c r="N21" s="89">
        <f t="shared" ref="N21:N29" si="2">SUM(H5)</f>
        <v>11664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22782</v>
      </c>
      <c r="D22" s="98">
        <f>SUM(L4)</f>
        <v>27330</v>
      </c>
      <c r="E22" s="55">
        <f t="shared" ref="E22:E31" si="3">SUM(N20/M20*100)</f>
        <v>65.10444946132084</v>
      </c>
      <c r="F22" s="52">
        <f t="shared" ref="F22:F32" si="4">SUM(C22/D22*100)</f>
        <v>83.358946212952802</v>
      </c>
      <c r="G22" s="62"/>
      <c r="H22" s="88">
        <v>461</v>
      </c>
      <c r="I22" s="3">
        <v>22</v>
      </c>
      <c r="J22" s="161" t="s">
        <v>26</v>
      </c>
      <c r="K22" s="121">
        <f t="shared" si="1"/>
        <v>34</v>
      </c>
      <c r="L22" s="161" t="s">
        <v>1</v>
      </c>
      <c r="M22" s="325">
        <v>10015</v>
      </c>
      <c r="N22" s="89">
        <f t="shared" si="2"/>
        <v>10152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161" t="s">
        <v>7</v>
      </c>
      <c r="C23" s="43">
        <f t="shared" ref="C23:C31" si="5">SUM(H5)</f>
        <v>11664</v>
      </c>
      <c r="D23" s="98">
        <f t="shared" ref="D23:D31" si="6">SUM(L5)</f>
        <v>10002</v>
      </c>
      <c r="E23" s="55">
        <f t="shared" si="3"/>
        <v>107.46268656716418</v>
      </c>
      <c r="F23" s="52">
        <f t="shared" si="4"/>
        <v>116.61667666466707</v>
      </c>
      <c r="G23" s="62"/>
      <c r="H23" s="88">
        <v>420</v>
      </c>
      <c r="I23" s="3">
        <v>18</v>
      </c>
      <c r="J23" s="161" t="s">
        <v>22</v>
      </c>
      <c r="K23" s="121">
        <f t="shared" si="1"/>
        <v>9</v>
      </c>
      <c r="L23" s="3" t="s">
        <v>170</v>
      </c>
      <c r="M23" s="325">
        <v>10032</v>
      </c>
      <c r="N23" s="89">
        <f t="shared" si="2"/>
        <v>9996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161" t="s">
        <v>1</v>
      </c>
      <c r="C24" s="43">
        <f t="shared" si="5"/>
        <v>10152</v>
      </c>
      <c r="D24" s="98">
        <f t="shared" si="6"/>
        <v>10056</v>
      </c>
      <c r="E24" s="55">
        <f t="shared" si="3"/>
        <v>101.36794807788318</v>
      </c>
      <c r="F24" s="52">
        <f t="shared" si="4"/>
        <v>100.9546539379475</v>
      </c>
      <c r="G24" s="62"/>
      <c r="H24" s="293">
        <v>264</v>
      </c>
      <c r="I24" s="3">
        <v>14</v>
      </c>
      <c r="J24" s="161" t="s">
        <v>19</v>
      </c>
      <c r="K24" s="121">
        <f t="shared" si="1"/>
        <v>25</v>
      </c>
      <c r="L24" s="161" t="s">
        <v>29</v>
      </c>
      <c r="M24" s="325">
        <v>5979</v>
      </c>
      <c r="N24" s="89">
        <f t="shared" si="2"/>
        <v>7909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3" t="s">
        <v>170</v>
      </c>
      <c r="C25" s="43">
        <f t="shared" si="5"/>
        <v>9996</v>
      </c>
      <c r="D25" s="98">
        <f t="shared" si="6"/>
        <v>10152</v>
      </c>
      <c r="E25" s="55">
        <f t="shared" si="3"/>
        <v>99.641148325358856</v>
      </c>
      <c r="F25" s="52">
        <f t="shared" si="4"/>
        <v>98.463356973995275</v>
      </c>
      <c r="G25" s="62"/>
      <c r="H25" s="88">
        <v>201</v>
      </c>
      <c r="I25" s="3">
        <v>23</v>
      </c>
      <c r="J25" s="161" t="s">
        <v>27</v>
      </c>
      <c r="K25" s="121">
        <f t="shared" si="1"/>
        <v>24</v>
      </c>
      <c r="L25" s="161" t="s">
        <v>28</v>
      </c>
      <c r="M25" s="325">
        <v>5494</v>
      </c>
      <c r="N25" s="89">
        <f t="shared" si="2"/>
        <v>5526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29</v>
      </c>
      <c r="C26" s="43">
        <f t="shared" si="5"/>
        <v>7909</v>
      </c>
      <c r="D26" s="98">
        <f t="shared" si="6"/>
        <v>3321</v>
      </c>
      <c r="E26" s="55">
        <f t="shared" si="3"/>
        <v>132.27964542565647</v>
      </c>
      <c r="F26" s="52">
        <f t="shared" si="4"/>
        <v>238.15115928937067</v>
      </c>
      <c r="G26" s="72"/>
      <c r="H26" s="88">
        <v>170</v>
      </c>
      <c r="I26" s="3">
        <v>5</v>
      </c>
      <c r="J26" s="161" t="s">
        <v>12</v>
      </c>
      <c r="K26" s="121">
        <f t="shared" si="1"/>
        <v>12</v>
      </c>
      <c r="L26" s="161" t="s">
        <v>18</v>
      </c>
      <c r="M26" s="325">
        <v>4249</v>
      </c>
      <c r="N26" s="89">
        <f t="shared" si="2"/>
        <v>2464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28</v>
      </c>
      <c r="C27" s="43">
        <f t="shared" si="5"/>
        <v>5526</v>
      </c>
      <c r="D27" s="98">
        <f t="shared" si="6"/>
        <v>5459</v>
      </c>
      <c r="E27" s="55">
        <f t="shared" si="3"/>
        <v>100.58245358572988</v>
      </c>
      <c r="F27" s="52">
        <f t="shared" si="4"/>
        <v>101.22733101300605</v>
      </c>
      <c r="G27" s="76"/>
      <c r="H27" s="293">
        <v>62</v>
      </c>
      <c r="I27" s="3">
        <v>4</v>
      </c>
      <c r="J27" s="161" t="s">
        <v>11</v>
      </c>
      <c r="K27" s="121">
        <f t="shared" si="1"/>
        <v>36</v>
      </c>
      <c r="L27" s="161" t="s">
        <v>5</v>
      </c>
      <c r="M27" s="325">
        <v>1315</v>
      </c>
      <c r="N27" s="89">
        <f t="shared" si="2"/>
        <v>1451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18</v>
      </c>
      <c r="C28" s="43">
        <f t="shared" si="5"/>
        <v>2464</v>
      </c>
      <c r="D28" s="98">
        <f t="shared" si="6"/>
        <v>2828</v>
      </c>
      <c r="E28" s="55">
        <f t="shared" si="3"/>
        <v>57.990115321252055</v>
      </c>
      <c r="F28" s="52">
        <f t="shared" si="4"/>
        <v>87.128712871287135</v>
      </c>
      <c r="G28" s="62"/>
      <c r="H28" s="88">
        <v>48</v>
      </c>
      <c r="I28" s="3">
        <v>11</v>
      </c>
      <c r="J28" s="161" t="s">
        <v>17</v>
      </c>
      <c r="K28" s="121">
        <f t="shared" si="1"/>
        <v>38</v>
      </c>
      <c r="L28" s="161" t="s">
        <v>38</v>
      </c>
      <c r="M28" s="325">
        <v>770</v>
      </c>
      <c r="N28" s="89">
        <f t="shared" si="2"/>
        <v>1406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5</v>
      </c>
      <c r="C29" s="43">
        <f t="shared" si="5"/>
        <v>1451</v>
      </c>
      <c r="D29" s="98">
        <f t="shared" si="6"/>
        <v>10215</v>
      </c>
      <c r="E29" s="55">
        <f t="shared" si="3"/>
        <v>110.34220532319392</v>
      </c>
      <c r="F29" s="52">
        <f t="shared" si="4"/>
        <v>14.204601076847773</v>
      </c>
      <c r="G29" s="73"/>
      <c r="H29" s="88">
        <v>34</v>
      </c>
      <c r="I29" s="3">
        <v>28</v>
      </c>
      <c r="J29" s="161" t="s">
        <v>32</v>
      </c>
      <c r="K29" s="182">
        <f t="shared" si="1"/>
        <v>16</v>
      </c>
      <c r="L29" s="163" t="s">
        <v>3</v>
      </c>
      <c r="M29" s="326">
        <v>845</v>
      </c>
      <c r="N29" s="89">
        <f t="shared" si="2"/>
        <v>1119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38</v>
      </c>
      <c r="C30" s="43">
        <f t="shared" si="5"/>
        <v>1406</v>
      </c>
      <c r="D30" s="98">
        <f t="shared" si="6"/>
        <v>1216</v>
      </c>
      <c r="E30" s="55">
        <f t="shared" si="3"/>
        <v>182.59740259740261</v>
      </c>
      <c r="F30" s="52">
        <f t="shared" si="4"/>
        <v>115.625</v>
      </c>
      <c r="G30" s="72"/>
      <c r="H30" s="88">
        <v>32</v>
      </c>
      <c r="I30" s="3">
        <v>39</v>
      </c>
      <c r="J30" s="161" t="s">
        <v>39</v>
      </c>
      <c r="K30" s="115"/>
      <c r="L30" s="336" t="s">
        <v>109</v>
      </c>
      <c r="M30" s="327">
        <v>93461</v>
      </c>
      <c r="N30" s="89">
        <f>SUM(H44)</f>
        <v>82088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3</v>
      </c>
      <c r="C31" s="43">
        <f t="shared" si="5"/>
        <v>1119</v>
      </c>
      <c r="D31" s="98">
        <f t="shared" si="6"/>
        <v>790</v>
      </c>
      <c r="E31" s="56">
        <f t="shared" si="3"/>
        <v>132.42603550295857</v>
      </c>
      <c r="F31" s="63">
        <f t="shared" si="4"/>
        <v>141.64556962025316</v>
      </c>
      <c r="G31" s="75"/>
      <c r="H31" s="293">
        <v>20</v>
      </c>
      <c r="I31" s="3">
        <v>27</v>
      </c>
      <c r="J31" s="161" t="s">
        <v>31</v>
      </c>
      <c r="K31" s="45"/>
      <c r="L31" s="219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58</v>
      </c>
      <c r="C32" s="67">
        <f>SUM(H44)</f>
        <v>82088</v>
      </c>
      <c r="D32" s="67">
        <f>SUM(L14)</f>
        <v>89681</v>
      </c>
      <c r="E32" s="68">
        <f>SUM(N30/M30*100)</f>
        <v>87.831287916885117</v>
      </c>
      <c r="F32" s="63">
        <f t="shared" si="4"/>
        <v>91.53332366945061</v>
      </c>
      <c r="G32" s="71"/>
      <c r="H32" s="89">
        <v>6</v>
      </c>
      <c r="I32" s="3">
        <v>29</v>
      </c>
      <c r="J32" s="161" t="s">
        <v>96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5</v>
      </c>
      <c r="I33" s="3">
        <v>32</v>
      </c>
      <c r="J33" s="161" t="s">
        <v>35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0</v>
      </c>
      <c r="I34" s="3">
        <v>2</v>
      </c>
      <c r="J34" s="161" t="s">
        <v>6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0</v>
      </c>
      <c r="I35" s="3">
        <v>3</v>
      </c>
      <c r="J35" s="161" t="s">
        <v>10</v>
      </c>
      <c r="K35" s="45"/>
      <c r="L35" s="29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7</v>
      </c>
      <c r="J36" s="161" t="s">
        <v>14</v>
      </c>
      <c r="K36" s="45"/>
      <c r="L36" s="29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8</v>
      </c>
      <c r="J37" s="161" t="s">
        <v>15</v>
      </c>
      <c r="K37" s="45"/>
      <c r="L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10</v>
      </c>
      <c r="J38" s="161" t="s">
        <v>16</v>
      </c>
      <c r="K38" s="45"/>
      <c r="L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15</v>
      </c>
      <c r="J39" s="161" t="s">
        <v>20</v>
      </c>
      <c r="K39" s="45"/>
      <c r="L39" s="26"/>
      <c r="R39" s="48"/>
      <c r="S39" s="26"/>
      <c r="T39" s="26"/>
      <c r="U39" s="26"/>
      <c r="V39" s="26"/>
    </row>
    <row r="40" spans="3:30" ht="13.5" customHeight="1" x14ac:dyDescent="0.15">
      <c r="H40" s="293">
        <v>0</v>
      </c>
      <c r="I40" s="3">
        <v>19</v>
      </c>
      <c r="J40" s="161" t="s">
        <v>23</v>
      </c>
      <c r="K40" s="45"/>
      <c r="L40" s="26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30</v>
      </c>
      <c r="J41" s="161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35</v>
      </c>
      <c r="J42" s="161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37</v>
      </c>
      <c r="J43" s="161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82088</v>
      </c>
      <c r="I44" s="3"/>
      <c r="J44" s="161" t="s">
        <v>107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196</v>
      </c>
      <c r="I48" s="3"/>
      <c r="J48" s="179" t="s">
        <v>105</v>
      </c>
      <c r="K48" s="81"/>
      <c r="L48" s="300" t="s">
        <v>185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100</v>
      </c>
      <c r="I49" s="3"/>
      <c r="J49" s="145" t="s">
        <v>9</v>
      </c>
      <c r="K49" s="99"/>
      <c r="L49" s="95" t="s">
        <v>100</v>
      </c>
      <c r="N49" s="48"/>
      <c r="R49" s="48"/>
      <c r="S49" s="26"/>
      <c r="T49" s="26"/>
      <c r="U49" s="26"/>
      <c r="V49" s="26"/>
    </row>
    <row r="50" spans="1:22" ht="13.5" customHeight="1" x14ac:dyDescent="0.15">
      <c r="H50" s="89">
        <v>290292</v>
      </c>
      <c r="I50" s="161">
        <v>17</v>
      </c>
      <c r="J50" s="161" t="s">
        <v>21</v>
      </c>
      <c r="K50" s="124">
        <f>SUM(I50)</f>
        <v>17</v>
      </c>
      <c r="L50" s="301">
        <v>289282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91711</v>
      </c>
      <c r="I51" s="161">
        <v>36</v>
      </c>
      <c r="J51" s="161" t="s">
        <v>5</v>
      </c>
      <c r="K51" s="124">
        <f t="shared" ref="K51:K59" si="7">SUM(I51)</f>
        <v>36</v>
      </c>
      <c r="L51" s="301">
        <v>75878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27445</v>
      </c>
      <c r="I52" s="161">
        <v>16</v>
      </c>
      <c r="J52" s="161" t="s">
        <v>3</v>
      </c>
      <c r="K52" s="124">
        <f t="shared" si="7"/>
        <v>16</v>
      </c>
      <c r="L52" s="301">
        <v>28106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88">
        <v>18560</v>
      </c>
      <c r="I53" s="161">
        <v>26</v>
      </c>
      <c r="J53" s="161" t="s">
        <v>30</v>
      </c>
      <c r="K53" s="124">
        <f t="shared" si="7"/>
        <v>26</v>
      </c>
      <c r="L53" s="301">
        <v>17009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53</v>
      </c>
      <c r="C54" s="59" t="s">
        <v>196</v>
      </c>
      <c r="D54" s="59" t="s">
        <v>182</v>
      </c>
      <c r="E54" s="59" t="s">
        <v>51</v>
      </c>
      <c r="F54" s="59" t="s">
        <v>50</v>
      </c>
      <c r="G54" s="60" t="s">
        <v>52</v>
      </c>
      <c r="H54" s="88">
        <v>13747</v>
      </c>
      <c r="I54" s="161">
        <v>24</v>
      </c>
      <c r="J54" s="161" t="s">
        <v>28</v>
      </c>
      <c r="K54" s="124">
        <f t="shared" si="7"/>
        <v>24</v>
      </c>
      <c r="L54" s="301">
        <v>15197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290292</v>
      </c>
      <c r="D55" s="5">
        <f t="shared" ref="D55:D64" si="8">SUM(L50)</f>
        <v>289282</v>
      </c>
      <c r="E55" s="52">
        <f>SUM(N66/M66*100)</f>
        <v>110.19827124782198</v>
      </c>
      <c r="F55" s="52">
        <f t="shared" ref="F55:F65" si="9">SUM(C55/D55*100)</f>
        <v>100.34914028525799</v>
      </c>
      <c r="G55" s="62"/>
      <c r="H55" s="88">
        <v>12202</v>
      </c>
      <c r="I55" s="161">
        <v>38</v>
      </c>
      <c r="J55" s="161" t="s">
        <v>38</v>
      </c>
      <c r="K55" s="124">
        <f t="shared" si="7"/>
        <v>38</v>
      </c>
      <c r="L55" s="301">
        <v>8402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91711</v>
      </c>
      <c r="D56" s="5">
        <f t="shared" si="8"/>
        <v>75878</v>
      </c>
      <c r="E56" s="52">
        <f t="shared" ref="E56:E65" si="11">SUM(N67/M67*100)</f>
        <v>101.27769065971685</v>
      </c>
      <c r="F56" s="52">
        <f t="shared" si="9"/>
        <v>120.86639078520784</v>
      </c>
      <c r="G56" s="62"/>
      <c r="H56" s="88">
        <v>11112</v>
      </c>
      <c r="I56" s="161">
        <v>40</v>
      </c>
      <c r="J56" s="161" t="s">
        <v>2</v>
      </c>
      <c r="K56" s="124">
        <f t="shared" si="7"/>
        <v>40</v>
      </c>
      <c r="L56" s="301">
        <v>8780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3</v>
      </c>
      <c r="C57" s="43">
        <f t="shared" si="10"/>
        <v>27445</v>
      </c>
      <c r="D57" s="5">
        <f t="shared" si="8"/>
        <v>28106</v>
      </c>
      <c r="E57" s="52">
        <f t="shared" si="11"/>
        <v>93.528489640130857</v>
      </c>
      <c r="F57" s="52">
        <f t="shared" si="9"/>
        <v>97.648188998790303</v>
      </c>
      <c r="G57" s="62"/>
      <c r="H57" s="293">
        <v>10387</v>
      </c>
      <c r="I57" s="161">
        <v>25</v>
      </c>
      <c r="J57" s="161" t="s">
        <v>29</v>
      </c>
      <c r="K57" s="124">
        <f t="shared" si="7"/>
        <v>25</v>
      </c>
      <c r="L57" s="301">
        <v>10431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30</v>
      </c>
      <c r="C58" s="43">
        <f t="shared" si="10"/>
        <v>18560</v>
      </c>
      <c r="D58" s="5">
        <f t="shared" si="8"/>
        <v>17009</v>
      </c>
      <c r="E58" s="52">
        <f t="shared" si="11"/>
        <v>103.43866688959483</v>
      </c>
      <c r="F58" s="52">
        <f t="shared" si="9"/>
        <v>109.11870186371921</v>
      </c>
      <c r="G58" s="62"/>
      <c r="H58" s="380">
        <v>8353</v>
      </c>
      <c r="I58" s="163">
        <v>37</v>
      </c>
      <c r="J58" s="163" t="s">
        <v>37</v>
      </c>
      <c r="K58" s="124">
        <f t="shared" si="7"/>
        <v>37</v>
      </c>
      <c r="L58" s="299">
        <v>6477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28</v>
      </c>
      <c r="C59" s="43">
        <f t="shared" si="10"/>
        <v>13747</v>
      </c>
      <c r="D59" s="5">
        <f t="shared" si="8"/>
        <v>15197</v>
      </c>
      <c r="E59" s="52">
        <f t="shared" si="11"/>
        <v>101.52130566427886</v>
      </c>
      <c r="F59" s="52">
        <f t="shared" si="9"/>
        <v>90.458643153253931</v>
      </c>
      <c r="G59" s="72"/>
      <c r="H59" s="380">
        <v>5525</v>
      </c>
      <c r="I59" s="163">
        <v>34</v>
      </c>
      <c r="J59" s="163" t="s">
        <v>1</v>
      </c>
      <c r="K59" s="124">
        <f t="shared" si="7"/>
        <v>34</v>
      </c>
      <c r="L59" s="299">
        <v>1842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38</v>
      </c>
      <c r="C60" s="43">
        <f t="shared" si="10"/>
        <v>12202</v>
      </c>
      <c r="D60" s="5">
        <f t="shared" si="8"/>
        <v>8402</v>
      </c>
      <c r="E60" s="52">
        <f t="shared" si="11"/>
        <v>106.06745479833101</v>
      </c>
      <c r="F60" s="52">
        <f t="shared" si="9"/>
        <v>145.22732682694595</v>
      </c>
      <c r="G60" s="62"/>
      <c r="H60" s="388">
        <v>2748</v>
      </c>
      <c r="I60" s="224">
        <v>15</v>
      </c>
      <c r="J60" s="224" t="s">
        <v>20</v>
      </c>
      <c r="K60" s="81" t="s">
        <v>8</v>
      </c>
      <c r="L60" s="415">
        <v>486927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2</v>
      </c>
      <c r="C61" s="43">
        <f t="shared" si="10"/>
        <v>11112</v>
      </c>
      <c r="D61" s="5">
        <f t="shared" si="8"/>
        <v>8780</v>
      </c>
      <c r="E61" s="52">
        <f t="shared" si="11"/>
        <v>96.63448995564832</v>
      </c>
      <c r="F61" s="52">
        <f t="shared" si="9"/>
        <v>126.56036446469247</v>
      </c>
      <c r="G61" s="62"/>
      <c r="H61" s="88">
        <v>2266</v>
      </c>
      <c r="I61" s="161">
        <v>33</v>
      </c>
      <c r="J61" s="161" t="s">
        <v>0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29</v>
      </c>
      <c r="C62" s="43">
        <f t="shared" si="10"/>
        <v>10387</v>
      </c>
      <c r="D62" s="5">
        <f t="shared" si="8"/>
        <v>10431</v>
      </c>
      <c r="E62" s="52">
        <f t="shared" si="11"/>
        <v>102.00333889816361</v>
      </c>
      <c r="F62" s="52">
        <f t="shared" si="9"/>
        <v>99.578180423736939</v>
      </c>
      <c r="G62" s="73"/>
      <c r="H62" s="293">
        <v>1850</v>
      </c>
      <c r="I62" s="161">
        <v>14</v>
      </c>
      <c r="J62" s="161" t="s">
        <v>19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37</v>
      </c>
      <c r="C63" s="43">
        <f t="shared" si="10"/>
        <v>8353</v>
      </c>
      <c r="D63" s="5">
        <f t="shared" si="8"/>
        <v>6477</v>
      </c>
      <c r="E63" s="52">
        <f t="shared" si="11"/>
        <v>99.784971926890449</v>
      </c>
      <c r="F63" s="52">
        <f t="shared" si="9"/>
        <v>128.96402655550409</v>
      </c>
      <c r="G63" s="72"/>
      <c r="H63" s="88">
        <v>1832</v>
      </c>
      <c r="I63" s="161">
        <v>30</v>
      </c>
      <c r="J63" s="161" t="s">
        <v>99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1</v>
      </c>
      <c r="C64" s="43">
        <f t="shared" si="10"/>
        <v>5525</v>
      </c>
      <c r="D64" s="5">
        <f t="shared" si="8"/>
        <v>1842</v>
      </c>
      <c r="E64" s="57">
        <f t="shared" si="11"/>
        <v>223.86547811993518</v>
      </c>
      <c r="F64" s="52">
        <f t="shared" si="9"/>
        <v>299.9457111834962</v>
      </c>
      <c r="G64" s="75"/>
      <c r="H64" s="123">
        <v>1645</v>
      </c>
      <c r="I64" s="161">
        <v>1</v>
      </c>
      <c r="J64" s="161" t="s">
        <v>4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58</v>
      </c>
      <c r="C65" s="67">
        <f>SUM(H90)</f>
        <v>505051</v>
      </c>
      <c r="D65" s="67">
        <f>SUM(L60)</f>
        <v>486927</v>
      </c>
      <c r="E65" s="70">
        <f t="shared" si="11"/>
        <v>103.71871040347638</v>
      </c>
      <c r="F65" s="70">
        <f t="shared" si="9"/>
        <v>103.72211851057756</v>
      </c>
      <c r="G65" s="71"/>
      <c r="H65" s="89">
        <v>1615</v>
      </c>
      <c r="I65" s="161">
        <v>39</v>
      </c>
      <c r="J65" s="161" t="s">
        <v>39</v>
      </c>
      <c r="L65" s="192" t="s">
        <v>105</v>
      </c>
      <c r="M65" s="142" t="s">
        <v>76</v>
      </c>
      <c r="N65" t="s">
        <v>75</v>
      </c>
      <c r="R65" s="48"/>
      <c r="S65" s="26"/>
      <c r="T65" s="26"/>
      <c r="U65" s="26"/>
      <c r="V65" s="26"/>
    </row>
    <row r="66" spans="1:22" ht="13.5" customHeight="1" x14ac:dyDescent="0.15">
      <c r="H66" s="88">
        <v>1066</v>
      </c>
      <c r="I66" s="161">
        <v>35</v>
      </c>
      <c r="J66" s="161" t="s">
        <v>36</v>
      </c>
      <c r="K66" s="117">
        <f>SUM(I50)</f>
        <v>17</v>
      </c>
      <c r="L66" s="161" t="s">
        <v>21</v>
      </c>
      <c r="M66" s="312">
        <v>263427</v>
      </c>
      <c r="N66" s="89">
        <f>SUM(H50)</f>
        <v>290292</v>
      </c>
      <c r="R66" s="48"/>
      <c r="S66" s="26"/>
      <c r="T66" s="26"/>
      <c r="U66" s="26"/>
      <c r="V66" s="26"/>
    </row>
    <row r="67" spans="1:22" ht="13.5" customHeight="1" x14ac:dyDescent="0.15">
      <c r="H67" s="88">
        <v>886</v>
      </c>
      <c r="I67" s="161">
        <v>29</v>
      </c>
      <c r="J67" s="161" t="s">
        <v>96</v>
      </c>
      <c r="K67" s="117">
        <f t="shared" ref="K67:K75" si="12">SUM(I51)</f>
        <v>36</v>
      </c>
      <c r="L67" s="161" t="s">
        <v>5</v>
      </c>
      <c r="M67" s="310">
        <v>90554</v>
      </c>
      <c r="N67" s="89">
        <f t="shared" ref="N67:N75" si="13">SUM(H51)</f>
        <v>91711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293">
        <v>753</v>
      </c>
      <c r="I68" s="161">
        <v>21</v>
      </c>
      <c r="J68" s="161" t="s">
        <v>25</v>
      </c>
      <c r="K68" s="117">
        <f t="shared" si="12"/>
        <v>16</v>
      </c>
      <c r="L68" s="161" t="s">
        <v>3</v>
      </c>
      <c r="M68" s="310">
        <v>29344</v>
      </c>
      <c r="N68" s="89">
        <f t="shared" si="13"/>
        <v>27445</v>
      </c>
      <c r="R68" s="48"/>
      <c r="S68" s="26"/>
      <c r="T68" s="26"/>
      <c r="U68" s="26"/>
      <c r="V68" s="26"/>
    </row>
    <row r="69" spans="1:22" ht="13.5" customHeight="1" x14ac:dyDescent="0.15">
      <c r="H69" s="195">
        <v>313</v>
      </c>
      <c r="I69" s="161">
        <v>13</v>
      </c>
      <c r="J69" s="161" t="s">
        <v>7</v>
      </c>
      <c r="K69" s="117">
        <f t="shared" si="12"/>
        <v>26</v>
      </c>
      <c r="L69" s="161" t="s">
        <v>30</v>
      </c>
      <c r="M69" s="310">
        <v>17943</v>
      </c>
      <c r="N69" s="89">
        <f t="shared" si="13"/>
        <v>18560</v>
      </c>
      <c r="R69" s="48"/>
      <c r="S69" s="26"/>
      <c r="T69" s="26"/>
      <c r="U69" s="26"/>
      <c r="V69" s="26"/>
    </row>
    <row r="70" spans="1:22" ht="13.5" customHeight="1" x14ac:dyDescent="0.15">
      <c r="H70" s="293">
        <v>305</v>
      </c>
      <c r="I70" s="161">
        <v>23</v>
      </c>
      <c r="J70" s="161" t="s">
        <v>27</v>
      </c>
      <c r="K70" s="117">
        <f t="shared" si="12"/>
        <v>24</v>
      </c>
      <c r="L70" s="161" t="s">
        <v>28</v>
      </c>
      <c r="M70" s="310">
        <v>13541</v>
      </c>
      <c r="N70" s="89">
        <f t="shared" si="13"/>
        <v>13747</v>
      </c>
      <c r="R70" s="48"/>
      <c r="S70" s="26"/>
      <c r="T70" s="26"/>
      <c r="U70" s="26"/>
      <c r="V70" s="26"/>
    </row>
    <row r="71" spans="1:22" ht="13.5" customHeight="1" x14ac:dyDescent="0.15">
      <c r="H71" s="88">
        <v>158</v>
      </c>
      <c r="I71" s="161">
        <v>27</v>
      </c>
      <c r="J71" s="161" t="s">
        <v>31</v>
      </c>
      <c r="K71" s="117">
        <f t="shared" si="12"/>
        <v>38</v>
      </c>
      <c r="L71" s="161" t="s">
        <v>38</v>
      </c>
      <c r="M71" s="310">
        <v>11504</v>
      </c>
      <c r="N71" s="89">
        <f t="shared" si="13"/>
        <v>12202</v>
      </c>
      <c r="R71" s="48"/>
      <c r="S71" s="26"/>
      <c r="T71" s="26"/>
      <c r="U71" s="26"/>
      <c r="V71" s="26"/>
    </row>
    <row r="72" spans="1:22" ht="13.5" customHeight="1" x14ac:dyDescent="0.15">
      <c r="H72" s="88">
        <v>138</v>
      </c>
      <c r="I72" s="161">
        <v>9</v>
      </c>
      <c r="J72" s="3" t="s">
        <v>171</v>
      </c>
      <c r="K72" s="117">
        <f t="shared" si="12"/>
        <v>40</v>
      </c>
      <c r="L72" s="161" t="s">
        <v>2</v>
      </c>
      <c r="M72" s="310">
        <v>11499</v>
      </c>
      <c r="N72" s="89">
        <f t="shared" si="13"/>
        <v>11112</v>
      </c>
      <c r="R72" s="48"/>
      <c r="S72" s="26"/>
      <c r="T72" s="26"/>
      <c r="U72" s="26"/>
      <c r="V72" s="26"/>
    </row>
    <row r="73" spans="1:22" ht="13.5" customHeight="1" x14ac:dyDescent="0.15">
      <c r="H73" s="88">
        <v>62</v>
      </c>
      <c r="I73" s="161">
        <v>22</v>
      </c>
      <c r="J73" s="161" t="s">
        <v>26</v>
      </c>
      <c r="K73" s="117">
        <f t="shared" si="12"/>
        <v>25</v>
      </c>
      <c r="L73" s="161" t="s">
        <v>29</v>
      </c>
      <c r="M73" s="310">
        <v>10183</v>
      </c>
      <c r="N73" s="89">
        <f t="shared" si="13"/>
        <v>10387</v>
      </c>
      <c r="R73" s="48"/>
      <c r="S73" s="26"/>
      <c r="T73" s="26"/>
      <c r="U73" s="26"/>
      <c r="V73" s="26"/>
    </row>
    <row r="74" spans="1:22" ht="13.5" customHeight="1" x14ac:dyDescent="0.15">
      <c r="H74" s="293">
        <v>32</v>
      </c>
      <c r="I74" s="161">
        <v>28</v>
      </c>
      <c r="J74" s="161" t="s">
        <v>32</v>
      </c>
      <c r="K74" s="117">
        <f t="shared" si="12"/>
        <v>37</v>
      </c>
      <c r="L74" s="163" t="s">
        <v>37</v>
      </c>
      <c r="M74" s="311">
        <v>8371</v>
      </c>
      <c r="N74" s="89">
        <f t="shared" si="13"/>
        <v>8353</v>
      </c>
      <c r="R74" s="48"/>
      <c r="S74" s="26"/>
      <c r="T74" s="26"/>
      <c r="U74" s="26"/>
      <c r="V74" s="26"/>
    </row>
    <row r="75" spans="1:22" ht="13.5" customHeight="1" thickBot="1" x14ac:dyDescent="0.2">
      <c r="H75" s="88">
        <v>23</v>
      </c>
      <c r="I75" s="161">
        <v>4</v>
      </c>
      <c r="J75" s="161" t="s">
        <v>11</v>
      </c>
      <c r="K75" s="117">
        <f t="shared" si="12"/>
        <v>34</v>
      </c>
      <c r="L75" s="163" t="s">
        <v>1</v>
      </c>
      <c r="M75" s="311">
        <v>2468</v>
      </c>
      <c r="N75" s="167">
        <f t="shared" si="13"/>
        <v>5525</v>
      </c>
      <c r="R75" s="48"/>
      <c r="S75" s="26"/>
      <c r="T75" s="26"/>
      <c r="U75" s="26"/>
      <c r="V75" s="26"/>
    </row>
    <row r="76" spans="1:22" ht="13.5" customHeight="1" thickTop="1" x14ac:dyDescent="0.15">
      <c r="H76" s="88">
        <v>19</v>
      </c>
      <c r="I76" s="161">
        <v>11</v>
      </c>
      <c r="J76" s="161" t="s">
        <v>17</v>
      </c>
      <c r="K76" s="3"/>
      <c r="L76" s="336" t="s">
        <v>109</v>
      </c>
      <c r="M76" s="341">
        <v>486943</v>
      </c>
      <c r="N76" s="172">
        <f>SUM(H90)</f>
        <v>505051</v>
      </c>
      <c r="R76" s="48"/>
      <c r="S76" s="26"/>
      <c r="T76" s="26"/>
      <c r="U76" s="26"/>
      <c r="V76" s="26"/>
    </row>
    <row r="77" spans="1:22" ht="13.5" customHeight="1" x14ac:dyDescent="0.15">
      <c r="H77" s="88">
        <v>4</v>
      </c>
      <c r="I77" s="161">
        <v>2</v>
      </c>
      <c r="J77" s="161" t="s">
        <v>6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2</v>
      </c>
      <c r="I78" s="161">
        <v>18</v>
      </c>
      <c r="J78" s="161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0</v>
      </c>
      <c r="I79" s="161">
        <v>3</v>
      </c>
      <c r="J79" s="161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3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89">
        <v>0</v>
      </c>
      <c r="I81" s="161">
        <v>6</v>
      </c>
      <c r="J81" s="161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 x14ac:dyDescent="0.15">
      <c r="H82" s="88">
        <v>0</v>
      </c>
      <c r="I82" s="161">
        <v>7</v>
      </c>
      <c r="J82" s="161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61">
        <v>8</v>
      </c>
      <c r="J83" s="161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 x14ac:dyDescent="0.15">
      <c r="H84" s="88">
        <v>0</v>
      </c>
      <c r="I84" s="161">
        <v>10</v>
      </c>
      <c r="J84" s="161" t="s">
        <v>16</v>
      </c>
      <c r="K84" s="45"/>
      <c r="L84" s="29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12</v>
      </c>
      <c r="J85" s="161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 x14ac:dyDescent="0.15">
      <c r="H86" s="88">
        <v>0</v>
      </c>
      <c r="I86" s="161">
        <v>19</v>
      </c>
      <c r="J86" s="161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 x14ac:dyDescent="0.15">
      <c r="H87" s="88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88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505051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I50" sqref="I50:J58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464" t="s">
        <v>209</v>
      </c>
      <c r="B1" s="465"/>
      <c r="C1" s="465"/>
      <c r="D1" s="465"/>
      <c r="E1" s="465"/>
      <c r="F1" s="465"/>
      <c r="G1" s="465"/>
      <c r="I1" s="389"/>
      <c r="J1" s="400"/>
      <c r="M1" s="16"/>
      <c r="N1" t="s">
        <v>196</v>
      </c>
      <c r="O1" s="407"/>
      <c r="Q1" s="283" t="s">
        <v>182</v>
      </c>
    </row>
    <row r="2" spans="1:19" ht="13.5" customHeight="1" x14ac:dyDescent="0.15">
      <c r="H2" s="3"/>
      <c r="I2" s="145" t="s">
        <v>9</v>
      </c>
      <c r="J2" s="8" t="s">
        <v>68</v>
      </c>
      <c r="K2" s="3" t="s">
        <v>44</v>
      </c>
      <c r="L2" s="3"/>
      <c r="M2" s="8" t="s">
        <v>9</v>
      </c>
      <c r="N2" s="408"/>
      <c r="O2" s="89"/>
      <c r="P2" s="3"/>
      <c r="Q2" s="408"/>
      <c r="R2" s="405"/>
      <c r="S2" s="406"/>
    </row>
    <row r="3" spans="1:19" ht="13.5" customHeight="1" x14ac:dyDescent="0.15">
      <c r="H3" s="3">
        <v>17</v>
      </c>
      <c r="I3" s="161" t="s">
        <v>21</v>
      </c>
      <c r="J3" s="221">
        <v>329497</v>
      </c>
      <c r="K3" s="199">
        <v>1</v>
      </c>
      <c r="L3" s="3">
        <f>SUM(H3)</f>
        <v>17</v>
      </c>
      <c r="M3" s="161" t="s">
        <v>21</v>
      </c>
      <c r="N3" s="13">
        <f>SUM(J3)</f>
        <v>329497</v>
      </c>
      <c r="O3" s="3">
        <f>SUM(H3)</f>
        <v>17</v>
      </c>
      <c r="P3" s="161" t="s">
        <v>21</v>
      </c>
      <c r="Q3" s="200">
        <v>343069</v>
      </c>
      <c r="R3" s="405"/>
      <c r="S3" s="406"/>
    </row>
    <row r="4" spans="1:19" ht="13.5" customHeight="1" x14ac:dyDescent="0.15">
      <c r="H4" s="3">
        <v>26</v>
      </c>
      <c r="I4" s="161" t="s">
        <v>30</v>
      </c>
      <c r="J4" s="13">
        <v>140712</v>
      </c>
      <c r="K4" s="199">
        <v>2</v>
      </c>
      <c r="L4" s="3">
        <f t="shared" ref="L4:L12" si="0">SUM(H4)</f>
        <v>26</v>
      </c>
      <c r="M4" s="161" t="s">
        <v>30</v>
      </c>
      <c r="N4" s="13">
        <f t="shared" ref="N4:N12" si="1">SUM(J4)</f>
        <v>140712</v>
      </c>
      <c r="O4" s="3">
        <f t="shared" ref="O4:O12" si="2">SUM(H4)</f>
        <v>26</v>
      </c>
      <c r="P4" s="161" t="s">
        <v>30</v>
      </c>
      <c r="Q4" s="86">
        <v>134451</v>
      </c>
      <c r="R4" s="405"/>
      <c r="S4" s="406"/>
    </row>
    <row r="5" spans="1:19" ht="13.5" customHeight="1" x14ac:dyDescent="0.15">
      <c r="H5" s="3">
        <v>36</v>
      </c>
      <c r="I5" s="161" t="s">
        <v>5</v>
      </c>
      <c r="J5" s="13">
        <v>134823</v>
      </c>
      <c r="K5" s="199">
        <v>3</v>
      </c>
      <c r="L5" s="3">
        <f t="shared" si="0"/>
        <v>36</v>
      </c>
      <c r="M5" s="161" t="s">
        <v>5</v>
      </c>
      <c r="N5" s="13">
        <f t="shared" si="1"/>
        <v>134823</v>
      </c>
      <c r="O5" s="3">
        <f t="shared" si="2"/>
        <v>36</v>
      </c>
      <c r="P5" s="161" t="s">
        <v>5</v>
      </c>
      <c r="Q5" s="86">
        <v>142676</v>
      </c>
    </row>
    <row r="6" spans="1:19" ht="13.5" customHeight="1" x14ac:dyDescent="0.15">
      <c r="H6" s="3">
        <v>31</v>
      </c>
      <c r="I6" s="161" t="s">
        <v>64</v>
      </c>
      <c r="J6" s="221">
        <v>89995</v>
      </c>
      <c r="K6" s="199">
        <v>4</v>
      </c>
      <c r="L6" s="3">
        <f t="shared" si="0"/>
        <v>31</v>
      </c>
      <c r="M6" s="161" t="s">
        <v>64</v>
      </c>
      <c r="N6" s="13">
        <f t="shared" si="1"/>
        <v>89995</v>
      </c>
      <c r="O6" s="3">
        <f t="shared" si="2"/>
        <v>31</v>
      </c>
      <c r="P6" s="161" t="s">
        <v>64</v>
      </c>
      <c r="Q6" s="86">
        <v>98863</v>
      </c>
    </row>
    <row r="7" spans="1:19" ht="13.5" customHeight="1" x14ac:dyDescent="0.15">
      <c r="H7" s="3">
        <v>33</v>
      </c>
      <c r="I7" s="161" t="s">
        <v>0</v>
      </c>
      <c r="J7" s="221">
        <v>69723</v>
      </c>
      <c r="K7" s="199">
        <v>5</v>
      </c>
      <c r="L7" s="3">
        <f t="shared" si="0"/>
        <v>33</v>
      </c>
      <c r="M7" s="161" t="s">
        <v>0</v>
      </c>
      <c r="N7" s="13">
        <f t="shared" si="1"/>
        <v>69723</v>
      </c>
      <c r="O7" s="3">
        <f t="shared" si="2"/>
        <v>33</v>
      </c>
      <c r="P7" s="161" t="s">
        <v>0</v>
      </c>
      <c r="Q7" s="86">
        <v>73521</v>
      </c>
    </row>
    <row r="8" spans="1:19" ht="13.5" customHeight="1" x14ac:dyDescent="0.15">
      <c r="H8" s="3">
        <v>16</v>
      </c>
      <c r="I8" s="161" t="s">
        <v>3</v>
      </c>
      <c r="J8" s="13">
        <v>69029</v>
      </c>
      <c r="K8" s="199">
        <v>6</v>
      </c>
      <c r="L8" s="3">
        <f t="shared" si="0"/>
        <v>16</v>
      </c>
      <c r="M8" s="161" t="s">
        <v>3</v>
      </c>
      <c r="N8" s="13">
        <f t="shared" si="1"/>
        <v>69029</v>
      </c>
      <c r="O8" s="3">
        <f t="shared" si="2"/>
        <v>16</v>
      </c>
      <c r="P8" s="161" t="s">
        <v>3</v>
      </c>
      <c r="Q8" s="86">
        <v>74759</v>
      </c>
    </row>
    <row r="9" spans="1:19" ht="13.5" customHeight="1" x14ac:dyDescent="0.15">
      <c r="H9" s="14">
        <v>34</v>
      </c>
      <c r="I9" s="163" t="s">
        <v>1</v>
      </c>
      <c r="J9" s="13">
        <v>60727</v>
      </c>
      <c r="K9" s="199">
        <v>7</v>
      </c>
      <c r="L9" s="3">
        <f t="shared" si="0"/>
        <v>34</v>
      </c>
      <c r="M9" s="163" t="s">
        <v>1</v>
      </c>
      <c r="N9" s="13">
        <f t="shared" si="1"/>
        <v>60727</v>
      </c>
      <c r="O9" s="3">
        <f t="shared" si="2"/>
        <v>34</v>
      </c>
      <c r="P9" s="163" t="s">
        <v>1</v>
      </c>
      <c r="Q9" s="86">
        <v>73221</v>
      </c>
    </row>
    <row r="10" spans="1:19" ht="13.5" customHeight="1" x14ac:dyDescent="0.15">
      <c r="H10" s="33">
        <v>40</v>
      </c>
      <c r="I10" s="161" t="s">
        <v>2</v>
      </c>
      <c r="J10" s="13">
        <v>59996</v>
      </c>
      <c r="K10" s="199">
        <v>8</v>
      </c>
      <c r="L10" s="3">
        <f t="shared" si="0"/>
        <v>40</v>
      </c>
      <c r="M10" s="161" t="s">
        <v>2</v>
      </c>
      <c r="N10" s="13">
        <f t="shared" si="1"/>
        <v>59996</v>
      </c>
      <c r="O10" s="3">
        <f t="shared" si="2"/>
        <v>40</v>
      </c>
      <c r="P10" s="161" t="s">
        <v>2</v>
      </c>
      <c r="Q10" s="86">
        <v>64100</v>
      </c>
    </row>
    <row r="11" spans="1:19" ht="13.5" customHeight="1" x14ac:dyDescent="0.15">
      <c r="H11" s="14">
        <v>13</v>
      </c>
      <c r="I11" s="163" t="s">
        <v>7</v>
      </c>
      <c r="J11" s="13">
        <v>53311</v>
      </c>
      <c r="K11" s="199">
        <v>9</v>
      </c>
      <c r="L11" s="3">
        <f t="shared" si="0"/>
        <v>13</v>
      </c>
      <c r="M11" s="163" t="s">
        <v>7</v>
      </c>
      <c r="N11" s="13">
        <f t="shared" si="1"/>
        <v>53311</v>
      </c>
      <c r="O11" s="3">
        <f t="shared" si="2"/>
        <v>13</v>
      </c>
      <c r="P11" s="163" t="s">
        <v>7</v>
      </c>
      <c r="Q11" s="86">
        <v>57897</v>
      </c>
    </row>
    <row r="12" spans="1:19" ht="13.5" customHeight="1" thickBot="1" x14ac:dyDescent="0.2">
      <c r="H12" s="275">
        <v>38</v>
      </c>
      <c r="I12" s="381" t="s">
        <v>38</v>
      </c>
      <c r="J12" s="428">
        <v>49663</v>
      </c>
      <c r="K12" s="198">
        <v>10</v>
      </c>
      <c r="L12" s="3">
        <f t="shared" si="0"/>
        <v>38</v>
      </c>
      <c r="M12" s="381" t="s">
        <v>38</v>
      </c>
      <c r="N12" s="114">
        <f t="shared" si="1"/>
        <v>49663</v>
      </c>
      <c r="O12" s="14">
        <f t="shared" si="2"/>
        <v>38</v>
      </c>
      <c r="P12" s="381" t="s">
        <v>38</v>
      </c>
      <c r="Q12" s="201">
        <v>49256</v>
      </c>
    </row>
    <row r="13" spans="1:19" ht="13.5" customHeight="1" thickTop="1" thickBot="1" x14ac:dyDescent="0.2">
      <c r="H13" s="122">
        <v>2</v>
      </c>
      <c r="I13" s="175" t="s">
        <v>6</v>
      </c>
      <c r="J13" s="418">
        <v>46715</v>
      </c>
      <c r="K13" s="104"/>
      <c r="L13" s="78"/>
      <c r="M13" s="164"/>
      <c r="N13" s="340">
        <f>SUM(J43)</f>
        <v>1409249</v>
      </c>
      <c r="O13" s="3"/>
      <c r="P13" s="274" t="s">
        <v>8</v>
      </c>
      <c r="Q13" s="202">
        <v>1474124</v>
      </c>
    </row>
    <row r="14" spans="1:19" ht="13.5" customHeight="1" x14ac:dyDescent="0.15">
      <c r="B14" s="19"/>
      <c r="H14" s="3">
        <v>25</v>
      </c>
      <c r="I14" s="161" t="s">
        <v>29</v>
      </c>
      <c r="J14" s="13">
        <v>45048</v>
      </c>
      <c r="K14" s="104"/>
      <c r="L14" s="26"/>
      <c r="N14" t="s">
        <v>59</v>
      </c>
      <c r="O14"/>
    </row>
    <row r="15" spans="1:19" ht="13.5" customHeight="1" x14ac:dyDescent="0.15">
      <c r="H15" s="3">
        <v>3</v>
      </c>
      <c r="I15" s="161" t="s">
        <v>10</v>
      </c>
      <c r="J15" s="13">
        <v>41374</v>
      </c>
      <c r="K15" s="104"/>
      <c r="L15" s="26"/>
      <c r="M15" t="s">
        <v>197</v>
      </c>
      <c r="N15" s="15"/>
      <c r="O15"/>
      <c r="P15" t="s">
        <v>198</v>
      </c>
      <c r="Q15" s="85" t="s">
        <v>193</v>
      </c>
    </row>
    <row r="16" spans="1:19" ht="13.5" customHeight="1" x14ac:dyDescent="0.15">
      <c r="C16" s="15"/>
      <c r="E16" s="17"/>
      <c r="H16" s="3">
        <v>24</v>
      </c>
      <c r="I16" s="161" t="s">
        <v>28</v>
      </c>
      <c r="J16" s="13">
        <v>39461</v>
      </c>
      <c r="K16" s="104"/>
      <c r="L16" s="3">
        <f>SUM(L3)</f>
        <v>17</v>
      </c>
      <c r="M16" s="13">
        <f>SUM(N3)</f>
        <v>329497</v>
      </c>
      <c r="N16" s="161" t="s">
        <v>21</v>
      </c>
      <c r="O16" s="3">
        <f>SUM(O3)</f>
        <v>17</v>
      </c>
      <c r="P16" s="13">
        <f>SUM(M16)</f>
        <v>329497</v>
      </c>
      <c r="Q16" s="279">
        <v>299128</v>
      </c>
      <c r="R16" s="79"/>
    </row>
    <row r="17" spans="2:20" ht="13.5" customHeight="1" x14ac:dyDescent="0.15">
      <c r="C17" s="15"/>
      <c r="E17" s="17"/>
      <c r="H17" s="3">
        <v>1</v>
      </c>
      <c r="I17" s="161" t="s">
        <v>4</v>
      </c>
      <c r="J17" s="13">
        <v>25811</v>
      </c>
      <c r="K17" s="104"/>
      <c r="L17" s="3">
        <f t="shared" ref="L17:L25" si="3">SUM(L4)</f>
        <v>26</v>
      </c>
      <c r="M17" s="13">
        <f t="shared" ref="M17:M25" si="4">SUM(N4)</f>
        <v>140712</v>
      </c>
      <c r="N17" s="161" t="s">
        <v>30</v>
      </c>
      <c r="O17" s="3">
        <f t="shared" ref="O17:O25" si="5">SUM(O4)</f>
        <v>26</v>
      </c>
      <c r="P17" s="13">
        <f t="shared" ref="P17:P25" si="6">SUM(M17)</f>
        <v>140712</v>
      </c>
      <c r="Q17" s="280">
        <v>142335</v>
      </c>
      <c r="R17" s="79"/>
      <c r="S17" s="42"/>
    </row>
    <row r="18" spans="2:20" ht="13.5" customHeight="1" x14ac:dyDescent="0.15">
      <c r="C18" s="15"/>
      <c r="E18" s="17"/>
      <c r="H18" s="3">
        <v>37</v>
      </c>
      <c r="I18" s="161" t="s">
        <v>37</v>
      </c>
      <c r="J18" s="137">
        <v>25599</v>
      </c>
      <c r="K18" s="104"/>
      <c r="L18" s="3">
        <f t="shared" si="3"/>
        <v>36</v>
      </c>
      <c r="M18" s="13">
        <f t="shared" si="4"/>
        <v>134823</v>
      </c>
      <c r="N18" s="161" t="s">
        <v>5</v>
      </c>
      <c r="O18" s="3">
        <f t="shared" si="5"/>
        <v>36</v>
      </c>
      <c r="P18" s="13">
        <f t="shared" si="6"/>
        <v>134823</v>
      </c>
      <c r="Q18" s="280">
        <v>134827</v>
      </c>
      <c r="R18" s="79"/>
      <c r="S18" s="112"/>
    </row>
    <row r="19" spans="2:20" ht="13.5" customHeight="1" x14ac:dyDescent="0.15">
      <c r="C19" s="15"/>
      <c r="E19" s="17"/>
      <c r="H19" s="3">
        <v>9</v>
      </c>
      <c r="I19" s="3" t="s">
        <v>170</v>
      </c>
      <c r="J19" s="137">
        <v>21404</v>
      </c>
      <c r="L19" s="3">
        <f t="shared" si="3"/>
        <v>31</v>
      </c>
      <c r="M19" s="13">
        <f t="shared" si="4"/>
        <v>89995</v>
      </c>
      <c r="N19" s="161" t="s">
        <v>64</v>
      </c>
      <c r="O19" s="3">
        <f t="shared" si="5"/>
        <v>31</v>
      </c>
      <c r="P19" s="13">
        <f t="shared" si="6"/>
        <v>89995</v>
      </c>
      <c r="Q19" s="280">
        <v>75496</v>
      </c>
      <c r="R19" s="79"/>
      <c r="S19" s="125"/>
    </row>
    <row r="20" spans="2:20" ht="13.5" customHeight="1" x14ac:dyDescent="0.15">
      <c r="B20" s="18"/>
      <c r="C20" s="15"/>
      <c r="E20" s="17"/>
      <c r="H20" s="3">
        <v>22</v>
      </c>
      <c r="I20" s="161" t="s">
        <v>26</v>
      </c>
      <c r="J20" s="13">
        <v>15310</v>
      </c>
      <c r="L20" s="3">
        <f t="shared" si="3"/>
        <v>33</v>
      </c>
      <c r="M20" s="13">
        <f t="shared" si="4"/>
        <v>69723</v>
      </c>
      <c r="N20" s="161" t="s">
        <v>0</v>
      </c>
      <c r="O20" s="3">
        <f t="shared" si="5"/>
        <v>33</v>
      </c>
      <c r="P20" s="13">
        <f t="shared" si="6"/>
        <v>69723</v>
      </c>
      <c r="Q20" s="280">
        <v>75182</v>
      </c>
      <c r="R20" s="79"/>
      <c r="S20" s="125"/>
    </row>
    <row r="21" spans="2:20" ht="13.5" customHeight="1" x14ac:dyDescent="0.15">
      <c r="B21" s="18"/>
      <c r="C21" s="15"/>
      <c r="E21" s="17"/>
      <c r="H21" s="3">
        <v>14</v>
      </c>
      <c r="I21" s="161" t="s">
        <v>19</v>
      </c>
      <c r="J21" s="13">
        <v>14394</v>
      </c>
      <c r="L21" s="3">
        <f t="shared" si="3"/>
        <v>16</v>
      </c>
      <c r="M21" s="13">
        <f t="shared" si="4"/>
        <v>69029</v>
      </c>
      <c r="N21" s="161" t="s">
        <v>3</v>
      </c>
      <c r="O21" s="3">
        <f t="shared" si="5"/>
        <v>16</v>
      </c>
      <c r="P21" s="13">
        <f t="shared" si="6"/>
        <v>69029</v>
      </c>
      <c r="Q21" s="280">
        <v>69678</v>
      </c>
      <c r="R21" s="79"/>
      <c r="S21" s="28"/>
    </row>
    <row r="22" spans="2:20" ht="13.5" customHeight="1" x14ac:dyDescent="0.15">
      <c r="C22" s="15"/>
      <c r="E22" s="17"/>
      <c r="H22" s="3">
        <v>21</v>
      </c>
      <c r="I22" s="3" t="s">
        <v>162</v>
      </c>
      <c r="J22" s="221">
        <v>13803</v>
      </c>
      <c r="K22" s="15"/>
      <c r="L22" s="3">
        <f t="shared" si="3"/>
        <v>34</v>
      </c>
      <c r="M22" s="13">
        <f t="shared" si="4"/>
        <v>60727</v>
      </c>
      <c r="N22" s="163" t="s">
        <v>1</v>
      </c>
      <c r="O22" s="3">
        <f t="shared" si="5"/>
        <v>34</v>
      </c>
      <c r="P22" s="13">
        <f t="shared" si="6"/>
        <v>60727</v>
      </c>
      <c r="Q22" s="280">
        <v>62175</v>
      </c>
      <c r="R22" s="79"/>
    </row>
    <row r="23" spans="2:20" ht="13.5" customHeight="1" x14ac:dyDescent="0.15">
      <c r="B23" s="18"/>
      <c r="C23" s="15"/>
      <c r="E23" s="17"/>
      <c r="H23" s="3">
        <v>11</v>
      </c>
      <c r="I23" s="161" t="s">
        <v>17</v>
      </c>
      <c r="J23" s="417">
        <v>11968</v>
      </c>
      <c r="K23" s="15"/>
      <c r="L23" s="3">
        <f t="shared" si="3"/>
        <v>40</v>
      </c>
      <c r="M23" s="13">
        <f t="shared" si="4"/>
        <v>59996</v>
      </c>
      <c r="N23" s="161" t="s">
        <v>2</v>
      </c>
      <c r="O23" s="3">
        <f t="shared" si="5"/>
        <v>40</v>
      </c>
      <c r="P23" s="13">
        <f t="shared" si="6"/>
        <v>59996</v>
      </c>
      <c r="Q23" s="280">
        <v>58506</v>
      </c>
      <c r="R23" s="79"/>
      <c r="S23" s="42"/>
    </row>
    <row r="24" spans="2:20" ht="13.5" customHeight="1" x14ac:dyDescent="0.15">
      <c r="C24" s="15"/>
      <c r="E24" s="17"/>
      <c r="H24" s="3">
        <v>15</v>
      </c>
      <c r="I24" s="161" t="s">
        <v>20</v>
      </c>
      <c r="J24" s="13">
        <v>9305</v>
      </c>
      <c r="K24" s="15"/>
      <c r="L24" s="3">
        <f t="shared" si="3"/>
        <v>13</v>
      </c>
      <c r="M24" s="13">
        <f t="shared" si="4"/>
        <v>53311</v>
      </c>
      <c r="N24" s="163" t="s">
        <v>7</v>
      </c>
      <c r="O24" s="3">
        <f t="shared" si="5"/>
        <v>13</v>
      </c>
      <c r="P24" s="13">
        <f t="shared" si="6"/>
        <v>53311</v>
      </c>
      <c r="Q24" s="280">
        <v>54777</v>
      </c>
      <c r="R24" s="79"/>
      <c r="S24" s="112"/>
    </row>
    <row r="25" spans="2:20" ht="13.5" customHeight="1" thickBot="1" x14ac:dyDescent="0.2">
      <c r="C25" s="15"/>
      <c r="E25" s="17"/>
      <c r="H25" s="3">
        <v>35</v>
      </c>
      <c r="I25" s="161" t="s">
        <v>36</v>
      </c>
      <c r="J25" s="13">
        <v>7509</v>
      </c>
      <c r="K25" s="15"/>
      <c r="L25" s="14">
        <f t="shared" si="3"/>
        <v>38</v>
      </c>
      <c r="M25" s="114">
        <f t="shared" si="4"/>
        <v>49663</v>
      </c>
      <c r="N25" s="381" t="s">
        <v>38</v>
      </c>
      <c r="O25" s="14">
        <f t="shared" si="5"/>
        <v>38</v>
      </c>
      <c r="P25" s="114">
        <f t="shared" si="6"/>
        <v>49663</v>
      </c>
      <c r="Q25" s="281">
        <v>52657</v>
      </c>
      <c r="R25" s="127" t="s">
        <v>73</v>
      </c>
      <c r="S25" s="28"/>
      <c r="T25" s="28"/>
    </row>
    <row r="26" spans="2:20" ht="13.5" customHeight="1" thickTop="1" x14ac:dyDescent="0.15">
      <c r="H26" s="3">
        <v>30</v>
      </c>
      <c r="I26" s="161" t="s">
        <v>33</v>
      </c>
      <c r="J26" s="87">
        <v>7272</v>
      </c>
      <c r="K26" s="15"/>
      <c r="L26" s="115"/>
      <c r="M26" s="162">
        <f>SUM(J43-(M16+M17+M18+M19+M20+M21+M22+M23+M24+M25))</f>
        <v>351773</v>
      </c>
      <c r="N26" s="222" t="s">
        <v>45</v>
      </c>
      <c r="O26" s="116"/>
      <c r="P26" s="162">
        <f>SUM(M26)</f>
        <v>351773</v>
      </c>
      <c r="Q26" s="162"/>
      <c r="R26" s="176">
        <v>1382717</v>
      </c>
      <c r="T26" s="28"/>
    </row>
    <row r="27" spans="2:20" ht="13.5" customHeight="1" x14ac:dyDescent="0.15">
      <c r="H27" s="3">
        <v>29</v>
      </c>
      <c r="I27" s="161" t="s">
        <v>54</v>
      </c>
      <c r="J27" s="13">
        <v>5612</v>
      </c>
      <c r="K27" s="15"/>
      <c r="M27" t="s">
        <v>183</v>
      </c>
      <c r="O27" s="111"/>
      <c r="P27" s="28" t="s">
        <v>184</v>
      </c>
    </row>
    <row r="28" spans="2:20" ht="13.5" customHeight="1" x14ac:dyDescent="0.15">
      <c r="G28" s="17"/>
      <c r="H28" s="3">
        <v>12</v>
      </c>
      <c r="I28" s="161" t="s">
        <v>18</v>
      </c>
      <c r="J28" s="13">
        <v>3848</v>
      </c>
      <c r="K28" s="15"/>
      <c r="M28" s="86">
        <f t="shared" ref="M28:M37" si="7">SUM(Q3)</f>
        <v>343069</v>
      </c>
      <c r="N28" s="161" t="s">
        <v>21</v>
      </c>
      <c r="O28" s="3">
        <f>SUM(L3)</f>
        <v>17</v>
      </c>
      <c r="P28" s="86">
        <f t="shared" ref="P28:P37" si="8">SUM(Q3)</f>
        <v>343069</v>
      </c>
    </row>
    <row r="29" spans="2:20" ht="13.5" customHeight="1" x14ac:dyDescent="0.15">
      <c r="H29" s="3">
        <v>27</v>
      </c>
      <c r="I29" s="161" t="s">
        <v>31</v>
      </c>
      <c r="J29" s="137">
        <v>3326</v>
      </c>
      <c r="K29" s="15"/>
      <c r="M29" s="86">
        <f t="shared" si="7"/>
        <v>134451</v>
      </c>
      <c r="N29" s="161" t="s">
        <v>30</v>
      </c>
      <c r="O29" s="3">
        <f t="shared" ref="O29:O37" si="9">SUM(L4)</f>
        <v>26</v>
      </c>
      <c r="P29" s="86">
        <f t="shared" si="8"/>
        <v>134451</v>
      </c>
    </row>
    <row r="30" spans="2:20" ht="13.5" customHeight="1" x14ac:dyDescent="0.15">
      <c r="H30" s="3">
        <v>10</v>
      </c>
      <c r="I30" s="161" t="s">
        <v>16</v>
      </c>
      <c r="J30" s="13">
        <v>2723</v>
      </c>
      <c r="K30" s="15"/>
      <c r="M30" s="86">
        <f t="shared" si="7"/>
        <v>142676</v>
      </c>
      <c r="N30" s="161" t="s">
        <v>5</v>
      </c>
      <c r="O30" s="3">
        <f t="shared" si="9"/>
        <v>36</v>
      </c>
      <c r="P30" s="86">
        <f t="shared" si="8"/>
        <v>142676</v>
      </c>
    </row>
    <row r="31" spans="2:20" ht="13.5" customHeight="1" x14ac:dyDescent="0.15">
      <c r="H31" s="3">
        <v>23</v>
      </c>
      <c r="I31" s="161" t="s">
        <v>27</v>
      </c>
      <c r="J31" s="137">
        <v>2207</v>
      </c>
      <c r="K31" s="15"/>
      <c r="M31" s="86">
        <f t="shared" si="7"/>
        <v>98863</v>
      </c>
      <c r="N31" s="161" t="s">
        <v>64</v>
      </c>
      <c r="O31" s="3">
        <f t="shared" si="9"/>
        <v>31</v>
      </c>
      <c r="P31" s="86">
        <f t="shared" si="8"/>
        <v>98863</v>
      </c>
    </row>
    <row r="32" spans="2:20" ht="13.5" customHeight="1" x14ac:dyDescent="0.15">
      <c r="H32" s="3">
        <v>39</v>
      </c>
      <c r="I32" s="161" t="s">
        <v>39</v>
      </c>
      <c r="J32" s="13">
        <v>1919</v>
      </c>
      <c r="K32" s="15"/>
      <c r="M32" s="86">
        <f t="shared" si="7"/>
        <v>73521</v>
      </c>
      <c r="N32" s="161" t="s">
        <v>0</v>
      </c>
      <c r="O32" s="3">
        <f t="shared" si="9"/>
        <v>33</v>
      </c>
      <c r="P32" s="86">
        <f t="shared" si="8"/>
        <v>73521</v>
      </c>
      <c r="S32" s="10"/>
    </row>
    <row r="33" spans="8:21" ht="13.5" customHeight="1" x14ac:dyDescent="0.15">
      <c r="H33" s="3">
        <v>20</v>
      </c>
      <c r="I33" s="161" t="s">
        <v>24</v>
      </c>
      <c r="J33" s="13">
        <v>1781</v>
      </c>
      <c r="K33" s="15"/>
      <c r="M33" s="86">
        <f t="shared" si="7"/>
        <v>74759</v>
      </c>
      <c r="N33" s="161" t="s">
        <v>3</v>
      </c>
      <c r="O33" s="3">
        <f t="shared" si="9"/>
        <v>16</v>
      </c>
      <c r="P33" s="86">
        <f t="shared" si="8"/>
        <v>74759</v>
      </c>
      <c r="S33" s="28"/>
      <c r="T33" s="28"/>
    </row>
    <row r="34" spans="8:21" ht="13.5" customHeight="1" x14ac:dyDescent="0.15">
      <c r="H34" s="3">
        <v>4</v>
      </c>
      <c r="I34" s="161" t="s">
        <v>11</v>
      </c>
      <c r="J34" s="13">
        <v>1341</v>
      </c>
      <c r="K34" s="15"/>
      <c r="M34" s="86">
        <f t="shared" si="7"/>
        <v>73221</v>
      </c>
      <c r="N34" s="163" t="s">
        <v>1</v>
      </c>
      <c r="O34" s="3">
        <f t="shared" si="9"/>
        <v>34</v>
      </c>
      <c r="P34" s="86">
        <f t="shared" si="8"/>
        <v>73221</v>
      </c>
      <c r="S34" s="28"/>
      <c r="T34" s="28"/>
    </row>
    <row r="35" spans="8:21" ht="13.5" customHeight="1" x14ac:dyDescent="0.15">
      <c r="H35" s="3">
        <v>6</v>
      </c>
      <c r="I35" s="161" t="s">
        <v>13</v>
      </c>
      <c r="J35" s="13">
        <v>1228</v>
      </c>
      <c r="K35" s="15"/>
      <c r="M35" s="86">
        <f t="shared" si="7"/>
        <v>64100</v>
      </c>
      <c r="N35" s="161" t="s">
        <v>2</v>
      </c>
      <c r="O35" s="3">
        <f t="shared" si="9"/>
        <v>40</v>
      </c>
      <c r="P35" s="86">
        <f t="shared" si="8"/>
        <v>64100</v>
      </c>
      <c r="S35" s="28"/>
    </row>
    <row r="36" spans="8:21" ht="13.5" customHeight="1" x14ac:dyDescent="0.15">
      <c r="H36" s="3">
        <v>18</v>
      </c>
      <c r="I36" s="161" t="s">
        <v>22</v>
      </c>
      <c r="J36" s="221">
        <v>667</v>
      </c>
      <c r="K36" s="15"/>
      <c r="M36" s="86">
        <f t="shared" si="7"/>
        <v>57897</v>
      </c>
      <c r="N36" s="163" t="s">
        <v>7</v>
      </c>
      <c r="O36" s="3">
        <f t="shared" si="9"/>
        <v>13</v>
      </c>
      <c r="P36" s="86">
        <f t="shared" si="8"/>
        <v>57897</v>
      </c>
      <c r="S36" s="28"/>
    </row>
    <row r="37" spans="8:21" ht="13.5" customHeight="1" thickBot="1" x14ac:dyDescent="0.2">
      <c r="H37" s="3">
        <v>32</v>
      </c>
      <c r="I37" s="161" t="s">
        <v>35</v>
      </c>
      <c r="J37" s="13">
        <v>577</v>
      </c>
      <c r="K37" s="15"/>
      <c r="M37" s="113">
        <f t="shared" si="7"/>
        <v>49256</v>
      </c>
      <c r="N37" s="381" t="s">
        <v>38</v>
      </c>
      <c r="O37" s="14">
        <f t="shared" si="9"/>
        <v>38</v>
      </c>
      <c r="P37" s="113">
        <f t="shared" si="8"/>
        <v>49256</v>
      </c>
      <c r="S37" s="28"/>
    </row>
    <row r="38" spans="8:21" ht="13.5" customHeight="1" thickTop="1" x14ac:dyDescent="0.15">
      <c r="H38" s="3">
        <v>19</v>
      </c>
      <c r="I38" s="161" t="s">
        <v>23</v>
      </c>
      <c r="J38" s="13">
        <v>519</v>
      </c>
      <c r="K38" s="15"/>
      <c r="M38" s="346">
        <f>SUM(Q13-(Q3+Q4+Q5+Q6+Q7+Q8+Q9+Q10+Q11+Q12))</f>
        <v>362311</v>
      </c>
      <c r="N38" s="416" t="s">
        <v>200</v>
      </c>
      <c r="O38" s="348"/>
      <c r="P38" s="349">
        <f>SUM(M38)</f>
        <v>362311</v>
      </c>
      <c r="U38" s="28"/>
    </row>
    <row r="39" spans="8:21" ht="13.5" customHeight="1" x14ac:dyDescent="0.15">
      <c r="H39" s="3">
        <v>5</v>
      </c>
      <c r="I39" s="161" t="s">
        <v>12</v>
      </c>
      <c r="J39" s="87">
        <v>504</v>
      </c>
      <c r="K39" s="15"/>
      <c r="P39" s="28"/>
    </row>
    <row r="40" spans="8:21" ht="13.5" customHeight="1" x14ac:dyDescent="0.15">
      <c r="H40" s="3">
        <v>7</v>
      </c>
      <c r="I40" s="161" t="s">
        <v>14</v>
      </c>
      <c r="J40" s="13">
        <v>359</v>
      </c>
      <c r="K40" s="15"/>
    </row>
    <row r="41" spans="8:21" ht="13.5" customHeight="1" x14ac:dyDescent="0.15">
      <c r="H41" s="3">
        <v>28</v>
      </c>
      <c r="I41" s="161" t="s">
        <v>32</v>
      </c>
      <c r="J41" s="13">
        <v>189</v>
      </c>
      <c r="K41" s="15"/>
    </row>
    <row r="42" spans="8:21" ht="13.5" customHeight="1" thickBot="1" x14ac:dyDescent="0.2">
      <c r="H42" s="14">
        <v>8</v>
      </c>
      <c r="I42" s="163" t="s">
        <v>15</v>
      </c>
      <c r="J42" s="419">
        <v>0</v>
      </c>
      <c r="K42" s="15"/>
    </row>
    <row r="43" spans="8:21" ht="13.5" customHeight="1" thickTop="1" x14ac:dyDescent="0.15">
      <c r="H43" s="115"/>
      <c r="I43" s="295" t="s">
        <v>8</v>
      </c>
      <c r="J43" s="296">
        <f>SUM(J3:J42)</f>
        <v>1409249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2"/>
      <c r="J49" s="160"/>
    </row>
    <row r="50" spans="1:19" ht="13.5" customHeight="1" x14ac:dyDescent="0.15">
      <c r="I50" s="42"/>
      <c r="J50" s="160"/>
    </row>
    <row r="51" spans="1:19" ht="13.5" customHeight="1" x14ac:dyDescent="0.15">
      <c r="I51" s="42"/>
      <c r="J51" s="226"/>
      <c r="M51" s="42"/>
      <c r="N51" s="160"/>
    </row>
    <row r="52" spans="1:19" ht="13.5" customHeight="1" x14ac:dyDescent="0.15">
      <c r="A52" s="33" t="s">
        <v>46</v>
      </c>
      <c r="B52" s="22" t="s">
        <v>9</v>
      </c>
      <c r="C52" s="8" t="s">
        <v>196</v>
      </c>
      <c r="D52" s="8" t="s">
        <v>182</v>
      </c>
      <c r="E52" s="24" t="s">
        <v>43</v>
      </c>
      <c r="F52" s="23" t="s">
        <v>42</v>
      </c>
      <c r="G52" s="8" t="s">
        <v>186</v>
      </c>
      <c r="I52" s="42"/>
      <c r="J52" s="160"/>
      <c r="N52" s="30"/>
      <c r="S52" s="391"/>
    </row>
    <row r="53" spans="1:19" ht="13.5" customHeight="1" x14ac:dyDescent="0.15">
      <c r="A53" s="9">
        <v>1</v>
      </c>
      <c r="B53" s="161" t="s">
        <v>21</v>
      </c>
      <c r="C53" s="420">
        <f>SUM(J3)</f>
        <v>329497</v>
      </c>
      <c r="D53" s="87">
        <f t="shared" ref="D53:D63" si="10">SUM(Q3)</f>
        <v>343069</v>
      </c>
      <c r="E53" s="80">
        <f t="shared" ref="E53:E62" si="11">SUM(P16/Q16*100)</f>
        <v>110.1525099622904</v>
      </c>
      <c r="F53" s="20">
        <f t="shared" ref="F53:F63" si="12">SUM(C53/D53*100)</f>
        <v>96.043944512619902</v>
      </c>
      <c r="G53" s="21"/>
      <c r="I53" s="42"/>
      <c r="J53" s="160"/>
    </row>
    <row r="54" spans="1:19" ht="13.5" customHeight="1" x14ac:dyDescent="0.15">
      <c r="A54" s="9">
        <v>2</v>
      </c>
      <c r="B54" s="161" t="s">
        <v>30</v>
      </c>
      <c r="C54" s="420">
        <f t="shared" ref="C54:C62" si="13">SUM(J4)</f>
        <v>140712</v>
      </c>
      <c r="D54" s="87">
        <f t="shared" si="10"/>
        <v>134451</v>
      </c>
      <c r="E54" s="80">
        <f t="shared" si="11"/>
        <v>98.859732321635576</v>
      </c>
      <c r="F54" s="402">
        <f t="shared" si="12"/>
        <v>104.65671508579332</v>
      </c>
      <c r="G54" s="21"/>
      <c r="M54" s="390"/>
      <c r="N54" s="17"/>
    </row>
    <row r="55" spans="1:19" ht="13.5" customHeight="1" x14ac:dyDescent="0.15">
      <c r="A55" s="9">
        <v>3</v>
      </c>
      <c r="B55" s="161" t="s">
        <v>5</v>
      </c>
      <c r="C55" s="420">
        <f t="shared" si="13"/>
        <v>134823</v>
      </c>
      <c r="D55" s="87">
        <f t="shared" si="10"/>
        <v>142676</v>
      </c>
      <c r="E55" s="80">
        <f t="shared" si="11"/>
        <v>99.997033235182869</v>
      </c>
      <c r="F55" s="20">
        <f t="shared" si="12"/>
        <v>94.49592082760941</v>
      </c>
      <c r="G55" s="21"/>
      <c r="I55" s="466"/>
      <c r="J55" s="467"/>
    </row>
    <row r="56" spans="1:19" ht="13.5" customHeight="1" x14ac:dyDescent="0.15">
      <c r="A56" s="9">
        <v>4</v>
      </c>
      <c r="B56" s="161" t="s">
        <v>64</v>
      </c>
      <c r="C56" s="420">
        <f t="shared" si="13"/>
        <v>89995</v>
      </c>
      <c r="D56" s="87">
        <f t="shared" si="10"/>
        <v>98863</v>
      </c>
      <c r="E56" s="80">
        <f t="shared" si="11"/>
        <v>119.20499099290029</v>
      </c>
      <c r="F56" s="20">
        <f t="shared" si="12"/>
        <v>91.030011227658477</v>
      </c>
      <c r="G56" s="21"/>
      <c r="I56" s="466"/>
      <c r="J56" s="467"/>
    </row>
    <row r="57" spans="1:19" ht="13.5" customHeight="1" x14ac:dyDescent="0.15">
      <c r="A57" s="9">
        <v>5</v>
      </c>
      <c r="B57" s="161" t="s">
        <v>0</v>
      </c>
      <c r="C57" s="420">
        <f t="shared" si="13"/>
        <v>69723</v>
      </c>
      <c r="D57" s="87">
        <f t="shared" si="10"/>
        <v>73521</v>
      </c>
      <c r="E57" s="80">
        <f t="shared" si="11"/>
        <v>92.738953472905749</v>
      </c>
      <c r="F57" s="20">
        <f t="shared" si="12"/>
        <v>94.834129024360394</v>
      </c>
      <c r="G57" s="21"/>
      <c r="I57" s="160"/>
      <c r="P57" s="28"/>
    </row>
    <row r="58" spans="1:19" ht="13.5" customHeight="1" x14ac:dyDescent="0.15">
      <c r="A58" s="9">
        <v>6</v>
      </c>
      <c r="B58" s="161" t="s">
        <v>3</v>
      </c>
      <c r="C58" s="420">
        <f t="shared" si="13"/>
        <v>69029</v>
      </c>
      <c r="D58" s="87">
        <f t="shared" si="10"/>
        <v>74759</v>
      </c>
      <c r="E58" s="80">
        <f t="shared" si="11"/>
        <v>99.068572576710011</v>
      </c>
      <c r="F58" s="20">
        <f t="shared" si="12"/>
        <v>92.335370992121341</v>
      </c>
      <c r="G58" s="21"/>
    </row>
    <row r="59" spans="1:19" ht="13.5" customHeight="1" x14ac:dyDescent="0.15">
      <c r="A59" s="9">
        <v>7</v>
      </c>
      <c r="B59" s="163" t="s">
        <v>1</v>
      </c>
      <c r="C59" s="420">
        <f t="shared" si="13"/>
        <v>60727</v>
      </c>
      <c r="D59" s="87">
        <f t="shared" si="10"/>
        <v>73221</v>
      </c>
      <c r="E59" s="80">
        <f t="shared" si="11"/>
        <v>97.671089666264578</v>
      </c>
      <c r="F59" s="20">
        <f t="shared" si="12"/>
        <v>82.93658922986576</v>
      </c>
      <c r="G59" s="21"/>
    </row>
    <row r="60" spans="1:19" ht="13.5" customHeight="1" x14ac:dyDescent="0.15">
      <c r="A60" s="9">
        <v>8</v>
      </c>
      <c r="B60" s="161" t="s">
        <v>2</v>
      </c>
      <c r="C60" s="420">
        <f t="shared" si="13"/>
        <v>59996</v>
      </c>
      <c r="D60" s="87">
        <f t="shared" si="10"/>
        <v>64100</v>
      </c>
      <c r="E60" s="80">
        <f t="shared" si="11"/>
        <v>102.54674734215294</v>
      </c>
      <c r="F60" s="20">
        <f t="shared" si="12"/>
        <v>93.597503900156013</v>
      </c>
      <c r="G60" s="21"/>
    </row>
    <row r="61" spans="1:19" ht="13.5" customHeight="1" x14ac:dyDescent="0.15">
      <c r="A61" s="9">
        <v>9</v>
      </c>
      <c r="B61" s="163" t="s">
        <v>7</v>
      </c>
      <c r="C61" s="420">
        <f t="shared" si="13"/>
        <v>53311</v>
      </c>
      <c r="D61" s="87">
        <f t="shared" si="10"/>
        <v>57897</v>
      </c>
      <c r="E61" s="80">
        <f t="shared" si="11"/>
        <v>97.32369425123683</v>
      </c>
      <c r="F61" s="20">
        <f t="shared" si="12"/>
        <v>92.079036910375322</v>
      </c>
      <c r="G61" s="21"/>
    </row>
    <row r="62" spans="1:19" ht="13.5" customHeight="1" thickBot="1" x14ac:dyDescent="0.2">
      <c r="A62" s="128">
        <v>10</v>
      </c>
      <c r="B62" s="381" t="s">
        <v>38</v>
      </c>
      <c r="C62" s="420">
        <f t="shared" si="13"/>
        <v>49663</v>
      </c>
      <c r="D62" s="129">
        <f t="shared" si="10"/>
        <v>49256</v>
      </c>
      <c r="E62" s="130">
        <f t="shared" si="11"/>
        <v>94.314146267352868</v>
      </c>
      <c r="F62" s="131">
        <f t="shared" si="12"/>
        <v>100.82629527367224</v>
      </c>
      <c r="G62" s="132"/>
    </row>
    <row r="63" spans="1:19" ht="13.5" customHeight="1" thickTop="1" x14ac:dyDescent="0.15">
      <c r="A63" s="115"/>
      <c r="B63" s="133" t="s">
        <v>74</v>
      </c>
      <c r="C63" s="134">
        <f>SUM(J43)</f>
        <v>1409249</v>
      </c>
      <c r="D63" s="134">
        <f t="shared" si="10"/>
        <v>1474124</v>
      </c>
      <c r="E63" s="135">
        <f>SUM(C63/R26*100)</f>
        <v>101.91883082366095</v>
      </c>
      <c r="F63" s="136">
        <f t="shared" si="12"/>
        <v>95.599081217048237</v>
      </c>
      <c r="G63" s="141">
        <v>73.3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保管高</vt:lpstr>
      <vt:lpstr>東部・富士</vt:lpstr>
      <vt:lpstr>清水・静岡</vt:lpstr>
      <vt:lpstr>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 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駿遠・西部!Print_Area</vt:lpstr>
      <vt:lpstr>清水・静岡!Print_Area</vt:lpstr>
      <vt:lpstr>東部・富士!Print_Area</vt:lpstr>
      <vt:lpstr>保管高!Print_Area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2023-01-11T02:46:03Z</cp:lastPrinted>
  <dcterms:created xsi:type="dcterms:W3CDTF">2004-08-12T01:21:30Z</dcterms:created>
  <dcterms:modified xsi:type="dcterms:W3CDTF">2023-01-13T04:17:36Z</dcterms:modified>
</cp:coreProperties>
</file>