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5AFD45AD-388A-4D01-B06F-9972E221E170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57" l="1"/>
  <c r="C63" i="57" s="1"/>
  <c r="C54" i="57"/>
  <c r="C55" i="57"/>
  <c r="C56" i="57"/>
  <c r="C57" i="57"/>
  <c r="C58" i="57"/>
  <c r="C59" i="57"/>
  <c r="C60" i="57"/>
  <c r="C61" i="57"/>
  <c r="C62" i="57"/>
  <c r="C53" i="57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N54" i="56"/>
  <c r="O55" i="56" s="1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N87" i="48"/>
  <c r="O87" i="48" s="1"/>
  <c r="N86" i="48"/>
  <c r="N85" i="48"/>
  <c r="O85" i="48" s="1"/>
  <c r="N84" i="48"/>
  <c r="N57" i="48"/>
  <c r="O57" i="48" s="1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O46" i="47" s="1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N20" i="46"/>
  <c r="O20" i="46" s="1"/>
  <c r="N19" i="46"/>
  <c r="O19" i="46" s="1"/>
  <c r="N18" i="46"/>
  <c r="O18" i="46" s="1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N29" i="54"/>
  <c r="N28" i="54"/>
  <c r="O28" i="54" s="1"/>
  <c r="O27" i="54"/>
  <c r="N27" i="54"/>
  <c r="N26" i="54"/>
  <c r="H90" i="13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L12" i="57"/>
  <c r="O37" i="57" s="1"/>
  <c r="O11" i="57"/>
  <c r="O24" i="57" s="1"/>
  <c r="N11" i="57"/>
  <c r="M24" i="57" s="1"/>
  <c r="P24" i="57" s="1"/>
  <c r="L11" i="57"/>
  <c r="L24" i="57" s="1"/>
  <c r="O10" i="57"/>
  <c r="O23" i="57" s="1"/>
  <c r="N10" i="57"/>
  <c r="M23" i="57" s="1"/>
  <c r="P23" i="57" s="1"/>
  <c r="L10" i="57"/>
  <c r="O35" i="57" s="1"/>
  <c r="O9" i="57"/>
  <c r="O22" i="57" s="1"/>
  <c r="N9" i="57"/>
  <c r="M22" i="57" s="1"/>
  <c r="P22" i="57" s="1"/>
  <c r="L9" i="57"/>
  <c r="L22" i="57" s="1"/>
  <c r="O8" i="57"/>
  <c r="O21" i="57" s="1"/>
  <c r="N8" i="57"/>
  <c r="M21" i="57" s="1"/>
  <c r="P21" i="57" s="1"/>
  <c r="L8" i="57"/>
  <c r="O33" i="57" s="1"/>
  <c r="O7" i="57"/>
  <c r="O20" i="57" s="1"/>
  <c r="N7" i="57"/>
  <c r="M20" i="57" s="1"/>
  <c r="P20" i="57" s="1"/>
  <c r="L7" i="57"/>
  <c r="O32" i="57" s="1"/>
  <c r="O6" i="57"/>
  <c r="O19" i="57" s="1"/>
  <c r="N6" i="57"/>
  <c r="M19" i="57" s="1"/>
  <c r="P19" i="57" s="1"/>
  <c r="L6" i="57"/>
  <c r="O31" i="57" s="1"/>
  <c r="O5" i="57"/>
  <c r="O18" i="57" s="1"/>
  <c r="N5" i="57"/>
  <c r="M18" i="57" s="1"/>
  <c r="P18" i="57" s="1"/>
  <c r="L5" i="57"/>
  <c r="L18" i="57" s="1"/>
  <c r="O4" i="57"/>
  <c r="O17" i="57" s="1"/>
  <c r="N4" i="57"/>
  <c r="M17" i="57" s="1"/>
  <c r="L4" i="57"/>
  <c r="O29" i="57" s="1"/>
  <c r="O3" i="57"/>
  <c r="O16" i="57" s="1"/>
  <c r="N3" i="57"/>
  <c r="M16" i="57" s="1"/>
  <c r="P16" i="57" s="1"/>
  <c r="L3" i="57"/>
  <c r="O28" i="57" s="1"/>
  <c r="O29" i="54" l="1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C65" i="13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31" i="8" l="1"/>
  <c r="F30" i="13"/>
  <c r="F60" i="15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<sst xmlns="http://schemas.openxmlformats.org/spreadsheetml/2006/main" count="1670" uniqueCount="208">
  <si>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</si>
  <si>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</si>
  <si>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</si>
  <si>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</si>
  <si>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</si>
  <si>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</si>
  <si>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</si>
  <si>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</si>
  <si>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</si>
  <si>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</si>
  <si>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</si>
  <si>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</si>
  <si>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</si>
  <si>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</si>
  <si>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</si>
  <si>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</si>
  <si>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</si>
  <si>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</si>
  <si>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</si>
  <si>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</si>
  <si>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</si>
  <si>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</si>
  <si>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</si>
  <si>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</si>
  <si>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</si>
  <si>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</si>
  <si>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</si>
  <si>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</si>
  <si>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</si>
  <si>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</si>
  <si>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</si>
  <si>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</si>
  <si>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</si>
  <si>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</si>
  <si>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</si>
  <si>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</si>
  <si>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</si>
  <si>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</si>
  <si>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</si>
  <si>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</si>
  <si>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</si>
  <si>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</si>
  <si>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</si>
  <si>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</si>
  <si>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</si>
  <si>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</si>
  <si>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</si>
  <si>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</si>
  <si>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</si>
  <si>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</si>
  <si>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</si>
  <si>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</si>
  <si>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</si>
  <si>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</si>
  <si>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</si>
  <si>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</si>
  <si>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</si>
  <si>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</si>
  <si>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</si>
  <si>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</si>
  <si>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</si>
  <si>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</si>
  <si>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</si>
  <si>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</si>
  <si>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</si>
  <si>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</si>
  <si>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</si>
  <si>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</si>
  <si>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</si>
  <si>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</si>
  <si>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</si>
  <si>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</si>
  <si>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</si>
  <si>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</si>
  <si>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</si>
  <si>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</si>
  <si>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</si>
  <si>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</si>
  <si>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</si>
  <si>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</si>
  <si>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</si>
  <si>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</si>
  <si>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</si>
  <si>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</si>
  <si>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</si>
  <si>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</si>
  <si>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</si>
  <si>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</si>
  <si>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</si>
  <si>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</si>
  <si>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</si>
  <si>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</si>
  <si>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</si>
  <si>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</si>
  <si>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</si>
  <si>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</si>
  <si>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</si>
  <si>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</si>
  <si>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</si>
  <si>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</si>
  <si>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</si>
  <si>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</si>
  <si>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</si>
  <si>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</si>
  <si>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</si>
  <si>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</si>
  <si>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</si>
  <si>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</si>
  <si>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</si>
  <si>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</si>
  <si>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</si>
  <si>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</si>
  <si>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</si>
  <si>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</si>
  <si>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</si>
  <si>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</si>
  <si>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</si>
  <si>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</si>
  <si>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</si>
  <si>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</si>
  <si>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</si>
  <si>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</si>
  <si>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</si>
  <si>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</si>
  <si>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</si>
  <si>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</si>
  <si>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</si>
  <si>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</si>
  <si>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</si>
  <si>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</si>
  <si>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</si>
  <si>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</si>
  <si>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</si>
  <si>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</si>
  <si>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</si>
  <si>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</si>
  <si>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</si>
  <si>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</si>
  <si>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</si>
  <si>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</si>
  <si>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</si>
  <si>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</si>
  <si>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</si>
  <si>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</si>
  <si>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</si>
  <si>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</si>
  <si>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</si>
  <si>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</si>
  <si>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</si>
  <si>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</si>
  <si>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</si>
  <si>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</si>
  <si>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</si>
  <si>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</si>
  <si>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</si>
  <si>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</si>
  <si>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</si>
  <si>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</si>
  <si>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</si>
  <si>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</si>
  <si>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</si>
  <si>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</si>
  <si>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</si>
  <si>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</si>
  <si>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</si>
  <si>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</si>
  <si>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</si>
  <si>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</si>
  <si>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</si>
  <si>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</si>
  <si>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</si>
  <si>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</si>
  <si>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</si>
  <si>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</si>
  <si>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</si>
  <si>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</si>
  <si>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</si>
  <si>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</si>
  <si>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</si>
  <si>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</si>
  <si>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</si>
  <si>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</si>
  <si>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</si>
  <si>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</si>
  <si>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</si>
  <si>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</si>
  <si>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</si>
  <si>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</si>
  <si>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</si>
  <si>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</si>
  <si>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</si>
  <si>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</si>
  <si>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</si>
  <si>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</si>
  <si>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4年（値）</t>
    <rPh sb="1" eb="2">
      <t>ネン</t>
    </rPh>
    <rPh sb="3" eb="4">
      <t>アタイ</t>
    </rPh>
    <phoneticPr fontId="2"/>
  </si>
  <si>
    <t>4年（％）</t>
    <rPh sb="1" eb="2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</si>
  <si>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13"/>
  </si>
  <si>
    <t>16，813 ㎡</t>
    <phoneticPr fontId="2"/>
  </si>
  <si>
    <t>その他</t>
    <rPh sb="2" eb="3">
      <t>タ</t>
    </rPh>
    <phoneticPr fontId="2"/>
  </si>
  <si>
    <t>令和3年</t>
    <phoneticPr fontId="2"/>
  </si>
  <si>
    <t xml:space="preserve"> </t>
    <phoneticPr fontId="2"/>
  </si>
  <si>
    <t>令和4年10月</t>
    <rPh sb="6" eb="7">
      <t>ガツ</t>
    </rPh>
    <phoneticPr fontId="2"/>
  </si>
  <si>
    <t xml:space="preserve">                       令和4年10月所管面（1～3類）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</si>
  <si>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t>2，927　㎡</t>
    <phoneticPr fontId="2"/>
  </si>
  <si>
    <r>
      <t>106，915  m</t>
    </r>
    <r>
      <rPr>
        <sz val="8"/>
        <rFont val="ＭＳ Ｐゴシック"/>
        <family val="3"/>
        <charset val="128"/>
      </rPr>
      <t>3</t>
    </r>
    <phoneticPr fontId="2"/>
  </si>
  <si>
    <t>13，339  ㎡</t>
    <phoneticPr fontId="2"/>
  </si>
  <si>
    <t>　　　　　　　　　　　　　　　　令和4年10月末上位10品目入庫高(県合計）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</si>
  <si>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　　　　　　　　　　　　　　　　令和4年10月末上位10品目保管残高(県合計）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</si>
</sst>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63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0" fontId="5" fillId="0" borderId="4" xfId="0" applyFont="1" applyFill="1" applyBorder="1" applyAlignment="1">
      <alignment horizontal="center"/>
    </xf>
    <xf numFmtId="179" fontId="1" fillId="0" borderId="37" xfId="1" applyNumberFormat="1" applyBorder="1"/>
    <xf numFmtId="0" fontId="1" fillId="0" borderId="34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8" fontId="45" fillId="0" borderId="1" xfId="0" applyNumberFormat="1" applyFont="1" applyBorder="1"/>
    <xf numFmtId="0" fontId="1" fillId="0" borderId="34" xfId="0" applyFont="1" applyFill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/>
    </xf>
    <xf numFmtId="38" fontId="0" fillId="0" borderId="1" xfId="1" applyFont="1" applyFill="1" applyBorder="1"/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0" fontId="0" fillId="0" borderId="0" xfId="0"/>
    <xf numFmtId="38" fontId="0" fillId="19" borderId="1" xfId="1" applyFont="1" applyFill="1" applyBorder="1"/>
    <xf numFmtId="38" fontId="1" fillId="0" borderId="34" xfId="1" applyBorder="1"/>
    <xf numFmtId="0" fontId="1" fillId="0" borderId="2" xfId="0" applyFont="1" applyFill="1" applyBorder="1"/>
    <xf numFmtId="0" fontId="0" fillId="25" borderId="27" xfId="0" applyFont="1" applyFill="1" applyBorder="1" applyAlignment="1">
      <alignment horizontal="center"/>
    </xf>
    <xf numFmtId="179" fontId="0" fillId="0" borderId="1" xfId="1" applyNumberFormat="1" applyFont="1" applyFill="1" applyBorder="1"/>
    <xf numFmtId="179" fontId="1" fillId="0" borderId="10" xfId="1" applyNumberFormat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38" xfId="1" applyFill="1" applyBorder="1"/>
    <xf numFmtId="38" fontId="1" fillId="0" borderId="9" xfId="1" applyBorder="1"/>
    <xf numFmtId="38" fontId="1" fillId="0" borderId="42" xfId="1" applyFill="1" applyBorder="1"/>
    <xf numFmtId="38" fontId="1" fillId="0" borderId="11" xfId="1" applyFont="1" applyFill="1" applyBorder="1"/>
    <xf numFmtId="38" fontId="0" fillId="0" borderId="1" xfId="1" applyFont="1" applyBorder="1"/>
    <xf numFmtId="38" fontId="1" fillId="0" borderId="35" xfId="1" applyBorder="1"/>
    <xf numFmtId="0" fontId="10" fillId="0" borderId="10" xfId="0" applyFont="1" applyFill="1" applyBorder="1"/>
    <xf numFmtId="0" fontId="0" fillId="0" borderId="34" xfId="0" applyFont="1" applyBorder="1"/>
    <xf numFmtId="38" fontId="0" fillId="0" borderId="8" xfId="1" applyFont="1" applyBorder="1"/>
    <xf numFmtId="38" fontId="1" fillId="0" borderId="10" xfId="1" applyFont="1" applyBorder="1"/>
    <xf numFmtId="0" fontId="1" fillId="0" borderId="37" xfId="0" applyFont="1" applyFill="1" applyBorder="1"/>
    <xf numFmtId="0" fontId="10" fillId="0" borderId="37" xfId="0" applyFont="1" applyFill="1" applyBorder="1"/>
    <xf numFmtId="179" fontId="0" fillId="0" borderId="10" xfId="1" applyNumberFormat="1" applyFont="1" applyFill="1" applyBorder="1"/>
    <xf numFmtId="38" fontId="1" fillId="0" borderId="9" xfId="1" applyFill="1" applyBorder="1"/>
    <xf numFmtId="38" fontId="1" fillId="0" borderId="33" xfId="1" applyFill="1" applyBorder="1"/>
    <xf numFmtId="38" fontId="0" fillId="0" borderId="34" xfId="1" applyFont="1" applyFill="1" applyBorder="1"/>
    <xf numFmtId="38" fontId="1" fillId="0" borderId="38" xfId="1" applyBorder="1"/>
    <xf numFmtId="38" fontId="1" fillId="0" borderId="20" xfId="1" applyBorder="1"/>
    <xf numFmtId="179" fontId="0" fillId="0" borderId="37" xfId="1" applyNumberFormat="1" applyFont="1" applyBorder="1"/>
    <xf numFmtId="38" fontId="1" fillId="0" borderId="33" xfId="1" applyFont="1" applyFill="1" applyBorder="1"/>
    <xf numFmtId="0" fontId="0" fillId="7" borderId="3" xfId="0" applyFill="1" applyBorder="1" applyAlignment="1">
      <alignment horizontal="center"/>
    </xf>
    <xf numFmtId="38" fontId="0" fillId="0" borderId="11" xfId="1" applyFont="1" applyFill="1" applyBorder="1"/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C08F0"/>
      <color rgb="FFFFCCFF"/>
      <color rgb="FFFF99FF"/>
      <color rgb="FF00CC66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0687881710061076"/>
                  <c:y val="2.39260467645459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52E-2"/>
                  <c:y val="-4.35019032082661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51816136290581782"/>
                  <c:y val="1.30505709624795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100610736097721"/>
                  <c:y val="-6.525285481239884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4.35019032082645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34522666585673878"/>
                  <c:y val="7.612833061446438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>
                    <a:alpha val="0"/>
                  </a:schemeClr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-7.9752567906683147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0.17357762777242053"/>
                  <c:y val="-2.175095160413347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34586949533911926"/>
                  <c:y val="-4.35036158816200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2571520411443266"/>
                  <c:y val="8.700380641653071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1.2858614466829019E-3"/>
                  <c:y val="-2.175095160413267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>
                  <a:alpha val="0"/>
                </a:schemeClr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令和4年10月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170</c:v>
                </c:pt>
                <c:pt idx="7">
                  <c:v>171</c:v>
                </c:pt>
                <c:pt idx="8">
                  <c:v>169</c:v>
                </c:pt>
                <c:pt idx="9">
                  <c:v>171</c:v>
                </c:pt>
                <c:pt idx="1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令和4年10月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105</c:v>
                </c:pt>
                <c:pt idx="1">
                  <c:v>95.8</c:v>
                </c:pt>
                <c:pt idx="2">
                  <c:v>99.5</c:v>
                </c:pt>
                <c:pt idx="3">
                  <c:v>100.7</c:v>
                </c:pt>
                <c:pt idx="4">
                  <c:v>106.9</c:v>
                </c:pt>
                <c:pt idx="5">
                  <c:v>108.5</c:v>
                </c:pt>
                <c:pt idx="6">
                  <c:v>114.8</c:v>
                </c:pt>
                <c:pt idx="7">
                  <c:v>122.6</c:v>
                </c:pt>
                <c:pt idx="8">
                  <c:v>120.5</c:v>
                </c:pt>
                <c:pt idx="9">
                  <c:v>125.7</c:v>
                </c:pt>
                <c:pt idx="10">
                  <c:v>141.4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令和4年10月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215</c:v>
                </c:pt>
                <c:pt idx="1">
                  <c:v>220.5</c:v>
                </c:pt>
                <c:pt idx="2">
                  <c:v>225.3</c:v>
                </c:pt>
                <c:pt idx="3">
                  <c:v>226.3</c:v>
                </c:pt>
                <c:pt idx="4">
                  <c:v>228.9</c:v>
                </c:pt>
                <c:pt idx="5">
                  <c:v>231.8</c:v>
                </c:pt>
                <c:pt idx="6">
                  <c:v>234.9</c:v>
                </c:pt>
                <c:pt idx="7">
                  <c:v>240.8</c:v>
                </c:pt>
                <c:pt idx="8">
                  <c:v>233.6</c:v>
                </c:pt>
                <c:pt idx="9">
                  <c:v>240.2</c:v>
                </c:pt>
                <c:pt idx="10">
                  <c:v>239.9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1.4897380387631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5729802704165897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19630</c:v>
                </c:pt>
                <c:pt idx="1">
                  <c:v>12126</c:v>
                </c:pt>
                <c:pt idx="2">
                  <c:v>6348</c:v>
                </c:pt>
                <c:pt idx="3">
                  <c:v>4586</c:v>
                </c:pt>
                <c:pt idx="4">
                  <c:v>4575</c:v>
                </c:pt>
                <c:pt idx="5">
                  <c:v>4401</c:v>
                </c:pt>
                <c:pt idx="6">
                  <c:v>3993</c:v>
                </c:pt>
                <c:pt idx="7">
                  <c:v>2211</c:v>
                </c:pt>
                <c:pt idx="8">
                  <c:v>1659</c:v>
                </c:pt>
                <c:pt idx="9">
                  <c:v>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-2.5854407298015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5.276755549159488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-1.8412450401924301E-3"/>
                  <c:y val="-1.111145363533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-3.6009636692953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3.490471001829732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合成樹脂</c:v>
                </c:pt>
                <c:pt idx="5">
                  <c:v>その他の食料工業品</c:v>
                </c:pt>
                <c:pt idx="6">
                  <c:v>金属製品</c:v>
                </c:pt>
                <c:pt idx="7">
                  <c:v>その他の日用品</c:v>
                </c:pt>
                <c:pt idx="8">
                  <c:v>その他の化学工業品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19185</c:v>
                </c:pt>
                <c:pt idx="1">
                  <c:v>22886</c:v>
                </c:pt>
                <c:pt idx="2">
                  <c:v>8352</c:v>
                </c:pt>
                <c:pt idx="3">
                  <c:v>4896</c:v>
                </c:pt>
                <c:pt idx="4">
                  <c:v>4882</c:v>
                </c:pt>
                <c:pt idx="5">
                  <c:v>3821</c:v>
                </c:pt>
                <c:pt idx="6">
                  <c:v>4294</c:v>
                </c:pt>
                <c:pt idx="7">
                  <c:v>2967</c:v>
                </c:pt>
                <c:pt idx="8">
                  <c:v>976</c:v>
                </c:pt>
                <c:pt idx="9">
                  <c:v>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3.7878787878787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3.1953153024050178E-17"/>
                  <c:y val="1.1406287282271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3.7875805297065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化学肥料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47475</c:v>
                </c:pt>
                <c:pt idx="1">
                  <c:v>16266</c:v>
                </c:pt>
                <c:pt idx="2">
                  <c:v>14140</c:v>
                </c:pt>
                <c:pt idx="3">
                  <c:v>7982</c:v>
                </c:pt>
                <c:pt idx="4">
                  <c:v>6656</c:v>
                </c:pt>
                <c:pt idx="5">
                  <c:v>3839</c:v>
                </c:pt>
                <c:pt idx="6">
                  <c:v>3725</c:v>
                </c:pt>
                <c:pt idx="7">
                  <c:v>3535</c:v>
                </c:pt>
                <c:pt idx="8">
                  <c:v>2433</c:v>
                </c:pt>
                <c:pt idx="9">
                  <c:v>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191240800782255E-2"/>
                  <c:y val="-5.96516344565201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1.0448458648551285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1.136333810546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-6.3678314720399951E-5"/>
                  <c:y val="1.136274158911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-1.136363636363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化学肥料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45172</c:v>
                </c:pt>
                <c:pt idx="1">
                  <c:v>15743</c:v>
                </c:pt>
                <c:pt idx="2">
                  <c:v>8717</c:v>
                </c:pt>
                <c:pt idx="3">
                  <c:v>9250</c:v>
                </c:pt>
                <c:pt idx="4">
                  <c:v>9199</c:v>
                </c:pt>
                <c:pt idx="5">
                  <c:v>2756</c:v>
                </c:pt>
                <c:pt idx="6">
                  <c:v>3878</c:v>
                </c:pt>
                <c:pt idx="7">
                  <c:v>4185</c:v>
                </c:pt>
                <c:pt idx="8">
                  <c:v>2784</c:v>
                </c:pt>
                <c:pt idx="9">
                  <c:v>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1.162790697674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2411347517730497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1.7730496453900384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0638297872340491E-2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0638297872340555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麦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36201</c:v>
                </c:pt>
                <c:pt idx="1">
                  <c:v>35704</c:v>
                </c:pt>
                <c:pt idx="2">
                  <c:v>23110</c:v>
                </c:pt>
                <c:pt idx="3">
                  <c:v>18033</c:v>
                </c:pt>
                <c:pt idx="4">
                  <c:v>15131</c:v>
                </c:pt>
                <c:pt idx="5">
                  <c:v>12379</c:v>
                </c:pt>
                <c:pt idx="6">
                  <c:v>12114</c:v>
                </c:pt>
                <c:pt idx="7">
                  <c:v>10952</c:v>
                </c:pt>
                <c:pt idx="8">
                  <c:v>9476</c:v>
                </c:pt>
                <c:pt idx="9">
                  <c:v>9225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5.3191489361702126E-3"/>
                  <c:y val="-1.77646526623534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5.319148936170245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5.3191489361700825E-3"/>
                  <c:y val="-1.550418116340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3.5460992907800117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1.773049645389941E-3"/>
                  <c:y val="1.1627296587926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缶詰・びん詰</c:v>
                </c:pt>
                <c:pt idx="2">
                  <c:v>雑穀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麦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15746</c:v>
                </c:pt>
                <c:pt idx="1">
                  <c:v>38765</c:v>
                </c:pt>
                <c:pt idx="2">
                  <c:v>4702</c:v>
                </c:pt>
                <c:pt idx="3">
                  <c:v>16513</c:v>
                </c:pt>
                <c:pt idx="4">
                  <c:v>15914</c:v>
                </c:pt>
                <c:pt idx="5">
                  <c:v>13228</c:v>
                </c:pt>
                <c:pt idx="6">
                  <c:v>12683</c:v>
                </c:pt>
                <c:pt idx="7">
                  <c:v>6352</c:v>
                </c:pt>
                <c:pt idx="8">
                  <c:v>11637</c:v>
                </c:pt>
                <c:pt idx="9">
                  <c:v>13790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29232</c:v>
                </c:pt>
                <c:pt idx="1">
                  <c:v>9257</c:v>
                </c:pt>
                <c:pt idx="2">
                  <c:v>5888</c:v>
                </c:pt>
                <c:pt idx="3">
                  <c:v>4763</c:v>
                </c:pt>
                <c:pt idx="4">
                  <c:v>3692</c:v>
                </c:pt>
                <c:pt idx="5">
                  <c:v>2115</c:v>
                </c:pt>
                <c:pt idx="6">
                  <c:v>1427</c:v>
                </c:pt>
                <c:pt idx="7">
                  <c:v>1088</c:v>
                </c:pt>
                <c:pt idx="8">
                  <c:v>981</c:v>
                </c:pt>
                <c:pt idx="9">
                  <c:v>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3331933508311462E-3"/>
                  <c:y val="-5.6142714782607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5.3333333333333011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2.4955436720142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紙・パルプ</c:v>
                </c:pt>
                <c:pt idx="4">
                  <c:v>その他の食料工業品</c:v>
                </c:pt>
                <c:pt idx="5">
                  <c:v>その他の日用品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22161</c:v>
                </c:pt>
                <c:pt idx="1">
                  <c:v>7318</c:v>
                </c:pt>
                <c:pt idx="2">
                  <c:v>5993</c:v>
                </c:pt>
                <c:pt idx="3">
                  <c:v>4482</c:v>
                </c:pt>
                <c:pt idx="4">
                  <c:v>3213</c:v>
                </c:pt>
                <c:pt idx="5">
                  <c:v>1941</c:v>
                </c:pt>
                <c:pt idx="6">
                  <c:v>2525</c:v>
                </c:pt>
                <c:pt idx="7">
                  <c:v>2970</c:v>
                </c:pt>
                <c:pt idx="8">
                  <c:v>700</c:v>
                </c:pt>
                <c:pt idx="9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-1.32811364681110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1.5748169274116326E-2"/>
                  <c:y val="-2.8423565698355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1.0521696598948754E-2"/>
                  <c:y val="-9.16173613891497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非金属鉱物</c:v>
                </c:pt>
                <c:pt idx="7">
                  <c:v>米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34993</c:v>
                </c:pt>
                <c:pt idx="1">
                  <c:v>10854</c:v>
                </c:pt>
                <c:pt idx="2">
                  <c:v>10032</c:v>
                </c:pt>
                <c:pt idx="3">
                  <c:v>10015</c:v>
                </c:pt>
                <c:pt idx="4">
                  <c:v>5979</c:v>
                </c:pt>
                <c:pt idx="5">
                  <c:v>5494</c:v>
                </c:pt>
                <c:pt idx="6">
                  <c:v>4249</c:v>
                </c:pt>
                <c:pt idx="7">
                  <c:v>1770</c:v>
                </c:pt>
                <c:pt idx="8">
                  <c:v>1392</c:v>
                </c:pt>
                <c:pt idx="9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3.766478342749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3.499562554680665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-3.173332147047846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3.8293518394947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非金属鉱物</c:v>
                </c:pt>
                <c:pt idx="7">
                  <c:v>米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31228</c:v>
                </c:pt>
                <c:pt idx="1">
                  <c:v>9656</c:v>
                </c:pt>
                <c:pt idx="2">
                  <c:v>10980</c:v>
                </c:pt>
                <c:pt idx="3">
                  <c:v>9790</c:v>
                </c:pt>
                <c:pt idx="4">
                  <c:v>3224</c:v>
                </c:pt>
                <c:pt idx="5">
                  <c:v>4590</c:v>
                </c:pt>
                <c:pt idx="6">
                  <c:v>1331</c:v>
                </c:pt>
                <c:pt idx="7">
                  <c:v>1754</c:v>
                </c:pt>
                <c:pt idx="8">
                  <c:v>425</c:v>
                </c:pt>
                <c:pt idx="9">
                  <c:v>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242464679410197E-3"/>
                  <c:y val="7.168176558575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3.4949764529401419E-3"/>
                  <c:y val="-1.075325261761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1.433663533993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263427</c:v>
                </c:pt>
                <c:pt idx="1">
                  <c:v>90554</c:v>
                </c:pt>
                <c:pt idx="2">
                  <c:v>29344</c:v>
                </c:pt>
                <c:pt idx="3">
                  <c:v>17943</c:v>
                </c:pt>
                <c:pt idx="4">
                  <c:v>13541</c:v>
                </c:pt>
                <c:pt idx="5">
                  <c:v>12171</c:v>
                </c:pt>
                <c:pt idx="6">
                  <c:v>11504</c:v>
                </c:pt>
                <c:pt idx="7">
                  <c:v>11499</c:v>
                </c:pt>
                <c:pt idx="8">
                  <c:v>10183</c:v>
                </c:pt>
                <c:pt idx="9">
                  <c:v>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8.737441132350354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6.9899529058802205E-3"/>
                  <c:y val="-1.792171139897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085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飲料</c:v>
                </c:pt>
                <c:pt idx="6">
                  <c:v>その他の製造工業品</c:v>
                </c:pt>
                <c:pt idx="7">
                  <c:v>雑品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237908</c:v>
                </c:pt>
                <c:pt idx="1">
                  <c:v>81547</c:v>
                </c:pt>
                <c:pt idx="2">
                  <c:v>20252</c:v>
                </c:pt>
                <c:pt idx="3">
                  <c:v>17103</c:v>
                </c:pt>
                <c:pt idx="4">
                  <c:v>13787</c:v>
                </c:pt>
                <c:pt idx="5">
                  <c:v>14042</c:v>
                </c:pt>
                <c:pt idx="6">
                  <c:v>9885</c:v>
                </c:pt>
                <c:pt idx="7">
                  <c:v>10372</c:v>
                </c:pt>
                <c:pt idx="8">
                  <c:v>10430</c:v>
                </c:pt>
                <c:pt idx="9">
                  <c:v>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3.5698353968574765E-3"/>
                  <c:y val="-1.154423878833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7849176984287383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1.6064259285858709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9634094682716187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39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4279341587429906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299128</c:v>
                </c:pt>
                <c:pt idx="1">
                  <c:v>142335</c:v>
                </c:pt>
                <c:pt idx="2">
                  <c:v>134827</c:v>
                </c:pt>
                <c:pt idx="3">
                  <c:v>75496</c:v>
                </c:pt>
                <c:pt idx="4">
                  <c:v>75182</c:v>
                </c:pt>
                <c:pt idx="5">
                  <c:v>69678</c:v>
                </c:pt>
                <c:pt idx="6">
                  <c:v>62175</c:v>
                </c:pt>
                <c:pt idx="7">
                  <c:v>58506</c:v>
                </c:pt>
                <c:pt idx="8">
                  <c:v>54777</c:v>
                </c:pt>
                <c:pt idx="9">
                  <c:v>52657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1.6361556558832548E-17"/>
                  <c:y val="-1.154446603265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070950619057243E-2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3.5698353968574115E-3"/>
                  <c:y val="5.7715512833622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78491769842867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-5.3547530952862809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-1.7849176984288692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-1.78491769842886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313249</c:v>
                </c:pt>
                <c:pt idx="1">
                  <c:v>130974</c:v>
                </c:pt>
                <c:pt idx="2">
                  <c:v>130128</c:v>
                </c:pt>
                <c:pt idx="3">
                  <c:v>97660</c:v>
                </c:pt>
                <c:pt idx="4">
                  <c:v>77449</c:v>
                </c:pt>
                <c:pt idx="5">
                  <c:v>74597</c:v>
                </c:pt>
                <c:pt idx="6">
                  <c:v>73543</c:v>
                </c:pt>
                <c:pt idx="7">
                  <c:v>70808</c:v>
                </c:pt>
                <c:pt idx="8">
                  <c:v>60521</c:v>
                </c:pt>
                <c:pt idx="9">
                  <c:v>49684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9.984640808787805E-2"/>
                  <c:y val="-0.13532049892845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4094308724229984"/>
                  <c:y val="-8.8135519757278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2.0939049285505977E-3"/>
                  <c:y val="-4.88499602687279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9921394441079479"/>
                  <c:y val="-0.149908256880733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1.6010050025798059E-2"/>
                  <c:y val="-5.923571480170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4.7483380816714153E-2"/>
                  <c:y val="-7.387464181656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6.8376217930023714E-2"/>
                  <c:y val="-2.88044499024777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5451241671713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299128</c:v>
                </c:pt>
                <c:pt idx="1">
                  <c:v>142335</c:v>
                </c:pt>
                <c:pt idx="2">
                  <c:v>134827</c:v>
                </c:pt>
                <c:pt idx="3">
                  <c:v>75496</c:v>
                </c:pt>
                <c:pt idx="4">
                  <c:v>75182</c:v>
                </c:pt>
                <c:pt idx="5">
                  <c:v>69678</c:v>
                </c:pt>
                <c:pt idx="6">
                  <c:v>62175</c:v>
                </c:pt>
                <c:pt idx="7">
                  <c:v>58506</c:v>
                </c:pt>
                <c:pt idx="8">
                  <c:v>54777</c:v>
                </c:pt>
                <c:pt idx="9">
                  <c:v>52657</c:v>
                </c:pt>
                <c:pt idx="10">
                  <c:v>357956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299128</c:v>
                </c:pt>
                <c:pt idx="1">
                  <c:v>142335</c:v>
                </c:pt>
                <c:pt idx="2">
                  <c:v>134827</c:v>
                </c:pt>
                <c:pt idx="3">
                  <c:v>75496</c:v>
                </c:pt>
                <c:pt idx="4">
                  <c:v>75182</c:v>
                </c:pt>
                <c:pt idx="5">
                  <c:v>69678</c:v>
                </c:pt>
                <c:pt idx="6">
                  <c:v>62175</c:v>
                </c:pt>
                <c:pt idx="7">
                  <c:v>58506</c:v>
                </c:pt>
                <c:pt idx="8">
                  <c:v>54777</c:v>
                </c:pt>
                <c:pt idx="9">
                  <c:v>52657</c:v>
                </c:pt>
                <c:pt idx="10">
                  <c:v>357956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5075928486038481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5.6191220372262631E-2"/>
                  <c:y val="-4.2852626180348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220266741466477"/>
                  <c:y val="-0.108742148610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7540368522636959"/>
                  <c:y val="-7.8727727999517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3.3831152785291155E-2"/>
                  <c:y val="-3.53023803059101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1745867644407045"/>
                  <c:y val="-9.92075300932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0039764113455284"/>
                  <c:y val="-6.1037921983889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0544970046683096"/>
                  <c:y val="-0.121946239478685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57727421476888E-4"/>
                  <c:y val="-4.8468820707756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3.9016382494172962E-2"/>
                  <c:y val="-3.00625697649862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7218782766657989"/>
                  <c:y val="0.14753769571906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313249</c:v>
                </c:pt>
                <c:pt idx="1">
                  <c:v>130974</c:v>
                </c:pt>
                <c:pt idx="2">
                  <c:v>130128</c:v>
                </c:pt>
                <c:pt idx="3">
                  <c:v>97660</c:v>
                </c:pt>
                <c:pt idx="4">
                  <c:v>77449</c:v>
                </c:pt>
                <c:pt idx="5">
                  <c:v>74597</c:v>
                </c:pt>
                <c:pt idx="6">
                  <c:v>73543</c:v>
                </c:pt>
                <c:pt idx="7">
                  <c:v>70808</c:v>
                </c:pt>
                <c:pt idx="8">
                  <c:v>60521</c:v>
                </c:pt>
                <c:pt idx="9">
                  <c:v>49684</c:v>
                </c:pt>
                <c:pt idx="10" formatCode="#,##0_);[Red]\(#,##0\)">
                  <c:v>367413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1248E-3"/>
                  <c:y val="3.7862175747500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8.73981483385073E-3"/>
                  <c:y val="1.1204225999295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21904</c:v>
                </c:pt>
                <c:pt idx="1">
                  <c:v>10647</c:v>
                </c:pt>
                <c:pt idx="2">
                  <c:v>10094</c:v>
                </c:pt>
                <c:pt idx="3">
                  <c:v>9381</c:v>
                </c:pt>
                <c:pt idx="4">
                  <c:v>7706</c:v>
                </c:pt>
                <c:pt idx="5">
                  <c:v>6493</c:v>
                </c:pt>
                <c:pt idx="6">
                  <c:v>5954</c:v>
                </c:pt>
                <c:pt idx="7">
                  <c:v>5443</c:v>
                </c:pt>
                <c:pt idx="8">
                  <c:v>3021</c:v>
                </c:pt>
                <c:pt idx="9">
                  <c:v>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761545472612108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3.75568121670816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-5.194520397744048E-3"/>
                  <c:y val="-2.21914984452632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-5.4823434276981699E-5"/>
                  <c:y val="7.3560632410883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8.6026191895725197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9.1829252413944338E-6"/>
                  <c:y val="3.0536358041929377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3.4904710018297323E-3"/>
                  <c:y val="-7.47966278554402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ゴム製品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その他の日用品</c:v>
                </c:pt>
                <c:pt idx="5">
                  <c:v>非鉄金属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電気機械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21652</c:v>
                </c:pt>
                <c:pt idx="1">
                  <c:v>11702</c:v>
                </c:pt>
                <c:pt idx="2">
                  <c:v>10589</c:v>
                </c:pt>
                <c:pt idx="3">
                  <c:v>17595</c:v>
                </c:pt>
                <c:pt idx="4">
                  <c:v>4823</c:v>
                </c:pt>
                <c:pt idx="5">
                  <c:v>7680</c:v>
                </c:pt>
                <c:pt idx="6">
                  <c:v>6776</c:v>
                </c:pt>
                <c:pt idx="7">
                  <c:v>5216</c:v>
                </c:pt>
                <c:pt idx="8">
                  <c:v>3335</c:v>
                </c:pt>
                <c:pt idx="9">
                  <c:v>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2,398,514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2,398,514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220340</c:v>
                </c:pt>
                <c:pt idx="1">
                  <c:v>388653</c:v>
                </c:pt>
                <c:pt idx="2">
                  <c:v>514085</c:v>
                </c:pt>
                <c:pt idx="3">
                  <c:v>153912</c:v>
                </c:pt>
                <c:pt idx="4">
                  <c:v>261495</c:v>
                </c:pt>
                <c:pt idx="5">
                  <c:v>860029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8.7145969498910684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85090</c:v>
                </c:pt>
                <c:pt idx="1">
                  <c:v>22642</c:v>
                </c:pt>
                <c:pt idx="2">
                  <c:v>10319</c:v>
                </c:pt>
                <c:pt idx="3">
                  <c:v>10248</c:v>
                </c:pt>
                <c:pt idx="4">
                  <c:v>9732</c:v>
                </c:pt>
                <c:pt idx="5">
                  <c:v>9377</c:v>
                </c:pt>
                <c:pt idx="6">
                  <c:v>7967</c:v>
                </c:pt>
                <c:pt idx="7">
                  <c:v>5147</c:v>
                </c:pt>
                <c:pt idx="8">
                  <c:v>4890</c:v>
                </c:pt>
                <c:pt idx="9">
                  <c:v>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2.2727272727272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1.515181340968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5.2197004786166436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463865E-5"/>
                  <c:y val="-7.5766523502743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4269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6.9716775599127263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その他の化学工業品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その他の日用品</c:v>
                </c:pt>
                <c:pt idx="9">
                  <c:v>雑品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82758</c:v>
                </c:pt>
                <c:pt idx="1">
                  <c:v>25029</c:v>
                </c:pt>
                <c:pt idx="2">
                  <c:v>10347</c:v>
                </c:pt>
                <c:pt idx="3">
                  <c:v>9615</c:v>
                </c:pt>
                <c:pt idx="4">
                  <c:v>12848</c:v>
                </c:pt>
                <c:pt idx="5">
                  <c:v>11650</c:v>
                </c:pt>
                <c:pt idx="6">
                  <c:v>11196</c:v>
                </c:pt>
                <c:pt idx="7">
                  <c:v>4848</c:v>
                </c:pt>
                <c:pt idx="8">
                  <c:v>5628</c:v>
                </c:pt>
                <c:pt idx="9">
                  <c:v>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8.8652482269503865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3.5460992907801418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7.092198581560283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4184397163120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8.8652482269503553E-3"/>
                  <c:y val="1.55032655801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電気機械</c:v>
                </c:pt>
                <c:pt idx="7">
                  <c:v>鉄鋼</c:v>
                </c:pt>
                <c:pt idx="8">
                  <c:v>紙・パルプ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72210</c:v>
                </c:pt>
                <c:pt idx="1">
                  <c:v>48055</c:v>
                </c:pt>
                <c:pt idx="2">
                  <c:v>38336</c:v>
                </c:pt>
                <c:pt idx="3">
                  <c:v>27795</c:v>
                </c:pt>
                <c:pt idx="4">
                  <c:v>19132</c:v>
                </c:pt>
                <c:pt idx="5">
                  <c:v>16072</c:v>
                </c:pt>
                <c:pt idx="6">
                  <c:v>16039</c:v>
                </c:pt>
                <c:pt idx="7">
                  <c:v>16016</c:v>
                </c:pt>
                <c:pt idx="8">
                  <c:v>13723</c:v>
                </c:pt>
                <c:pt idx="9">
                  <c:v>13554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-3.05194408873959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3.5460992907800767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8.8652482269503553E-3"/>
                  <c:y val="-1.9380150155649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3.5460992907801418E-3"/>
                  <c:y val="-7.7525483733137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電気機械</c:v>
                </c:pt>
                <c:pt idx="7">
                  <c:v>鉄鋼</c:v>
                </c:pt>
                <c:pt idx="8">
                  <c:v>紙・パルプ</c:v>
                </c:pt>
                <c:pt idx="9">
                  <c:v>その他の製造工業品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95260</c:v>
                </c:pt>
                <c:pt idx="1">
                  <c:v>56528</c:v>
                </c:pt>
                <c:pt idx="2">
                  <c:v>25382</c:v>
                </c:pt>
                <c:pt idx="3">
                  <c:v>34902</c:v>
                </c:pt>
                <c:pt idx="4">
                  <c:v>15057</c:v>
                </c:pt>
                <c:pt idx="5">
                  <c:v>24272</c:v>
                </c:pt>
                <c:pt idx="6">
                  <c:v>21281</c:v>
                </c:pt>
                <c:pt idx="7">
                  <c:v>19170</c:v>
                </c:pt>
                <c:pt idx="8">
                  <c:v>9879</c:v>
                </c:pt>
                <c:pt idx="9">
                  <c:v>13506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13762</c:v>
                </c:pt>
                <c:pt idx="1">
                  <c:v>8953</c:v>
                </c:pt>
                <c:pt idx="2">
                  <c:v>3443</c:v>
                </c:pt>
                <c:pt idx="3">
                  <c:v>2046</c:v>
                </c:pt>
                <c:pt idx="4">
                  <c:v>1968</c:v>
                </c:pt>
                <c:pt idx="5">
                  <c:v>1741</c:v>
                </c:pt>
                <c:pt idx="6">
                  <c:v>1371</c:v>
                </c:pt>
                <c:pt idx="7">
                  <c:v>1185</c:v>
                </c:pt>
                <c:pt idx="8">
                  <c:v>1011</c:v>
                </c:pt>
                <c:pt idx="9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-7.1306862043314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缶詰・びん詰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化学肥料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非鉄金属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16216</c:v>
                </c:pt>
                <c:pt idx="1">
                  <c:v>9168</c:v>
                </c:pt>
                <c:pt idx="2">
                  <c:v>2817</c:v>
                </c:pt>
                <c:pt idx="3">
                  <c:v>1215</c:v>
                </c:pt>
                <c:pt idx="4">
                  <c:v>1501</c:v>
                </c:pt>
                <c:pt idx="5">
                  <c:v>3187</c:v>
                </c:pt>
                <c:pt idx="6">
                  <c:v>1371</c:v>
                </c:pt>
                <c:pt idx="7">
                  <c:v>1105</c:v>
                </c:pt>
                <c:pt idx="8">
                  <c:v>379</c:v>
                </c:pt>
                <c:pt idx="9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-9.51465812536151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1.59900351439120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2.3008934906758703E-5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化学肥料</c:v>
                </c:pt>
                <c:pt idx="7">
                  <c:v>非金属鉱物</c:v>
                </c:pt>
                <c:pt idx="8">
                  <c:v>その他の機械</c:v>
                </c:pt>
                <c:pt idx="9">
                  <c:v>米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23874</c:v>
                </c:pt>
                <c:pt idx="1">
                  <c:v>17770</c:v>
                </c:pt>
                <c:pt idx="2">
                  <c:v>14997</c:v>
                </c:pt>
                <c:pt idx="3">
                  <c:v>9014</c:v>
                </c:pt>
                <c:pt idx="4">
                  <c:v>7372</c:v>
                </c:pt>
                <c:pt idx="5">
                  <c:v>7226</c:v>
                </c:pt>
                <c:pt idx="6">
                  <c:v>4305</c:v>
                </c:pt>
                <c:pt idx="7">
                  <c:v>3211</c:v>
                </c:pt>
                <c:pt idx="8">
                  <c:v>3125</c:v>
                </c:pt>
                <c:pt idx="9">
                  <c:v>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7027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401189024600265E-2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4204E-3"/>
                  <c:y val="-3.173332147040941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化学肥料</c:v>
                </c:pt>
                <c:pt idx="7">
                  <c:v>非金属鉱物</c:v>
                </c:pt>
                <c:pt idx="8">
                  <c:v>その他の機械</c:v>
                </c:pt>
                <c:pt idx="9">
                  <c:v>米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22947</c:v>
                </c:pt>
                <c:pt idx="1">
                  <c:v>19913</c:v>
                </c:pt>
                <c:pt idx="2">
                  <c:v>15447</c:v>
                </c:pt>
                <c:pt idx="3">
                  <c:v>9164</c:v>
                </c:pt>
                <c:pt idx="4">
                  <c:v>5468</c:v>
                </c:pt>
                <c:pt idx="5">
                  <c:v>7347</c:v>
                </c:pt>
                <c:pt idx="6">
                  <c:v>4091</c:v>
                </c:pt>
                <c:pt idx="7">
                  <c:v>614</c:v>
                </c:pt>
                <c:pt idx="8">
                  <c:v>3124</c:v>
                </c:pt>
                <c:pt idx="9">
                  <c:v>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4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3979905811760568E-2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その他の製造工業品</c:v>
                </c:pt>
                <c:pt idx="3">
                  <c:v>雑品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271109</c:v>
                </c:pt>
                <c:pt idx="1">
                  <c:v>113785</c:v>
                </c:pt>
                <c:pt idx="2">
                  <c:v>30025</c:v>
                </c:pt>
                <c:pt idx="3">
                  <c:v>29612</c:v>
                </c:pt>
                <c:pt idx="4">
                  <c:v>26409</c:v>
                </c:pt>
                <c:pt idx="5">
                  <c:v>20877</c:v>
                </c:pt>
                <c:pt idx="6">
                  <c:v>16523</c:v>
                </c:pt>
                <c:pt idx="7">
                  <c:v>15218</c:v>
                </c:pt>
                <c:pt idx="8">
                  <c:v>14323</c:v>
                </c:pt>
                <c:pt idx="9">
                  <c:v>12172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222370491170766E-2"/>
                  <c:y val="-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その他の製造工業品</c:v>
                </c:pt>
                <c:pt idx="3">
                  <c:v>雑品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紙・パルプ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292012</c:v>
                </c:pt>
                <c:pt idx="1">
                  <c:v>100136</c:v>
                </c:pt>
                <c:pt idx="2">
                  <c:v>20795</c:v>
                </c:pt>
                <c:pt idx="3">
                  <c:v>30352</c:v>
                </c:pt>
                <c:pt idx="4">
                  <c:v>21890</c:v>
                </c:pt>
                <c:pt idx="5">
                  <c:v>18019</c:v>
                </c:pt>
                <c:pt idx="6">
                  <c:v>11960</c:v>
                </c:pt>
                <c:pt idx="7">
                  <c:v>17731</c:v>
                </c:pt>
                <c:pt idx="8">
                  <c:v>16153</c:v>
                </c:pt>
                <c:pt idx="9">
                  <c:v>5610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20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4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10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154348</c:v>
                </c:pt>
                <c:pt idx="1">
                  <c:v>248613</c:v>
                </c:pt>
                <c:pt idx="2">
                  <c:v>322023</c:v>
                </c:pt>
                <c:pt idx="3">
                  <c:v>127974</c:v>
                </c:pt>
                <c:pt idx="4">
                  <c:v>155718</c:v>
                </c:pt>
                <c:pt idx="5">
                  <c:v>630173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65992</c:v>
                </c:pt>
                <c:pt idx="1">
                  <c:v>140040</c:v>
                </c:pt>
                <c:pt idx="2">
                  <c:v>192062</c:v>
                </c:pt>
                <c:pt idx="3">
                  <c:v>25938</c:v>
                </c:pt>
                <c:pt idx="4">
                  <c:v>105777</c:v>
                </c:pt>
                <c:pt idx="5">
                  <c:v>229856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0.70049922846509938</c:v>
                </c:pt>
                <c:pt idx="1">
                  <c:v>0.63967858217999085</c:v>
                </c:pt>
                <c:pt idx="2">
                  <c:v>0.62640030345176378</c:v>
                </c:pt>
                <c:pt idx="3">
                  <c:v>0.83147512864494</c:v>
                </c:pt>
                <c:pt idx="4">
                  <c:v>0.5954913095852693</c:v>
                </c:pt>
                <c:pt idx="5">
                  <c:v>0.73273459383346373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2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6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7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令和1年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令和4年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6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2.0201792957698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-2.0202020202020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3.5698353968576075E-3"/>
                  <c:y val="-2.8860256104350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3.5698353968576075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鉄鋼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その他の化学工業品</c:v>
                </c:pt>
                <c:pt idx="9">
                  <c:v>雑品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302861</c:v>
                </c:pt>
                <c:pt idx="1">
                  <c:v>101179</c:v>
                </c:pt>
                <c:pt idx="2">
                  <c:v>100720</c:v>
                </c:pt>
                <c:pt idx="3">
                  <c:v>96107</c:v>
                </c:pt>
                <c:pt idx="4">
                  <c:v>74471</c:v>
                </c:pt>
                <c:pt idx="5">
                  <c:v>39854</c:v>
                </c:pt>
                <c:pt idx="6">
                  <c:v>39432</c:v>
                </c:pt>
                <c:pt idx="7">
                  <c:v>37244</c:v>
                </c:pt>
                <c:pt idx="8">
                  <c:v>36517</c:v>
                </c:pt>
                <c:pt idx="9">
                  <c:v>31414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7849176984287399E-2"/>
                  <c:y val="-5.7724602606492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1.7847771537280747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0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3.569835396857476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-1.7849176984288692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5.354753095286084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2.739075671234463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鉄鋼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その他の化学工業品</c:v>
                </c:pt>
                <c:pt idx="9">
                  <c:v>雑品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255920</c:v>
                </c:pt>
                <c:pt idx="1">
                  <c:v>96014</c:v>
                </c:pt>
                <c:pt idx="2">
                  <c:v>100704</c:v>
                </c:pt>
                <c:pt idx="3">
                  <c:v>94575</c:v>
                </c:pt>
                <c:pt idx="4">
                  <c:v>60066</c:v>
                </c:pt>
                <c:pt idx="5">
                  <c:v>38995</c:v>
                </c:pt>
                <c:pt idx="6">
                  <c:v>38823</c:v>
                </c:pt>
                <c:pt idx="7">
                  <c:v>40039</c:v>
                </c:pt>
                <c:pt idx="8">
                  <c:v>33151</c:v>
                </c:pt>
                <c:pt idx="9">
                  <c:v>35101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1688718397379808"/>
                  <c:y val="-8.714019119169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9481316972130622"/>
                  <c:y val="-0.110855667124178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498550074403093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1985283890795702"/>
                  <c:y val="-0.11001203977943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4.7259049883721797E-5"/>
                  <c:y val="-5.2049050061402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91533002819094"/>
                      <c:h val="9.6529172385561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980872049113518E-2"/>
                  <c:y val="-1.9480363119747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3295346628679962E-2"/>
                  <c:y val="5.6360615473523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5584045584045586E-2"/>
                  <c:y val="6.20183486238532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1396160949966724E-2"/>
                  <c:y val="3.235762960822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鉄鋼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その他の化学工業品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302861</c:v>
                </c:pt>
                <c:pt idx="1">
                  <c:v>101179</c:v>
                </c:pt>
                <c:pt idx="2">
                  <c:v>100720</c:v>
                </c:pt>
                <c:pt idx="3">
                  <c:v>96107</c:v>
                </c:pt>
                <c:pt idx="4">
                  <c:v>74471</c:v>
                </c:pt>
                <c:pt idx="5">
                  <c:v>39854</c:v>
                </c:pt>
                <c:pt idx="6">
                  <c:v>39432</c:v>
                </c:pt>
                <c:pt idx="7">
                  <c:v>37244</c:v>
                </c:pt>
                <c:pt idx="8">
                  <c:v>36517</c:v>
                </c:pt>
                <c:pt idx="9">
                  <c:v>31414</c:v>
                </c:pt>
                <c:pt idx="10">
                  <c:v>171325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鉄鋼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その他の化学工業品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鉄鋼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その他の化学工業品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302861</c:v>
                </c:pt>
                <c:pt idx="1">
                  <c:v>101179</c:v>
                </c:pt>
                <c:pt idx="2">
                  <c:v>100720</c:v>
                </c:pt>
                <c:pt idx="3">
                  <c:v>96107</c:v>
                </c:pt>
                <c:pt idx="4">
                  <c:v>74471</c:v>
                </c:pt>
                <c:pt idx="5">
                  <c:v>39854</c:v>
                </c:pt>
                <c:pt idx="6">
                  <c:v>39432</c:v>
                </c:pt>
                <c:pt idx="7">
                  <c:v>37244</c:v>
                </c:pt>
                <c:pt idx="8">
                  <c:v>36517</c:v>
                </c:pt>
                <c:pt idx="9">
                  <c:v>31414</c:v>
                </c:pt>
                <c:pt idx="10">
                  <c:v>171325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9.0118277200082808E-2"/>
                  <c:y val="-7.04388330768998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2881208551221174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6.8613866014839681E-2"/>
                  <c:y val="-6.03369234018162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6973118818162997"/>
                  <c:y val="-0.1502449090415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6.6568091202340168E-2"/>
                  <c:y val="-5.6295652698585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5936233161694482E-2"/>
                  <c:y val="-3.651684918695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4202881128408566E-2"/>
                  <c:y val="-5.47126436781609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88E-4"/>
                  <c:y val="2.2029263583431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9.4995892688986394E-2"/>
                  <c:y val="2.9707665852113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3659782182399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その他の日用品</c:v>
                </c:pt>
                <c:pt idx="2">
                  <c:v>飲料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鉄鋼</c:v>
                </c:pt>
                <c:pt idx="6">
                  <c:v>その他の食料工業品</c:v>
                </c:pt>
                <c:pt idx="7">
                  <c:v>缶詰・びん詰</c:v>
                </c:pt>
                <c:pt idx="8">
                  <c:v>その他の化学工業品</c:v>
                </c:pt>
                <c:pt idx="9">
                  <c:v>雑品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255920</c:v>
                </c:pt>
                <c:pt idx="1">
                  <c:v>96014</c:v>
                </c:pt>
                <c:pt idx="2">
                  <c:v>100704</c:v>
                </c:pt>
                <c:pt idx="3">
                  <c:v>94575</c:v>
                </c:pt>
                <c:pt idx="4">
                  <c:v>60066</c:v>
                </c:pt>
                <c:pt idx="5">
                  <c:v>38995</c:v>
                </c:pt>
                <c:pt idx="6">
                  <c:v>38823</c:v>
                </c:pt>
                <c:pt idx="7">
                  <c:v>40039</c:v>
                </c:pt>
                <c:pt idx="8">
                  <c:v>33151</c:v>
                </c:pt>
                <c:pt idx="9">
                  <c:v>35101</c:v>
                </c:pt>
                <c:pt idx="10" formatCode="#,##0_);[Red]\(#,##0\)">
                  <c:v>160644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0.20345</cdr:y>
    </cdr:from>
    <cdr:to>
      <cdr:x>0.99876</cdr:x>
      <cdr:y>0.8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52" y="561979"/>
          <a:ext cx="563753" cy="16478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0.58712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2" y="676282"/>
          <a:ext cx="685733" cy="800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0.90234</cdr:x>
      <cdr:y>0.25001</cdr:y>
    </cdr:from>
    <cdr:to>
      <cdr:x>0.9948</cdr:x>
      <cdr:y>0.8587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782" y="657243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0.27387</cdr:y>
    </cdr:from>
    <cdr:to>
      <cdr:x>0.98694</cdr:x>
      <cdr:y>0.78644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13" y="769533"/>
          <a:ext cx="733482" cy="1440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0.11972</cdr:y>
    </cdr:from>
    <cdr:to>
      <cdr:x>0.9922</cdr:x>
      <cdr:y>0.67606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62" y="323864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0.3101</cdr:y>
    </cdr:from>
    <cdr:to>
      <cdr:x>0.98954</cdr:x>
      <cdr:y>0.74913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44" y="84772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0.30342</cdr:y>
    </cdr:from>
    <cdr:to>
      <cdr:x>0.74637</cdr:x>
      <cdr:y>0.35563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72" y="1771644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0.89151</cdr:x>
      <cdr:y>0.23929</cdr:y>
    </cdr:from>
    <cdr:to>
      <cdr:x>0.9791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6106" y="638175"/>
          <a:ext cx="638235" cy="1666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0.27526</cdr:y>
    </cdr:from>
    <cdr:to>
      <cdr:x>0.98829</cdr:x>
      <cdr:y>0.85018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98" y="752463"/>
          <a:ext cx="699041" cy="15716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0.2063</cdr:y>
    </cdr:from>
    <cdr:to>
      <cdr:x>0.9987</cdr:x>
      <cdr:y>0.66434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59" y="561991"/>
          <a:ext cx="666756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0.2483</cdr:y>
    </cdr:from>
    <cdr:to>
      <cdr:x>0.98957</cdr:x>
      <cdr:y>0.90476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293" y="695325"/>
          <a:ext cx="619156" cy="1838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0.90471</cdr:x>
      <cdr:y>0.13978</cdr:y>
    </cdr:from>
    <cdr:to>
      <cdr:x>0.9987</cdr:x>
      <cdr:y>0.9319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4" y="371475"/>
          <a:ext cx="685766" cy="2105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0.07119</cdr:y>
    </cdr:from>
    <cdr:to>
      <cdr:x>0.99478</cdr:x>
      <cdr:y>0.88475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200025"/>
          <a:ext cx="749927" cy="228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0.86198</cdr:x>
      <cdr:y>0.08882</cdr:y>
    </cdr:from>
    <cdr:to>
      <cdr:x>0.98698</cdr:x>
      <cdr:y>0.625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05559" y="257173"/>
          <a:ext cx="914400" cy="155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0.86748</cdr:x>
      <cdr:y>0.16108</cdr:y>
    </cdr:from>
    <cdr:to>
      <cdr:x>0.99216</cdr:x>
      <cdr:y>0.66443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9271" y="457218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0.8976</cdr:x>
      <cdr:y>0.2177</cdr:y>
    </cdr:from>
    <cdr:to>
      <cdr:x>0.99086</cdr:x>
      <cdr:y>0.55102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57602" y="609647"/>
          <a:ext cx="681327" cy="93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265" customWidth="1"/>
    <col min="2" max="2" width="7.25" style="316" customWidth="1"/>
    <col min="3" max="3" width="9.625" style="317" customWidth="1"/>
    <col min="4" max="4" width="9" style="265"/>
    <col min="5" max="5" width="20" style="265" bestFit="1" customWidth="1"/>
    <col min="6" max="6" width="18.625" style="265" customWidth="1"/>
    <col min="7" max="7" width="7.75" style="265" customWidth="1"/>
    <col min="8" max="8" width="2.375" style="265" customWidth="1"/>
    <col min="9" max="9" width="7.75" style="265" customWidth="1"/>
    <col min="10" max="256" width="9" style="265"/>
    <col min="257" max="257" width="9.625" style="265" customWidth="1"/>
    <col min="258" max="258" width="7.25" style="265" customWidth="1"/>
    <col min="259" max="259" width="9.625" style="265" customWidth="1"/>
    <col min="260" max="260" width="9" style="265"/>
    <col min="261" max="261" width="20" style="265" bestFit="1" customWidth="1"/>
    <col min="262" max="262" width="18.625" style="265" customWidth="1"/>
    <col min="263" max="263" width="7.75" style="265" customWidth="1"/>
    <col min="264" max="264" width="2.375" style="265" customWidth="1"/>
    <col min="265" max="265" width="7.75" style="265" customWidth="1"/>
    <col min="266" max="512" width="9" style="265"/>
    <col min="513" max="513" width="9.625" style="265" customWidth="1"/>
    <col min="514" max="514" width="7.25" style="265" customWidth="1"/>
    <col min="515" max="515" width="9.625" style="265" customWidth="1"/>
    <col min="516" max="516" width="9" style="265"/>
    <col min="517" max="517" width="20" style="265" bestFit="1" customWidth="1"/>
    <col min="518" max="518" width="18.625" style="265" customWidth="1"/>
    <col min="519" max="519" width="7.75" style="265" customWidth="1"/>
    <col min="520" max="520" width="2.375" style="265" customWidth="1"/>
    <col min="521" max="521" width="7.75" style="265" customWidth="1"/>
    <col min="522" max="768" width="9" style="265"/>
    <col min="769" max="769" width="9.625" style="265" customWidth="1"/>
    <col min="770" max="770" width="7.25" style="265" customWidth="1"/>
    <col min="771" max="771" width="9.625" style="265" customWidth="1"/>
    <col min="772" max="772" width="9" style="265"/>
    <col min="773" max="773" width="20" style="265" bestFit="1" customWidth="1"/>
    <col min="774" max="774" width="18.625" style="265" customWidth="1"/>
    <col min="775" max="775" width="7.75" style="265" customWidth="1"/>
    <col min="776" max="776" width="2.375" style="265" customWidth="1"/>
    <col min="777" max="777" width="7.75" style="265" customWidth="1"/>
    <col min="778" max="1024" width="9" style="265"/>
    <col min="1025" max="1025" width="9.625" style="265" customWidth="1"/>
    <col min="1026" max="1026" width="7.25" style="265" customWidth="1"/>
    <col min="1027" max="1027" width="9.625" style="265" customWidth="1"/>
    <col min="1028" max="1028" width="9" style="265"/>
    <col min="1029" max="1029" width="20" style="265" bestFit="1" customWidth="1"/>
    <col min="1030" max="1030" width="18.625" style="265" customWidth="1"/>
    <col min="1031" max="1031" width="7.75" style="265" customWidth="1"/>
    <col min="1032" max="1032" width="2.375" style="265" customWidth="1"/>
    <col min="1033" max="1033" width="7.75" style="265" customWidth="1"/>
    <col min="1034" max="1280" width="9" style="265"/>
    <col min="1281" max="1281" width="9.625" style="265" customWidth="1"/>
    <col min="1282" max="1282" width="7.25" style="265" customWidth="1"/>
    <col min="1283" max="1283" width="9.625" style="265" customWidth="1"/>
    <col min="1284" max="1284" width="9" style="265"/>
    <col min="1285" max="1285" width="20" style="265" bestFit="1" customWidth="1"/>
    <col min="1286" max="1286" width="18.625" style="265" customWidth="1"/>
    <col min="1287" max="1287" width="7.75" style="265" customWidth="1"/>
    <col min="1288" max="1288" width="2.375" style="265" customWidth="1"/>
    <col min="1289" max="1289" width="7.75" style="265" customWidth="1"/>
    <col min="1290" max="1536" width="9" style="265"/>
    <col min="1537" max="1537" width="9.625" style="265" customWidth="1"/>
    <col min="1538" max="1538" width="7.25" style="265" customWidth="1"/>
    <col min="1539" max="1539" width="9.625" style="265" customWidth="1"/>
    <col min="1540" max="1540" width="9" style="265"/>
    <col min="1541" max="1541" width="20" style="265" bestFit="1" customWidth="1"/>
    <col min="1542" max="1542" width="18.625" style="265" customWidth="1"/>
    <col min="1543" max="1543" width="7.75" style="265" customWidth="1"/>
    <col min="1544" max="1544" width="2.375" style="265" customWidth="1"/>
    <col min="1545" max="1545" width="7.75" style="265" customWidth="1"/>
    <col min="1546" max="1792" width="9" style="265"/>
    <col min="1793" max="1793" width="9.625" style="265" customWidth="1"/>
    <col min="1794" max="1794" width="7.25" style="265" customWidth="1"/>
    <col min="1795" max="1795" width="9.625" style="265" customWidth="1"/>
    <col min="1796" max="1796" width="9" style="265"/>
    <col min="1797" max="1797" width="20" style="265" bestFit="1" customWidth="1"/>
    <col min="1798" max="1798" width="18.625" style="265" customWidth="1"/>
    <col min="1799" max="1799" width="7.75" style="265" customWidth="1"/>
    <col min="1800" max="1800" width="2.375" style="265" customWidth="1"/>
    <col min="1801" max="1801" width="7.75" style="265" customWidth="1"/>
    <col min="1802" max="2048" width="9" style="265"/>
    <col min="2049" max="2049" width="9.625" style="265" customWidth="1"/>
    <col min="2050" max="2050" width="7.25" style="265" customWidth="1"/>
    <col min="2051" max="2051" width="9.625" style="265" customWidth="1"/>
    <col min="2052" max="2052" width="9" style="265"/>
    <col min="2053" max="2053" width="20" style="265" bestFit="1" customWidth="1"/>
    <col min="2054" max="2054" width="18.625" style="265" customWidth="1"/>
    <col min="2055" max="2055" width="7.75" style="265" customWidth="1"/>
    <col min="2056" max="2056" width="2.375" style="265" customWidth="1"/>
    <col min="2057" max="2057" width="7.75" style="265" customWidth="1"/>
    <col min="2058" max="2304" width="9" style="265"/>
    <col min="2305" max="2305" width="9.625" style="265" customWidth="1"/>
    <col min="2306" max="2306" width="7.25" style="265" customWidth="1"/>
    <col min="2307" max="2307" width="9.625" style="265" customWidth="1"/>
    <col min="2308" max="2308" width="9" style="265"/>
    <col min="2309" max="2309" width="20" style="265" bestFit="1" customWidth="1"/>
    <col min="2310" max="2310" width="18.625" style="265" customWidth="1"/>
    <col min="2311" max="2311" width="7.75" style="265" customWidth="1"/>
    <col min="2312" max="2312" width="2.375" style="265" customWidth="1"/>
    <col min="2313" max="2313" width="7.75" style="265" customWidth="1"/>
    <col min="2314" max="2560" width="9" style="265"/>
    <col min="2561" max="2561" width="9.625" style="265" customWidth="1"/>
    <col min="2562" max="2562" width="7.25" style="265" customWidth="1"/>
    <col min="2563" max="2563" width="9.625" style="265" customWidth="1"/>
    <col min="2564" max="2564" width="9" style="265"/>
    <col min="2565" max="2565" width="20" style="265" bestFit="1" customWidth="1"/>
    <col min="2566" max="2566" width="18.625" style="265" customWidth="1"/>
    <col min="2567" max="2567" width="7.75" style="265" customWidth="1"/>
    <col min="2568" max="2568" width="2.375" style="265" customWidth="1"/>
    <col min="2569" max="2569" width="7.75" style="265" customWidth="1"/>
    <col min="2570" max="2816" width="9" style="265"/>
    <col min="2817" max="2817" width="9.625" style="265" customWidth="1"/>
    <col min="2818" max="2818" width="7.25" style="265" customWidth="1"/>
    <col min="2819" max="2819" width="9.625" style="265" customWidth="1"/>
    <col min="2820" max="2820" width="9" style="265"/>
    <col min="2821" max="2821" width="20" style="265" bestFit="1" customWidth="1"/>
    <col min="2822" max="2822" width="18.625" style="265" customWidth="1"/>
    <col min="2823" max="2823" width="7.75" style="265" customWidth="1"/>
    <col min="2824" max="2824" width="2.375" style="265" customWidth="1"/>
    <col min="2825" max="2825" width="7.75" style="265" customWidth="1"/>
    <col min="2826" max="3072" width="9" style="265"/>
    <col min="3073" max="3073" width="9.625" style="265" customWidth="1"/>
    <col min="3074" max="3074" width="7.25" style="265" customWidth="1"/>
    <col min="3075" max="3075" width="9.625" style="265" customWidth="1"/>
    <col min="3076" max="3076" width="9" style="265"/>
    <col min="3077" max="3077" width="20" style="265" bestFit="1" customWidth="1"/>
    <col min="3078" max="3078" width="18.625" style="265" customWidth="1"/>
    <col min="3079" max="3079" width="7.75" style="265" customWidth="1"/>
    <col min="3080" max="3080" width="2.375" style="265" customWidth="1"/>
    <col min="3081" max="3081" width="7.75" style="265" customWidth="1"/>
    <col min="3082" max="3328" width="9" style="265"/>
    <col min="3329" max="3329" width="9.625" style="265" customWidth="1"/>
    <col min="3330" max="3330" width="7.25" style="265" customWidth="1"/>
    <col min="3331" max="3331" width="9.625" style="265" customWidth="1"/>
    <col min="3332" max="3332" width="9" style="265"/>
    <col min="3333" max="3333" width="20" style="265" bestFit="1" customWidth="1"/>
    <col min="3334" max="3334" width="18.625" style="265" customWidth="1"/>
    <col min="3335" max="3335" width="7.75" style="265" customWidth="1"/>
    <col min="3336" max="3336" width="2.375" style="265" customWidth="1"/>
    <col min="3337" max="3337" width="7.75" style="265" customWidth="1"/>
    <col min="3338" max="3584" width="9" style="265"/>
    <col min="3585" max="3585" width="9.625" style="265" customWidth="1"/>
    <col min="3586" max="3586" width="7.25" style="265" customWidth="1"/>
    <col min="3587" max="3587" width="9.625" style="265" customWidth="1"/>
    <col min="3588" max="3588" width="9" style="265"/>
    <col min="3589" max="3589" width="20" style="265" bestFit="1" customWidth="1"/>
    <col min="3590" max="3590" width="18.625" style="265" customWidth="1"/>
    <col min="3591" max="3591" width="7.75" style="265" customWidth="1"/>
    <col min="3592" max="3592" width="2.375" style="265" customWidth="1"/>
    <col min="3593" max="3593" width="7.75" style="265" customWidth="1"/>
    <col min="3594" max="3840" width="9" style="265"/>
    <col min="3841" max="3841" width="9.625" style="265" customWidth="1"/>
    <col min="3842" max="3842" width="7.25" style="265" customWidth="1"/>
    <col min="3843" max="3843" width="9.625" style="265" customWidth="1"/>
    <col min="3844" max="3844" width="9" style="265"/>
    <col min="3845" max="3845" width="20" style="265" bestFit="1" customWidth="1"/>
    <col min="3846" max="3846" width="18.625" style="265" customWidth="1"/>
    <col min="3847" max="3847" width="7.75" style="265" customWidth="1"/>
    <col min="3848" max="3848" width="2.375" style="265" customWidth="1"/>
    <col min="3849" max="3849" width="7.75" style="265" customWidth="1"/>
    <col min="3850" max="4096" width="9" style="265"/>
    <col min="4097" max="4097" width="9.625" style="265" customWidth="1"/>
    <col min="4098" max="4098" width="7.25" style="265" customWidth="1"/>
    <col min="4099" max="4099" width="9.625" style="265" customWidth="1"/>
    <col min="4100" max="4100" width="9" style="265"/>
    <col min="4101" max="4101" width="20" style="265" bestFit="1" customWidth="1"/>
    <col min="4102" max="4102" width="18.625" style="265" customWidth="1"/>
    <col min="4103" max="4103" width="7.75" style="265" customWidth="1"/>
    <col min="4104" max="4104" width="2.375" style="265" customWidth="1"/>
    <col min="4105" max="4105" width="7.75" style="265" customWidth="1"/>
    <col min="4106" max="4352" width="9" style="265"/>
    <col min="4353" max="4353" width="9.625" style="265" customWidth="1"/>
    <col min="4354" max="4354" width="7.25" style="265" customWidth="1"/>
    <col min="4355" max="4355" width="9.625" style="265" customWidth="1"/>
    <col min="4356" max="4356" width="9" style="265"/>
    <col min="4357" max="4357" width="20" style="265" bestFit="1" customWidth="1"/>
    <col min="4358" max="4358" width="18.625" style="265" customWidth="1"/>
    <col min="4359" max="4359" width="7.75" style="265" customWidth="1"/>
    <col min="4360" max="4360" width="2.375" style="265" customWidth="1"/>
    <col min="4361" max="4361" width="7.75" style="265" customWidth="1"/>
    <col min="4362" max="4608" width="9" style="265"/>
    <col min="4609" max="4609" width="9.625" style="265" customWidth="1"/>
    <col min="4610" max="4610" width="7.25" style="265" customWidth="1"/>
    <col min="4611" max="4611" width="9.625" style="265" customWidth="1"/>
    <col min="4612" max="4612" width="9" style="265"/>
    <col min="4613" max="4613" width="20" style="265" bestFit="1" customWidth="1"/>
    <col min="4614" max="4614" width="18.625" style="265" customWidth="1"/>
    <col min="4615" max="4615" width="7.75" style="265" customWidth="1"/>
    <col min="4616" max="4616" width="2.375" style="265" customWidth="1"/>
    <col min="4617" max="4617" width="7.75" style="265" customWidth="1"/>
    <col min="4618" max="4864" width="9" style="265"/>
    <col min="4865" max="4865" width="9.625" style="265" customWidth="1"/>
    <col min="4866" max="4866" width="7.25" style="265" customWidth="1"/>
    <col min="4867" max="4867" width="9.625" style="265" customWidth="1"/>
    <col min="4868" max="4868" width="9" style="265"/>
    <col min="4869" max="4869" width="20" style="265" bestFit="1" customWidth="1"/>
    <col min="4870" max="4870" width="18.625" style="265" customWidth="1"/>
    <col min="4871" max="4871" width="7.75" style="265" customWidth="1"/>
    <col min="4872" max="4872" width="2.375" style="265" customWidth="1"/>
    <col min="4873" max="4873" width="7.75" style="265" customWidth="1"/>
    <col min="4874" max="5120" width="9" style="265"/>
    <col min="5121" max="5121" width="9.625" style="265" customWidth="1"/>
    <col min="5122" max="5122" width="7.25" style="265" customWidth="1"/>
    <col min="5123" max="5123" width="9.625" style="265" customWidth="1"/>
    <col min="5124" max="5124" width="9" style="265"/>
    <col min="5125" max="5125" width="20" style="265" bestFit="1" customWidth="1"/>
    <col min="5126" max="5126" width="18.625" style="265" customWidth="1"/>
    <col min="5127" max="5127" width="7.75" style="265" customWidth="1"/>
    <col min="5128" max="5128" width="2.375" style="265" customWidth="1"/>
    <col min="5129" max="5129" width="7.75" style="265" customWidth="1"/>
    <col min="5130" max="5376" width="9" style="265"/>
    <col min="5377" max="5377" width="9.625" style="265" customWidth="1"/>
    <col min="5378" max="5378" width="7.25" style="265" customWidth="1"/>
    <col min="5379" max="5379" width="9.625" style="265" customWidth="1"/>
    <col min="5380" max="5380" width="9" style="265"/>
    <col min="5381" max="5381" width="20" style="265" bestFit="1" customWidth="1"/>
    <col min="5382" max="5382" width="18.625" style="265" customWidth="1"/>
    <col min="5383" max="5383" width="7.75" style="265" customWidth="1"/>
    <col min="5384" max="5384" width="2.375" style="265" customWidth="1"/>
    <col min="5385" max="5385" width="7.75" style="265" customWidth="1"/>
    <col min="5386" max="5632" width="9" style="265"/>
    <col min="5633" max="5633" width="9.625" style="265" customWidth="1"/>
    <col min="5634" max="5634" width="7.25" style="265" customWidth="1"/>
    <col min="5635" max="5635" width="9.625" style="265" customWidth="1"/>
    <col min="5636" max="5636" width="9" style="265"/>
    <col min="5637" max="5637" width="20" style="265" bestFit="1" customWidth="1"/>
    <col min="5638" max="5638" width="18.625" style="265" customWidth="1"/>
    <col min="5639" max="5639" width="7.75" style="265" customWidth="1"/>
    <col min="5640" max="5640" width="2.375" style="265" customWidth="1"/>
    <col min="5641" max="5641" width="7.75" style="265" customWidth="1"/>
    <col min="5642" max="5888" width="9" style="265"/>
    <col min="5889" max="5889" width="9.625" style="265" customWidth="1"/>
    <col min="5890" max="5890" width="7.25" style="265" customWidth="1"/>
    <col min="5891" max="5891" width="9.625" style="265" customWidth="1"/>
    <col min="5892" max="5892" width="9" style="265"/>
    <col min="5893" max="5893" width="20" style="265" bestFit="1" customWidth="1"/>
    <col min="5894" max="5894" width="18.625" style="265" customWidth="1"/>
    <col min="5895" max="5895" width="7.75" style="265" customWidth="1"/>
    <col min="5896" max="5896" width="2.375" style="265" customWidth="1"/>
    <col min="5897" max="5897" width="7.75" style="265" customWidth="1"/>
    <col min="5898" max="6144" width="9" style="265"/>
    <col min="6145" max="6145" width="9.625" style="265" customWidth="1"/>
    <col min="6146" max="6146" width="7.25" style="265" customWidth="1"/>
    <col min="6147" max="6147" width="9.625" style="265" customWidth="1"/>
    <col min="6148" max="6148" width="9" style="265"/>
    <col min="6149" max="6149" width="20" style="265" bestFit="1" customWidth="1"/>
    <col min="6150" max="6150" width="18.625" style="265" customWidth="1"/>
    <col min="6151" max="6151" width="7.75" style="265" customWidth="1"/>
    <col min="6152" max="6152" width="2.375" style="265" customWidth="1"/>
    <col min="6153" max="6153" width="7.75" style="265" customWidth="1"/>
    <col min="6154" max="6400" width="9" style="265"/>
    <col min="6401" max="6401" width="9.625" style="265" customWidth="1"/>
    <col min="6402" max="6402" width="7.25" style="265" customWidth="1"/>
    <col min="6403" max="6403" width="9.625" style="265" customWidth="1"/>
    <col min="6404" max="6404" width="9" style="265"/>
    <col min="6405" max="6405" width="20" style="265" bestFit="1" customWidth="1"/>
    <col min="6406" max="6406" width="18.625" style="265" customWidth="1"/>
    <col min="6407" max="6407" width="7.75" style="265" customWidth="1"/>
    <col min="6408" max="6408" width="2.375" style="265" customWidth="1"/>
    <col min="6409" max="6409" width="7.75" style="265" customWidth="1"/>
    <col min="6410" max="6656" width="9" style="265"/>
    <col min="6657" max="6657" width="9.625" style="265" customWidth="1"/>
    <col min="6658" max="6658" width="7.25" style="265" customWidth="1"/>
    <col min="6659" max="6659" width="9.625" style="265" customWidth="1"/>
    <col min="6660" max="6660" width="9" style="265"/>
    <col min="6661" max="6661" width="20" style="265" bestFit="1" customWidth="1"/>
    <col min="6662" max="6662" width="18.625" style="265" customWidth="1"/>
    <col min="6663" max="6663" width="7.75" style="265" customWidth="1"/>
    <col min="6664" max="6664" width="2.375" style="265" customWidth="1"/>
    <col min="6665" max="6665" width="7.75" style="265" customWidth="1"/>
    <col min="6666" max="6912" width="9" style="265"/>
    <col min="6913" max="6913" width="9.625" style="265" customWidth="1"/>
    <col min="6914" max="6914" width="7.25" style="265" customWidth="1"/>
    <col min="6915" max="6915" width="9.625" style="265" customWidth="1"/>
    <col min="6916" max="6916" width="9" style="265"/>
    <col min="6917" max="6917" width="20" style="265" bestFit="1" customWidth="1"/>
    <col min="6918" max="6918" width="18.625" style="265" customWidth="1"/>
    <col min="6919" max="6919" width="7.75" style="265" customWidth="1"/>
    <col min="6920" max="6920" width="2.375" style="265" customWidth="1"/>
    <col min="6921" max="6921" width="7.75" style="265" customWidth="1"/>
    <col min="6922" max="7168" width="9" style="265"/>
    <col min="7169" max="7169" width="9.625" style="265" customWidth="1"/>
    <col min="7170" max="7170" width="7.25" style="265" customWidth="1"/>
    <col min="7171" max="7171" width="9.625" style="265" customWidth="1"/>
    <col min="7172" max="7172" width="9" style="265"/>
    <col min="7173" max="7173" width="20" style="265" bestFit="1" customWidth="1"/>
    <col min="7174" max="7174" width="18.625" style="265" customWidth="1"/>
    <col min="7175" max="7175" width="7.75" style="265" customWidth="1"/>
    <col min="7176" max="7176" width="2.375" style="265" customWidth="1"/>
    <col min="7177" max="7177" width="7.75" style="265" customWidth="1"/>
    <col min="7178" max="7424" width="9" style="265"/>
    <col min="7425" max="7425" width="9.625" style="265" customWidth="1"/>
    <col min="7426" max="7426" width="7.25" style="265" customWidth="1"/>
    <col min="7427" max="7427" width="9.625" style="265" customWidth="1"/>
    <col min="7428" max="7428" width="9" style="265"/>
    <col min="7429" max="7429" width="20" style="265" bestFit="1" customWidth="1"/>
    <col min="7430" max="7430" width="18.625" style="265" customWidth="1"/>
    <col min="7431" max="7431" width="7.75" style="265" customWidth="1"/>
    <col min="7432" max="7432" width="2.375" style="265" customWidth="1"/>
    <col min="7433" max="7433" width="7.75" style="265" customWidth="1"/>
    <col min="7434" max="7680" width="9" style="265"/>
    <col min="7681" max="7681" width="9.625" style="265" customWidth="1"/>
    <col min="7682" max="7682" width="7.25" style="265" customWidth="1"/>
    <col min="7683" max="7683" width="9.625" style="265" customWidth="1"/>
    <col min="7684" max="7684" width="9" style="265"/>
    <col min="7685" max="7685" width="20" style="265" bestFit="1" customWidth="1"/>
    <col min="7686" max="7686" width="18.625" style="265" customWidth="1"/>
    <col min="7687" max="7687" width="7.75" style="265" customWidth="1"/>
    <col min="7688" max="7688" width="2.375" style="265" customWidth="1"/>
    <col min="7689" max="7689" width="7.75" style="265" customWidth="1"/>
    <col min="7690" max="7936" width="9" style="265"/>
    <col min="7937" max="7937" width="9.625" style="265" customWidth="1"/>
    <col min="7938" max="7938" width="7.25" style="265" customWidth="1"/>
    <col min="7939" max="7939" width="9.625" style="265" customWidth="1"/>
    <col min="7940" max="7940" width="9" style="265"/>
    <col min="7941" max="7941" width="20" style="265" bestFit="1" customWidth="1"/>
    <col min="7942" max="7942" width="18.625" style="265" customWidth="1"/>
    <col min="7943" max="7943" width="7.75" style="265" customWidth="1"/>
    <col min="7944" max="7944" width="2.375" style="265" customWidth="1"/>
    <col min="7945" max="7945" width="7.75" style="265" customWidth="1"/>
    <col min="7946" max="8192" width="9" style="265"/>
    <col min="8193" max="8193" width="9.625" style="265" customWidth="1"/>
    <col min="8194" max="8194" width="7.25" style="265" customWidth="1"/>
    <col min="8195" max="8195" width="9.625" style="265" customWidth="1"/>
    <col min="8196" max="8196" width="9" style="265"/>
    <col min="8197" max="8197" width="20" style="265" bestFit="1" customWidth="1"/>
    <col min="8198" max="8198" width="18.625" style="265" customWidth="1"/>
    <col min="8199" max="8199" width="7.75" style="265" customWidth="1"/>
    <col min="8200" max="8200" width="2.375" style="265" customWidth="1"/>
    <col min="8201" max="8201" width="7.75" style="265" customWidth="1"/>
    <col min="8202" max="8448" width="9" style="265"/>
    <col min="8449" max="8449" width="9.625" style="265" customWidth="1"/>
    <col min="8450" max="8450" width="7.25" style="265" customWidth="1"/>
    <col min="8451" max="8451" width="9.625" style="265" customWidth="1"/>
    <col min="8452" max="8452" width="9" style="265"/>
    <col min="8453" max="8453" width="20" style="265" bestFit="1" customWidth="1"/>
    <col min="8454" max="8454" width="18.625" style="265" customWidth="1"/>
    <col min="8455" max="8455" width="7.75" style="265" customWidth="1"/>
    <col min="8456" max="8456" width="2.375" style="265" customWidth="1"/>
    <col min="8457" max="8457" width="7.75" style="265" customWidth="1"/>
    <col min="8458" max="8704" width="9" style="265"/>
    <col min="8705" max="8705" width="9.625" style="265" customWidth="1"/>
    <col min="8706" max="8706" width="7.25" style="265" customWidth="1"/>
    <col min="8707" max="8707" width="9.625" style="265" customWidth="1"/>
    <col min="8708" max="8708" width="9" style="265"/>
    <col min="8709" max="8709" width="20" style="265" bestFit="1" customWidth="1"/>
    <col min="8710" max="8710" width="18.625" style="265" customWidth="1"/>
    <col min="8711" max="8711" width="7.75" style="265" customWidth="1"/>
    <col min="8712" max="8712" width="2.375" style="265" customWidth="1"/>
    <col min="8713" max="8713" width="7.75" style="265" customWidth="1"/>
    <col min="8714" max="8960" width="9" style="265"/>
    <col min="8961" max="8961" width="9.625" style="265" customWidth="1"/>
    <col min="8962" max="8962" width="7.25" style="265" customWidth="1"/>
    <col min="8963" max="8963" width="9.625" style="265" customWidth="1"/>
    <col min="8964" max="8964" width="9" style="265"/>
    <col min="8965" max="8965" width="20" style="265" bestFit="1" customWidth="1"/>
    <col min="8966" max="8966" width="18.625" style="265" customWidth="1"/>
    <col min="8967" max="8967" width="7.75" style="265" customWidth="1"/>
    <col min="8968" max="8968" width="2.375" style="265" customWidth="1"/>
    <col min="8969" max="8969" width="7.75" style="265" customWidth="1"/>
    <col min="8970" max="9216" width="9" style="265"/>
    <col min="9217" max="9217" width="9.625" style="265" customWidth="1"/>
    <col min="9218" max="9218" width="7.25" style="265" customWidth="1"/>
    <col min="9219" max="9219" width="9.625" style="265" customWidth="1"/>
    <col min="9220" max="9220" width="9" style="265"/>
    <col min="9221" max="9221" width="20" style="265" bestFit="1" customWidth="1"/>
    <col min="9222" max="9222" width="18.625" style="265" customWidth="1"/>
    <col min="9223" max="9223" width="7.75" style="265" customWidth="1"/>
    <col min="9224" max="9224" width="2.375" style="265" customWidth="1"/>
    <col min="9225" max="9225" width="7.75" style="265" customWidth="1"/>
    <col min="9226" max="9472" width="9" style="265"/>
    <col min="9473" max="9473" width="9.625" style="265" customWidth="1"/>
    <col min="9474" max="9474" width="7.25" style="265" customWidth="1"/>
    <col min="9475" max="9475" width="9.625" style="265" customWidth="1"/>
    <col min="9476" max="9476" width="9" style="265"/>
    <col min="9477" max="9477" width="20" style="265" bestFit="1" customWidth="1"/>
    <col min="9478" max="9478" width="18.625" style="265" customWidth="1"/>
    <col min="9479" max="9479" width="7.75" style="265" customWidth="1"/>
    <col min="9480" max="9480" width="2.375" style="265" customWidth="1"/>
    <col min="9481" max="9481" width="7.75" style="265" customWidth="1"/>
    <col min="9482" max="9728" width="9" style="265"/>
    <col min="9729" max="9729" width="9.625" style="265" customWidth="1"/>
    <col min="9730" max="9730" width="7.25" style="265" customWidth="1"/>
    <col min="9731" max="9731" width="9.625" style="265" customWidth="1"/>
    <col min="9732" max="9732" width="9" style="265"/>
    <col min="9733" max="9733" width="20" style="265" bestFit="1" customWidth="1"/>
    <col min="9734" max="9734" width="18.625" style="265" customWidth="1"/>
    <col min="9735" max="9735" width="7.75" style="265" customWidth="1"/>
    <col min="9736" max="9736" width="2.375" style="265" customWidth="1"/>
    <col min="9737" max="9737" width="7.75" style="265" customWidth="1"/>
    <col min="9738" max="9984" width="9" style="265"/>
    <col min="9985" max="9985" width="9.625" style="265" customWidth="1"/>
    <col min="9986" max="9986" width="7.25" style="265" customWidth="1"/>
    <col min="9987" max="9987" width="9.625" style="265" customWidth="1"/>
    <col min="9988" max="9988" width="9" style="265"/>
    <col min="9989" max="9989" width="20" style="265" bestFit="1" customWidth="1"/>
    <col min="9990" max="9990" width="18.625" style="265" customWidth="1"/>
    <col min="9991" max="9991" width="7.75" style="265" customWidth="1"/>
    <col min="9992" max="9992" width="2.375" style="265" customWidth="1"/>
    <col min="9993" max="9993" width="7.75" style="265" customWidth="1"/>
    <col min="9994" max="10240" width="9" style="265"/>
    <col min="10241" max="10241" width="9.625" style="265" customWidth="1"/>
    <col min="10242" max="10242" width="7.25" style="265" customWidth="1"/>
    <col min="10243" max="10243" width="9.625" style="265" customWidth="1"/>
    <col min="10244" max="10244" width="9" style="265"/>
    <col min="10245" max="10245" width="20" style="265" bestFit="1" customWidth="1"/>
    <col min="10246" max="10246" width="18.625" style="265" customWidth="1"/>
    <col min="10247" max="10247" width="7.75" style="265" customWidth="1"/>
    <col min="10248" max="10248" width="2.375" style="265" customWidth="1"/>
    <col min="10249" max="10249" width="7.75" style="265" customWidth="1"/>
    <col min="10250" max="10496" width="9" style="265"/>
    <col min="10497" max="10497" width="9.625" style="265" customWidth="1"/>
    <col min="10498" max="10498" width="7.25" style="265" customWidth="1"/>
    <col min="10499" max="10499" width="9.625" style="265" customWidth="1"/>
    <col min="10500" max="10500" width="9" style="265"/>
    <col min="10501" max="10501" width="20" style="265" bestFit="1" customWidth="1"/>
    <col min="10502" max="10502" width="18.625" style="265" customWidth="1"/>
    <col min="10503" max="10503" width="7.75" style="265" customWidth="1"/>
    <col min="10504" max="10504" width="2.375" style="265" customWidth="1"/>
    <col min="10505" max="10505" width="7.75" style="265" customWidth="1"/>
    <col min="10506" max="10752" width="9" style="265"/>
    <col min="10753" max="10753" width="9.625" style="265" customWidth="1"/>
    <col min="10754" max="10754" width="7.25" style="265" customWidth="1"/>
    <col min="10755" max="10755" width="9.625" style="265" customWidth="1"/>
    <col min="10756" max="10756" width="9" style="265"/>
    <col min="10757" max="10757" width="20" style="265" bestFit="1" customWidth="1"/>
    <col min="10758" max="10758" width="18.625" style="265" customWidth="1"/>
    <col min="10759" max="10759" width="7.75" style="265" customWidth="1"/>
    <col min="10760" max="10760" width="2.375" style="265" customWidth="1"/>
    <col min="10761" max="10761" width="7.75" style="265" customWidth="1"/>
    <col min="10762" max="11008" width="9" style="265"/>
    <col min="11009" max="11009" width="9.625" style="265" customWidth="1"/>
    <col min="11010" max="11010" width="7.25" style="265" customWidth="1"/>
    <col min="11011" max="11011" width="9.625" style="265" customWidth="1"/>
    <col min="11012" max="11012" width="9" style="265"/>
    <col min="11013" max="11013" width="20" style="265" bestFit="1" customWidth="1"/>
    <col min="11014" max="11014" width="18.625" style="265" customWidth="1"/>
    <col min="11015" max="11015" width="7.75" style="265" customWidth="1"/>
    <col min="11016" max="11016" width="2.375" style="265" customWidth="1"/>
    <col min="11017" max="11017" width="7.75" style="265" customWidth="1"/>
    <col min="11018" max="11264" width="9" style="265"/>
    <col min="11265" max="11265" width="9.625" style="265" customWidth="1"/>
    <col min="11266" max="11266" width="7.25" style="265" customWidth="1"/>
    <col min="11267" max="11267" width="9.625" style="265" customWidth="1"/>
    <col min="11268" max="11268" width="9" style="265"/>
    <col min="11269" max="11269" width="20" style="265" bestFit="1" customWidth="1"/>
    <col min="11270" max="11270" width="18.625" style="265" customWidth="1"/>
    <col min="11271" max="11271" width="7.75" style="265" customWidth="1"/>
    <col min="11272" max="11272" width="2.375" style="265" customWidth="1"/>
    <col min="11273" max="11273" width="7.75" style="265" customWidth="1"/>
    <col min="11274" max="11520" width="9" style="265"/>
    <col min="11521" max="11521" width="9.625" style="265" customWidth="1"/>
    <col min="11522" max="11522" width="7.25" style="265" customWidth="1"/>
    <col min="11523" max="11523" width="9.625" style="265" customWidth="1"/>
    <col min="11524" max="11524" width="9" style="265"/>
    <col min="11525" max="11525" width="20" style="265" bestFit="1" customWidth="1"/>
    <col min="11526" max="11526" width="18.625" style="265" customWidth="1"/>
    <col min="11527" max="11527" width="7.75" style="265" customWidth="1"/>
    <col min="11528" max="11528" width="2.375" style="265" customWidth="1"/>
    <col min="11529" max="11529" width="7.75" style="265" customWidth="1"/>
    <col min="11530" max="11776" width="9" style="265"/>
    <col min="11777" max="11777" width="9.625" style="265" customWidth="1"/>
    <col min="11778" max="11778" width="7.25" style="265" customWidth="1"/>
    <col min="11779" max="11779" width="9.625" style="265" customWidth="1"/>
    <col min="11780" max="11780" width="9" style="265"/>
    <col min="11781" max="11781" width="20" style="265" bestFit="1" customWidth="1"/>
    <col min="11782" max="11782" width="18.625" style="265" customWidth="1"/>
    <col min="11783" max="11783" width="7.75" style="265" customWidth="1"/>
    <col min="11784" max="11784" width="2.375" style="265" customWidth="1"/>
    <col min="11785" max="11785" width="7.75" style="265" customWidth="1"/>
    <col min="11786" max="12032" width="9" style="265"/>
    <col min="12033" max="12033" width="9.625" style="265" customWidth="1"/>
    <col min="12034" max="12034" width="7.25" style="265" customWidth="1"/>
    <col min="12035" max="12035" width="9.625" style="265" customWidth="1"/>
    <col min="12036" max="12036" width="9" style="265"/>
    <col min="12037" max="12037" width="20" style="265" bestFit="1" customWidth="1"/>
    <col min="12038" max="12038" width="18.625" style="265" customWidth="1"/>
    <col min="12039" max="12039" width="7.75" style="265" customWidth="1"/>
    <col min="12040" max="12040" width="2.375" style="265" customWidth="1"/>
    <col min="12041" max="12041" width="7.75" style="265" customWidth="1"/>
    <col min="12042" max="12288" width="9" style="265"/>
    <col min="12289" max="12289" width="9.625" style="265" customWidth="1"/>
    <col min="12290" max="12290" width="7.25" style="265" customWidth="1"/>
    <col min="12291" max="12291" width="9.625" style="265" customWidth="1"/>
    <col min="12292" max="12292" width="9" style="265"/>
    <col min="12293" max="12293" width="20" style="265" bestFit="1" customWidth="1"/>
    <col min="12294" max="12294" width="18.625" style="265" customWidth="1"/>
    <col min="12295" max="12295" width="7.75" style="265" customWidth="1"/>
    <col min="12296" max="12296" width="2.375" style="265" customWidth="1"/>
    <col min="12297" max="12297" width="7.75" style="265" customWidth="1"/>
    <col min="12298" max="12544" width="9" style="265"/>
    <col min="12545" max="12545" width="9.625" style="265" customWidth="1"/>
    <col min="12546" max="12546" width="7.25" style="265" customWidth="1"/>
    <col min="12547" max="12547" width="9.625" style="265" customWidth="1"/>
    <col min="12548" max="12548" width="9" style="265"/>
    <col min="12549" max="12549" width="20" style="265" bestFit="1" customWidth="1"/>
    <col min="12550" max="12550" width="18.625" style="265" customWidth="1"/>
    <col min="12551" max="12551" width="7.75" style="265" customWidth="1"/>
    <col min="12552" max="12552" width="2.375" style="265" customWidth="1"/>
    <col min="12553" max="12553" width="7.75" style="265" customWidth="1"/>
    <col min="12554" max="12800" width="9" style="265"/>
    <col min="12801" max="12801" width="9.625" style="265" customWidth="1"/>
    <col min="12802" max="12802" width="7.25" style="265" customWidth="1"/>
    <col min="12803" max="12803" width="9.625" style="265" customWidth="1"/>
    <col min="12804" max="12804" width="9" style="265"/>
    <col min="12805" max="12805" width="20" style="265" bestFit="1" customWidth="1"/>
    <col min="12806" max="12806" width="18.625" style="265" customWidth="1"/>
    <col min="12807" max="12807" width="7.75" style="265" customWidth="1"/>
    <col min="12808" max="12808" width="2.375" style="265" customWidth="1"/>
    <col min="12809" max="12809" width="7.75" style="265" customWidth="1"/>
    <col min="12810" max="13056" width="9" style="265"/>
    <col min="13057" max="13057" width="9.625" style="265" customWidth="1"/>
    <col min="13058" max="13058" width="7.25" style="265" customWidth="1"/>
    <col min="13059" max="13059" width="9.625" style="265" customWidth="1"/>
    <col min="13060" max="13060" width="9" style="265"/>
    <col min="13061" max="13061" width="20" style="265" bestFit="1" customWidth="1"/>
    <col min="13062" max="13062" width="18.625" style="265" customWidth="1"/>
    <col min="13063" max="13063" width="7.75" style="265" customWidth="1"/>
    <col min="13064" max="13064" width="2.375" style="265" customWidth="1"/>
    <col min="13065" max="13065" width="7.75" style="265" customWidth="1"/>
    <col min="13066" max="13312" width="9" style="265"/>
    <col min="13313" max="13313" width="9.625" style="265" customWidth="1"/>
    <col min="13314" max="13314" width="7.25" style="265" customWidth="1"/>
    <col min="13315" max="13315" width="9.625" style="265" customWidth="1"/>
    <col min="13316" max="13316" width="9" style="265"/>
    <col min="13317" max="13317" width="20" style="265" bestFit="1" customWidth="1"/>
    <col min="13318" max="13318" width="18.625" style="265" customWidth="1"/>
    <col min="13319" max="13319" width="7.75" style="265" customWidth="1"/>
    <col min="13320" max="13320" width="2.375" style="265" customWidth="1"/>
    <col min="13321" max="13321" width="7.75" style="265" customWidth="1"/>
    <col min="13322" max="13568" width="9" style="265"/>
    <col min="13569" max="13569" width="9.625" style="265" customWidth="1"/>
    <col min="13570" max="13570" width="7.25" style="265" customWidth="1"/>
    <col min="13571" max="13571" width="9.625" style="265" customWidth="1"/>
    <col min="13572" max="13572" width="9" style="265"/>
    <col min="13573" max="13573" width="20" style="265" bestFit="1" customWidth="1"/>
    <col min="13574" max="13574" width="18.625" style="265" customWidth="1"/>
    <col min="13575" max="13575" width="7.75" style="265" customWidth="1"/>
    <col min="13576" max="13576" width="2.375" style="265" customWidth="1"/>
    <col min="13577" max="13577" width="7.75" style="265" customWidth="1"/>
    <col min="13578" max="13824" width="9" style="265"/>
    <col min="13825" max="13825" width="9.625" style="265" customWidth="1"/>
    <col min="13826" max="13826" width="7.25" style="265" customWidth="1"/>
    <col min="13827" max="13827" width="9.625" style="265" customWidth="1"/>
    <col min="13828" max="13828" width="9" style="265"/>
    <col min="13829" max="13829" width="20" style="265" bestFit="1" customWidth="1"/>
    <col min="13830" max="13830" width="18.625" style="265" customWidth="1"/>
    <col min="13831" max="13831" width="7.75" style="265" customWidth="1"/>
    <col min="13832" max="13832" width="2.375" style="265" customWidth="1"/>
    <col min="13833" max="13833" width="7.75" style="265" customWidth="1"/>
    <col min="13834" max="14080" width="9" style="265"/>
    <col min="14081" max="14081" width="9.625" style="265" customWidth="1"/>
    <col min="14082" max="14082" width="7.25" style="265" customWidth="1"/>
    <col min="14083" max="14083" width="9.625" style="265" customWidth="1"/>
    <col min="14084" max="14084" width="9" style="265"/>
    <col min="14085" max="14085" width="20" style="265" bestFit="1" customWidth="1"/>
    <col min="14086" max="14086" width="18.625" style="265" customWidth="1"/>
    <col min="14087" max="14087" width="7.75" style="265" customWidth="1"/>
    <col min="14088" max="14088" width="2.375" style="265" customWidth="1"/>
    <col min="14089" max="14089" width="7.75" style="265" customWidth="1"/>
    <col min="14090" max="14336" width="9" style="265"/>
    <col min="14337" max="14337" width="9.625" style="265" customWidth="1"/>
    <col min="14338" max="14338" width="7.25" style="265" customWidth="1"/>
    <col min="14339" max="14339" width="9.625" style="265" customWidth="1"/>
    <col min="14340" max="14340" width="9" style="265"/>
    <col min="14341" max="14341" width="20" style="265" bestFit="1" customWidth="1"/>
    <col min="14342" max="14342" width="18.625" style="265" customWidth="1"/>
    <col min="14343" max="14343" width="7.75" style="265" customWidth="1"/>
    <col min="14344" max="14344" width="2.375" style="265" customWidth="1"/>
    <col min="14345" max="14345" width="7.75" style="265" customWidth="1"/>
    <col min="14346" max="14592" width="9" style="265"/>
    <col min="14593" max="14593" width="9.625" style="265" customWidth="1"/>
    <col min="14594" max="14594" width="7.25" style="265" customWidth="1"/>
    <col min="14595" max="14595" width="9.625" style="265" customWidth="1"/>
    <col min="14596" max="14596" width="9" style="265"/>
    <col min="14597" max="14597" width="20" style="265" bestFit="1" customWidth="1"/>
    <col min="14598" max="14598" width="18.625" style="265" customWidth="1"/>
    <col min="14599" max="14599" width="7.75" style="265" customWidth="1"/>
    <col min="14600" max="14600" width="2.375" style="265" customWidth="1"/>
    <col min="14601" max="14601" width="7.75" style="265" customWidth="1"/>
    <col min="14602" max="14848" width="9" style="265"/>
    <col min="14849" max="14849" width="9.625" style="265" customWidth="1"/>
    <col min="14850" max="14850" width="7.25" style="265" customWidth="1"/>
    <col min="14851" max="14851" width="9.625" style="265" customWidth="1"/>
    <col min="14852" max="14852" width="9" style="265"/>
    <col min="14853" max="14853" width="20" style="265" bestFit="1" customWidth="1"/>
    <col min="14854" max="14854" width="18.625" style="265" customWidth="1"/>
    <col min="14855" max="14855" width="7.75" style="265" customWidth="1"/>
    <col min="14856" max="14856" width="2.375" style="265" customWidth="1"/>
    <col min="14857" max="14857" width="7.75" style="265" customWidth="1"/>
    <col min="14858" max="15104" width="9" style="265"/>
    <col min="15105" max="15105" width="9.625" style="265" customWidth="1"/>
    <col min="15106" max="15106" width="7.25" style="265" customWidth="1"/>
    <col min="15107" max="15107" width="9.625" style="265" customWidth="1"/>
    <col min="15108" max="15108" width="9" style="265"/>
    <col min="15109" max="15109" width="20" style="265" bestFit="1" customWidth="1"/>
    <col min="15110" max="15110" width="18.625" style="265" customWidth="1"/>
    <col min="15111" max="15111" width="7.75" style="265" customWidth="1"/>
    <col min="15112" max="15112" width="2.375" style="265" customWidth="1"/>
    <col min="15113" max="15113" width="7.75" style="265" customWidth="1"/>
    <col min="15114" max="15360" width="9" style="265"/>
    <col min="15361" max="15361" width="9.625" style="265" customWidth="1"/>
    <col min="15362" max="15362" width="7.25" style="265" customWidth="1"/>
    <col min="15363" max="15363" width="9.625" style="265" customWidth="1"/>
    <col min="15364" max="15364" width="9" style="265"/>
    <col min="15365" max="15365" width="20" style="265" bestFit="1" customWidth="1"/>
    <col min="15366" max="15366" width="18.625" style="265" customWidth="1"/>
    <col min="15367" max="15367" width="7.75" style="265" customWidth="1"/>
    <col min="15368" max="15368" width="2.375" style="265" customWidth="1"/>
    <col min="15369" max="15369" width="7.75" style="265" customWidth="1"/>
    <col min="15370" max="15616" width="9" style="265"/>
    <col min="15617" max="15617" width="9.625" style="265" customWidth="1"/>
    <col min="15618" max="15618" width="7.25" style="265" customWidth="1"/>
    <col min="15619" max="15619" width="9.625" style="265" customWidth="1"/>
    <col min="15620" max="15620" width="9" style="265"/>
    <col min="15621" max="15621" width="20" style="265" bestFit="1" customWidth="1"/>
    <col min="15622" max="15622" width="18.625" style="265" customWidth="1"/>
    <col min="15623" max="15623" width="7.75" style="265" customWidth="1"/>
    <col min="15624" max="15624" width="2.375" style="265" customWidth="1"/>
    <col min="15625" max="15625" width="7.75" style="265" customWidth="1"/>
    <col min="15626" max="15872" width="9" style="265"/>
    <col min="15873" max="15873" width="9.625" style="265" customWidth="1"/>
    <col min="15874" max="15874" width="7.25" style="265" customWidth="1"/>
    <col min="15875" max="15875" width="9.625" style="265" customWidth="1"/>
    <col min="15876" max="15876" width="9" style="265"/>
    <col min="15877" max="15877" width="20" style="265" bestFit="1" customWidth="1"/>
    <col min="15878" max="15878" width="18.625" style="265" customWidth="1"/>
    <col min="15879" max="15879" width="7.75" style="265" customWidth="1"/>
    <col min="15880" max="15880" width="2.375" style="265" customWidth="1"/>
    <col min="15881" max="15881" width="7.75" style="265" customWidth="1"/>
    <col min="15882" max="16128" width="9" style="265"/>
    <col min="16129" max="16129" width="9.625" style="265" customWidth="1"/>
    <col min="16130" max="16130" width="7.25" style="265" customWidth="1"/>
    <col min="16131" max="16131" width="9.625" style="265" customWidth="1"/>
    <col min="16132" max="16132" width="9" style="265"/>
    <col min="16133" max="16133" width="20" style="265" bestFit="1" customWidth="1"/>
    <col min="16134" max="16134" width="18.625" style="265" customWidth="1"/>
    <col min="16135" max="16135" width="7.75" style="265" customWidth="1"/>
    <col min="16136" max="16136" width="2.375" style="265" customWidth="1"/>
    <col min="16137" max="16137" width="7.75" style="265" customWidth="1"/>
    <col min="16138" max="16384" width="9" style="265"/>
  </cols>
  <sheetData>
    <row r="1" spans="1:8" ht="21" customHeight="1" x14ac:dyDescent="0.2">
      <c r="A1" s="260"/>
      <c r="B1" s="261"/>
      <c r="C1" s="262"/>
      <c r="D1" s="263"/>
      <c r="E1" s="263"/>
      <c r="F1" s="263"/>
      <c r="G1" s="263"/>
      <c r="H1" s="264"/>
    </row>
    <row r="2" spans="1:8" ht="24" x14ac:dyDescent="0.25">
      <c r="A2" s="537" t="s">
        <v>134</v>
      </c>
      <c r="B2" s="538"/>
      <c r="C2" s="538"/>
      <c r="D2" s="538"/>
      <c r="E2" s="538"/>
      <c r="F2" s="538"/>
      <c r="G2" s="538"/>
      <c r="H2" s="539"/>
    </row>
    <row r="3" spans="1:8" ht="30" customHeight="1" x14ac:dyDescent="0.2">
      <c r="A3" s="540"/>
      <c r="B3" s="538"/>
      <c r="C3" s="538"/>
      <c r="D3" s="538"/>
      <c r="E3" s="538"/>
      <c r="F3" s="538"/>
      <c r="G3" s="538"/>
      <c r="H3" s="539"/>
    </row>
    <row r="4" spans="1:8" x14ac:dyDescent="0.2">
      <c r="A4" s="112"/>
      <c r="B4" s="266"/>
      <c r="C4" s="267"/>
      <c r="D4" s="34"/>
      <c r="E4" s="34"/>
      <c r="F4" s="34"/>
      <c r="G4" s="34"/>
      <c r="H4" s="268"/>
    </row>
    <row r="5" spans="1:8" x14ac:dyDescent="0.2">
      <c r="A5" s="269"/>
      <c r="B5" s="270"/>
      <c r="C5" s="270"/>
      <c r="D5" s="270"/>
      <c r="E5" s="270"/>
      <c r="F5" s="270"/>
      <c r="G5" s="270"/>
      <c r="H5" s="271"/>
    </row>
    <row r="6" spans="1:8" ht="23.25" customHeight="1" x14ac:dyDescent="0.15">
      <c r="A6" s="272"/>
      <c r="B6" s="273" t="s">
        <v>135</v>
      </c>
      <c r="C6" s="274"/>
      <c r="D6" s="275" t="s">
        <v>136</v>
      </c>
      <c r="E6" s="275"/>
      <c r="F6" s="276"/>
      <c r="G6" s="276"/>
      <c r="H6" s="268"/>
    </row>
    <row r="7" spans="1:8" s="282" customFormat="1" ht="17.100000000000001" customHeight="1" x14ac:dyDescent="0.15">
      <c r="A7" s="277"/>
      <c r="B7" s="278">
        <v>1</v>
      </c>
      <c r="C7" s="279"/>
      <c r="D7" s="276" t="s">
        <v>137</v>
      </c>
      <c r="E7" s="276"/>
      <c r="F7" s="276"/>
      <c r="G7" s="280"/>
      <c r="H7" s="281"/>
    </row>
    <row r="8" spans="1:8" s="282" customFormat="1" ht="17.100000000000001" customHeight="1" x14ac:dyDescent="0.15">
      <c r="A8" s="277"/>
      <c r="B8" s="283"/>
      <c r="C8" s="279"/>
      <c r="D8" s="276"/>
      <c r="E8" s="276"/>
      <c r="F8" s="276"/>
      <c r="G8" s="276"/>
      <c r="H8" s="281"/>
    </row>
    <row r="9" spans="1:8" s="282" customFormat="1" ht="17.100000000000001" customHeight="1" x14ac:dyDescent="0.15">
      <c r="A9" s="277"/>
      <c r="B9" s="284">
        <v>2</v>
      </c>
      <c r="C9" s="279"/>
      <c r="D9" s="276" t="s">
        <v>138</v>
      </c>
      <c r="E9" s="276"/>
      <c r="F9" s="276"/>
      <c r="G9" s="280"/>
      <c r="H9" s="281"/>
    </row>
    <row r="10" spans="1:8" s="282" customFormat="1" ht="17.100000000000001" customHeight="1" x14ac:dyDescent="0.15">
      <c r="A10" s="277"/>
      <c r="B10" s="283"/>
      <c r="C10" s="279"/>
      <c r="D10" s="276"/>
      <c r="E10" s="276"/>
      <c r="F10" s="276"/>
      <c r="G10" s="276"/>
      <c r="H10" s="281"/>
    </row>
    <row r="11" spans="1:8" s="282" customFormat="1" ht="17.100000000000001" customHeight="1" x14ac:dyDescent="0.15">
      <c r="A11" s="277"/>
      <c r="B11" s="285">
        <v>3</v>
      </c>
      <c r="C11" s="279"/>
      <c r="D11" s="276" t="s">
        <v>139</v>
      </c>
      <c r="E11" s="276"/>
      <c r="F11" s="276"/>
      <c r="G11" s="280"/>
      <c r="H11" s="281"/>
    </row>
    <row r="12" spans="1:8" s="282" customFormat="1" ht="17.100000000000001" customHeight="1" x14ac:dyDescent="0.15">
      <c r="A12" s="277"/>
      <c r="B12" s="283"/>
      <c r="C12" s="279"/>
      <c r="D12" s="276"/>
      <c r="E12" s="276"/>
      <c r="F12" s="276"/>
      <c r="G12" s="276"/>
      <c r="H12" s="281"/>
    </row>
    <row r="13" spans="1:8" s="282" customFormat="1" ht="17.100000000000001" customHeight="1" x14ac:dyDescent="0.15">
      <c r="A13" s="277"/>
      <c r="B13" s="401">
        <v>4</v>
      </c>
      <c r="C13" s="279"/>
      <c r="D13" s="276" t="s">
        <v>140</v>
      </c>
      <c r="E13" s="276"/>
      <c r="F13" s="276"/>
      <c r="G13" s="280"/>
      <c r="H13" s="281"/>
    </row>
    <row r="14" spans="1:8" s="282" customFormat="1" ht="17.100000000000001" customHeight="1" x14ac:dyDescent="0.15">
      <c r="A14" s="277"/>
      <c r="B14" s="283" t="s">
        <v>141</v>
      </c>
      <c r="C14" s="279"/>
      <c r="D14" s="276"/>
      <c r="E14" s="276"/>
      <c r="F14" s="276"/>
      <c r="G14" s="276"/>
      <c r="H14" s="281"/>
    </row>
    <row r="15" spans="1:8" s="282" customFormat="1" ht="17.100000000000001" customHeight="1" x14ac:dyDescent="0.15">
      <c r="A15" s="277"/>
      <c r="B15" s="286">
        <v>5</v>
      </c>
      <c r="C15" s="287"/>
      <c r="D15" s="276" t="s">
        <v>142</v>
      </c>
      <c r="E15" s="276"/>
      <c r="F15" s="276"/>
      <c r="G15" s="280"/>
      <c r="H15" s="281"/>
    </row>
    <row r="16" spans="1:8" s="282" customFormat="1" ht="17.100000000000001" customHeight="1" x14ac:dyDescent="0.15">
      <c r="A16" s="277"/>
      <c r="B16" s="283"/>
      <c r="C16" s="279"/>
      <c r="D16" s="276"/>
      <c r="E16" s="276"/>
      <c r="F16" s="276"/>
      <c r="G16" s="276"/>
      <c r="H16" s="281"/>
    </row>
    <row r="17" spans="1:8" s="282" customFormat="1" ht="17.100000000000001" customHeight="1" x14ac:dyDescent="0.15">
      <c r="A17" s="277"/>
      <c r="B17" s="288">
        <v>6</v>
      </c>
      <c r="C17" s="279"/>
      <c r="D17" s="276" t="s">
        <v>143</v>
      </c>
      <c r="E17" s="276"/>
      <c r="F17" s="276"/>
      <c r="G17" s="276"/>
      <c r="H17" s="281"/>
    </row>
    <row r="18" spans="1:8" s="282" customFormat="1" ht="17.100000000000001" customHeight="1" x14ac:dyDescent="0.15">
      <c r="A18" s="277"/>
      <c r="B18" s="283"/>
      <c r="C18" s="279"/>
      <c r="D18" s="276"/>
      <c r="E18" s="276"/>
      <c r="F18" s="276"/>
      <c r="G18" s="276"/>
      <c r="H18" s="281"/>
    </row>
    <row r="19" spans="1:8" s="282" customFormat="1" ht="17.100000000000001" customHeight="1" x14ac:dyDescent="0.15">
      <c r="A19" s="277"/>
      <c r="B19" s="289">
        <v>7</v>
      </c>
      <c r="C19" s="279"/>
      <c r="D19" s="276" t="s">
        <v>144</v>
      </c>
      <c r="E19" s="276"/>
      <c r="F19" s="276"/>
      <c r="G19" s="276"/>
      <c r="H19" s="281"/>
    </row>
    <row r="20" spans="1:8" s="282" customFormat="1" ht="17.100000000000001" customHeight="1" x14ac:dyDescent="0.15">
      <c r="A20" s="277"/>
      <c r="B20" s="283"/>
      <c r="C20" s="279"/>
      <c r="D20" s="276"/>
      <c r="E20" s="276"/>
      <c r="F20" s="276"/>
      <c r="G20" s="276"/>
      <c r="H20" s="281"/>
    </row>
    <row r="21" spans="1:8" s="282" customFormat="1" ht="17.100000000000001" customHeight="1" x14ac:dyDescent="0.15">
      <c r="A21" s="277"/>
      <c r="B21" s="290">
        <v>8</v>
      </c>
      <c r="C21" s="279"/>
      <c r="D21" s="276" t="s">
        <v>145</v>
      </c>
      <c r="E21" s="276"/>
      <c r="F21" s="276"/>
      <c r="G21" s="276"/>
      <c r="H21" s="281"/>
    </row>
    <row r="22" spans="1:8" s="282" customFormat="1" ht="17.100000000000001" customHeight="1" x14ac:dyDescent="0.15">
      <c r="A22" s="277"/>
      <c r="B22" s="283"/>
      <c r="C22" s="279"/>
      <c r="D22" s="276"/>
      <c r="E22" s="276"/>
      <c r="F22" s="276"/>
      <c r="G22" s="276"/>
      <c r="H22" s="281"/>
    </row>
    <row r="23" spans="1:8" s="282" customFormat="1" ht="17.100000000000001" customHeight="1" x14ac:dyDescent="0.15">
      <c r="A23" s="277"/>
      <c r="B23" s="291">
        <v>9</v>
      </c>
      <c r="C23" s="279"/>
      <c r="D23" s="276" t="s">
        <v>146</v>
      </c>
      <c r="E23" s="276"/>
      <c r="F23" s="276"/>
      <c r="G23" s="276"/>
      <c r="H23" s="281"/>
    </row>
    <row r="24" spans="1:8" s="282" customFormat="1" ht="17.100000000000001" customHeight="1" x14ac:dyDescent="0.15">
      <c r="A24" s="277"/>
      <c r="B24" s="283"/>
      <c r="C24" s="279"/>
      <c r="D24" s="276"/>
      <c r="E24" s="276"/>
      <c r="F24" s="276"/>
      <c r="G24" s="276"/>
      <c r="H24" s="281"/>
    </row>
    <row r="25" spans="1:8" s="282" customFormat="1" ht="17.100000000000001" customHeight="1" x14ac:dyDescent="0.15">
      <c r="A25" s="277"/>
      <c r="B25" s="292">
        <v>10</v>
      </c>
      <c r="C25" s="279"/>
      <c r="D25" s="276" t="s">
        <v>147</v>
      </c>
      <c r="E25" s="276"/>
      <c r="F25" s="276"/>
      <c r="G25" s="276"/>
      <c r="H25" s="281"/>
    </row>
    <row r="26" spans="1:8" s="282" customFormat="1" ht="17.100000000000001" customHeight="1" x14ac:dyDescent="0.15">
      <c r="A26" s="277"/>
      <c r="B26" s="283"/>
      <c r="C26" s="279"/>
      <c r="D26" s="276"/>
      <c r="E26" s="276"/>
      <c r="F26" s="276"/>
      <c r="G26" s="276"/>
      <c r="H26" s="281"/>
    </row>
    <row r="27" spans="1:8" s="282" customFormat="1" ht="17.100000000000001" customHeight="1" x14ac:dyDescent="0.15">
      <c r="A27" s="277"/>
      <c r="B27" s="293">
        <v>11</v>
      </c>
      <c r="C27" s="279"/>
      <c r="D27" s="276" t="s">
        <v>148</v>
      </c>
      <c r="E27" s="276"/>
      <c r="F27" s="276"/>
      <c r="G27" s="276"/>
      <c r="H27" s="281"/>
    </row>
    <row r="28" spans="1:8" s="282" customFormat="1" ht="17.100000000000001" customHeight="1" x14ac:dyDescent="0.15">
      <c r="A28" s="277"/>
      <c r="B28" s="283"/>
      <c r="C28" s="279"/>
      <c r="D28" s="276"/>
      <c r="E28" s="276"/>
      <c r="F28" s="276"/>
      <c r="G28" s="276"/>
      <c r="H28" s="281"/>
    </row>
    <row r="29" spans="1:8" s="282" customFormat="1" ht="17.100000000000001" customHeight="1" x14ac:dyDescent="0.15">
      <c r="A29" s="277"/>
      <c r="B29" s="318">
        <v>12</v>
      </c>
      <c r="C29" s="279"/>
      <c r="D29" s="276" t="s">
        <v>149</v>
      </c>
      <c r="E29" s="276"/>
      <c r="F29" s="276"/>
      <c r="G29" s="276"/>
      <c r="H29" s="281"/>
    </row>
    <row r="30" spans="1:8" s="282" customFormat="1" ht="17.100000000000001" customHeight="1" x14ac:dyDescent="0.15">
      <c r="A30" s="294"/>
      <c r="B30" s="295"/>
      <c r="C30" s="296"/>
      <c r="D30" s="297"/>
      <c r="E30" s="297"/>
      <c r="F30" s="297"/>
      <c r="G30" s="297"/>
      <c r="H30" s="298"/>
    </row>
    <row r="31" spans="1:8" s="282" customFormat="1" ht="17.100000000000001" customHeight="1" x14ac:dyDescent="0.15">
      <c r="A31" s="277"/>
      <c r="B31" s="318">
        <v>13</v>
      </c>
      <c r="C31" s="299"/>
      <c r="D31" s="276" t="s">
        <v>150</v>
      </c>
      <c r="E31" s="276"/>
      <c r="F31" s="276"/>
      <c r="G31" s="276"/>
      <c r="H31" s="281"/>
    </row>
    <row r="32" spans="1:8" s="282" customFormat="1" ht="17.100000000000001" customHeight="1" x14ac:dyDescent="0.15">
      <c r="A32" s="277"/>
      <c r="B32" s="283"/>
      <c r="C32" s="279"/>
      <c r="D32" s="276"/>
      <c r="E32" s="276"/>
      <c r="F32" s="276"/>
      <c r="G32" s="276"/>
      <c r="H32" s="281"/>
    </row>
    <row r="33" spans="1:8" s="282" customFormat="1" ht="17.100000000000001" customHeight="1" x14ac:dyDescent="0.15">
      <c r="A33" s="277"/>
      <c r="B33" s="318">
        <v>14</v>
      </c>
      <c r="C33" s="279"/>
      <c r="D33" s="276" t="s">
        <v>151</v>
      </c>
      <c r="E33" s="276"/>
      <c r="F33" s="276"/>
      <c r="G33" s="276"/>
      <c r="H33" s="281"/>
    </row>
    <row r="34" spans="1:8" s="282" customFormat="1" ht="17.100000000000001" customHeight="1" x14ac:dyDescent="0.15">
      <c r="A34" s="300"/>
      <c r="B34" s="283"/>
      <c r="C34" s="279"/>
      <c r="D34" s="301"/>
      <c r="E34" s="301"/>
      <c r="F34" s="301"/>
      <c r="G34" s="301"/>
      <c r="H34" s="302"/>
    </row>
    <row r="35" spans="1:8" s="282" customFormat="1" ht="17.100000000000001" customHeight="1" x14ac:dyDescent="0.15">
      <c r="A35" s="303"/>
      <c r="B35" s="318">
        <v>15</v>
      </c>
      <c r="C35" s="279"/>
      <c r="D35" s="304" t="s">
        <v>92</v>
      </c>
      <c r="E35" s="304" t="s">
        <v>152</v>
      </c>
      <c r="F35" s="304"/>
      <c r="G35" s="304"/>
      <c r="H35" s="305"/>
    </row>
    <row r="36" spans="1:8" s="282" customFormat="1" ht="17.100000000000001" customHeight="1" x14ac:dyDescent="0.15">
      <c r="A36" s="300"/>
      <c r="B36" s="306"/>
      <c r="C36" s="307"/>
      <c r="D36" s="301"/>
      <c r="E36" s="301"/>
      <c r="F36" s="301"/>
      <c r="G36" s="301"/>
      <c r="H36" s="302"/>
    </row>
    <row r="37" spans="1:8" s="282" customFormat="1" ht="17.100000000000001" customHeight="1" x14ac:dyDescent="0.15">
      <c r="A37" s="277"/>
      <c r="B37" s="318">
        <v>16</v>
      </c>
      <c r="C37" s="299"/>
      <c r="D37" s="276" t="s">
        <v>153</v>
      </c>
      <c r="E37" s="276"/>
      <c r="F37" s="276"/>
      <c r="G37" s="276"/>
      <c r="H37" s="281"/>
    </row>
    <row r="38" spans="1:8" s="282" customFormat="1" ht="17.100000000000001" customHeight="1" x14ac:dyDescent="0.15">
      <c r="A38" s="277"/>
      <c r="B38" s="283"/>
      <c r="C38" s="279"/>
      <c r="D38" s="276"/>
      <c r="E38" s="276"/>
      <c r="F38" s="276"/>
      <c r="G38" s="276"/>
      <c r="H38" s="281"/>
    </row>
    <row r="39" spans="1:8" s="282" customFormat="1" ht="17.100000000000001" customHeight="1" x14ac:dyDescent="0.15">
      <c r="A39" s="277"/>
      <c r="B39" s="318">
        <v>17</v>
      </c>
      <c r="C39" s="299"/>
      <c r="D39" s="276" t="s">
        <v>154</v>
      </c>
      <c r="E39" s="276"/>
      <c r="F39" s="276"/>
      <c r="G39" s="276"/>
      <c r="H39" s="281"/>
    </row>
    <row r="40" spans="1:8" s="282" customFormat="1" ht="17.100000000000001" customHeight="1" x14ac:dyDescent="0.15">
      <c r="A40" s="277"/>
      <c r="B40" s="319"/>
      <c r="C40" s="299"/>
      <c r="D40" s="276"/>
      <c r="E40" s="276"/>
      <c r="F40" s="276"/>
      <c r="G40" s="276"/>
      <c r="H40" s="281"/>
    </row>
    <row r="41" spans="1:8" s="282" customFormat="1" ht="17.100000000000001" customHeight="1" x14ac:dyDescent="0.15">
      <c r="A41" s="277"/>
      <c r="B41" s="283"/>
      <c r="C41" s="308"/>
      <c r="D41" s="276"/>
      <c r="E41" s="276"/>
      <c r="F41" s="276"/>
      <c r="G41" s="276"/>
      <c r="H41" s="281"/>
    </row>
    <row r="42" spans="1:8" s="282" customFormat="1" ht="29.25" customHeight="1" x14ac:dyDescent="0.2">
      <c r="A42" s="541" t="s">
        <v>155</v>
      </c>
      <c r="B42" s="542"/>
      <c r="C42" s="542"/>
      <c r="D42" s="542"/>
      <c r="E42" s="542"/>
      <c r="F42" s="542"/>
      <c r="G42" s="542"/>
      <c r="H42" s="543"/>
    </row>
    <row r="43" spans="1:8" s="282" customFormat="1" ht="14.25" x14ac:dyDescent="0.15">
      <c r="A43" s="309"/>
      <c r="B43" s="310"/>
      <c r="C43" s="311"/>
      <c r="D43" s="312"/>
      <c r="E43" s="312"/>
      <c r="F43" s="312"/>
      <c r="G43" s="312"/>
      <c r="H43" s="313"/>
    </row>
    <row r="44" spans="1:8" s="315" customFormat="1" x14ac:dyDescent="0.2">
      <c r="A44" s="314"/>
      <c r="B44" s="266"/>
      <c r="C44" s="267"/>
      <c r="D44" s="314"/>
      <c r="E44" s="314"/>
      <c r="F44" s="314"/>
      <c r="G44" s="314"/>
      <c r="H44" s="314"/>
    </row>
    <row r="45" spans="1:8" s="315" customFormat="1" x14ac:dyDescent="0.2">
      <c r="A45" s="314"/>
      <c r="B45" s="266"/>
      <c r="C45" s="267"/>
      <c r="D45" s="314"/>
      <c r="E45" s="314"/>
      <c r="F45" s="314"/>
      <c r="G45" s="314"/>
      <c r="H45" s="314"/>
    </row>
    <row r="46" spans="1:8" s="315" customFormat="1" x14ac:dyDescent="0.2">
      <c r="A46" s="314"/>
      <c r="B46" s="266"/>
      <c r="C46" s="267"/>
      <c r="D46" s="314"/>
      <c r="E46" s="314"/>
      <c r="F46" s="314"/>
      <c r="G46" s="314"/>
      <c r="H46" s="314"/>
    </row>
    <row r="47" spans="1:8" s="315" customFormat="1" x14ac:dyDescent="0.2">
      <c r="A47" s="314"/>
      <c r="B47" s="266"/>
      <c r="C47" s="267"/>
      <c r="D47" s="314"/>
      <c r="E47" s="314"/>
      <c r="F47" s="314"/>
      <c r="G47" s="314"/>
      <c r="H47" s="314"/>
    </row>
    <row r="48" spans="1:8" s="315" customFormat="1" x14ac:dyDescent="0.2">
      <c r="A48" s="314"/>
      <c r="B48" s="266"/>
      <c r="C48" s="267"/>
      <c r="D48" s="314"/>
      <c r="E48" s="314"/>
      <c r="F48" s="314"/>
      <c r="G48" s="314"/>
      <c r="H48" s="314"/>
    </row>
    <row r="49" spans="1:8" s="315" customFormat="1" x14ac:dyDescent="0.2">
      <c r="A49" s="314"/>
      <c r="B49" s="266"/>
      <c r="C49" s="267"/>
      <c r="D49" s="314"/>
      <c r="E49" s="314"/>
      <c r="F49" s="314"/>
      <c r="G49" s="314"/>
      <c r="H49" s="314"/>
    </row>
    <row r="50" spans="1:8" s="315" customFormat="1" x14ac:dyDescent="0.2">
      <c r="A50" s="314"/>
      <c r="B50" s="266"/>
      <c r="C50" s="267"/>
      <c r="D50" s="314"/>
      <c r="E50" s="314"/>
      <c r="F50" s="314"/>
      <c r="G50" s="314"/>
      <c r="H50" s="314"/>
    </row>
    <row r="51" spans="1:8" s="315" customFormat="1" x14ac:dyDescent="0.2">
      <c r="A51" s="314"/>
      <c r="B51" s="266"/>
      <c r="C51" s="267"/>
      <c r="D51" s="314"/>
      <c r="E51" s="314"/>
      <c r="F51" s="314"/>
      <c r="G51" s="314"/>
      <c r="H51" s="314"/>
    </row>
    <row r="52" spans="1:8" s="315" customFormat="1" x14ac:dyDescent="0.2">
      <c r="A52" s="314"/>
      <c r="B52" s="266"/>
      <c r="C52" s="267"/>
      <c r="D52" s="314"/>
      <c r="E52" s="314"/>
      <c r="F52" s="314"/>
      <c r="G52" s="314"/>
      <c r="H52" s="314"/>
    </row>
    <row r="53" spans="1:8" s="315" customFormat="1" x14ac:dyDescent="0.2">
      <c r="A53" s="314"/>
      <c r="B53" s="266"/>
      <c r="C53" s="267"/>
      <c r="D53" s="314"/>
      <c r="E53" s="314"/>
      <c r="F53" s="314"/>
      <c r="G53" s="314"/>
      <c r="H53" s="314"/>
    </row>
    <row r="54" spans="1:8" s="315" customFormat="1" x14ac:dyDescent="0.2">
      <c r="A54" s="314"/>
      <c r="B54" s="266"/>
      <c r="C54" s="267"/>
      <c r="D54" s="314"/>
      <c r="E54" s="314"/>
      <c r="F54" s="314"/>
      <c r="G54" s="314"/>
      <c r="H54" s="314"/>
    </row>
    <row r="55" spans="1:8" s="315" customFormat="1" x14ac:dyDescent="0.2">
      <c r="B55" s="316"/>
      <c r="C55" s="317"/>
    </row>
    <row r="56" spans="1:8" s="315" customFormat="1" x14ac:dyDescent="0.2">
      <c r="B56" s="316"/>
      <c r="C56" s="317"/>
    </row>
    <row r="57" spans="1:8" s="315" customFormat="1" x14ac:dyDescent="0.2">
      <c r="B57" s="316"/>
      <c r="C57" s="317"/>
    </row>
    <row r="58" spans="1:8" s="315" customFormat="1" x14ac:dyDescent="0.2">
      <c r="B58" s="316"/>
      <c r="C58" s="317"/>
    </row>
    <row r="59" spans="1:8" s="315" customFormat="1" x14ac:dyDescent="0.2">
      <c r="B59" s="316"/>
      <c r="C59" s="317"/>
    </row>
    <row r="60" spans="1:8" s="315" customFormat="1" x14ac:dyDescent="0.2">
      <c r="B60" s="316"/>
      <c r="C60" s="317"/>
    </row>
    <row r="61" spans="1:8" s="315" customFormat="1" x14ac:dyDescent="0.2">
      <c r="B61" s="316"/>
      <c r="C61" s="317"/>
    </row>
    <row r="62" spans="1:8" s="315" customFormat="1" x14ac:dyDescent="0.2">
      <c r="B62" s="316"/>
      <c r="C62" s="317"/>
    </row>
    <row r="63" spans="1:8" s="315" customFormat="1" x14ac:dyDescent="0.2">
      <c r="B63" s="316"/>
      <c r="C63" s="317"/>
    </row>
    <row r="64" spans="1:8" s="315" customFormat="1" x14ac:dyDescent="0.2">
      <c r="B64" s="316"/>
      <c r="C64" s="317"/>
    </row>
    <row r="65" spans="2:3" s="315" customFormat="1" x14ac:dyDescent="0.2">
      <c r="B65" s="316"/>
      <c r="C65" s="317"/>
    </row>
    <row r="66" spans="2:3" s="315" customFormat="1" x14ac:dyDescent="0.2">
      <c r="B66" s="316"/>
      <c r="C66" s="317"/>
    </row>
    <row r="67" spans="2:3" s="315" customFormat="1" x14ac:dyDescent="0.2">
      <c r="B67" s="316"/>
      <c r="C67" s="317"/>
    </row>
    <row r="68" spans="2:3" s="315" customFormat="1" x14ac:dyDescent="0.2">
      <c r="B68" s="316"/>
      <c r="C68" s="317"/>
    </row>
    <row r="69" spans="2:3" s="315" customFormat="1" x14ac:dyDescent="0.2">
      <c r="B69" s="316"/>
      <c r="C69" s="317"/>
    </row>
    <row r="70" spans="2:3" s="315" customFormat="1" x14ac:dyDescent="0.2">
      <c r="B70" s="316"/>
      <c r="C70" s="317"/>
    </row>
    <row r="71" spans="2:3" s="315" customFormat="1" x14ac:dyDescent="0.2">
      <c r="B71" s="316"/>
      <c r="C71" s="317"/>
    </row>
    <row r="72" spans="2:3" s="315" customFormat="1" x14ac:dyDescent="0.2">
      <c r="B72" s="316"/>
      <c r="C72" s="317"/>
    </row>
    <row r="73" spans="2:3" s="315" customFormat="1" x14ac:dyDescent="0.2">
      <c r="B73" s="316"/>
      <c r="C73" s="317"/>
    </row>
    <row r="74" spans="2:3" s="315" customFormat="1" x14ac:dyDescent="0.2">
      <c r="B74" s="316"/>
      <c r="C74" s="317"/>
    </row>
    <row r="75" spans="2:3" s="315" customFormat="1" x14ac:dyDescent="0.2">
      <c r="B75" s="316"/>
      <c r="C75" s="317"/>
    </row>
    <row r="76" spans="2:3" s="315" customFormat="1" x14ac:dyDescent="0.2">
      <c r="B76" s="316"/>
      <c r="C76" s="317"/>
    </row>
    <row r="77" spans="2:3" s="315" customFormat="1" x14ac:dyDescent="0.2">
      <c r="B77" s="316"/>
      <c r="C77" s="317"/>
    </row>
    <row r="78" spans="2:3" s="315" customFormat="1" x14ac:dyDescent="0.2">
      <c r="B78" s="316"/>
      <c r="C78" s="317"/>
    </row>
    <row r="79" spans="2:3" s="315" customFormat="1" x14ac:dyDescent="0.2">
      <c r="B79" s="316"/>
      <c r="C79" s="317"/>
    </row>
    <row r="80" spans="2:3" s="315" customFormat="1" x14ac:dyDescent="0.2">
      <c r="B80" s="316"/>
      <c r="C80" s="317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O10" sqref="O10"/>
    </sheetView>
  </sheetViews>
  <sheetFormatPr defaultRowHeight="13.5" x14ac:dyDescent="0.15"/>
  <cols>
    <col min="1" max="1" width="6.125" style="467" customWidth="1"/>
    <col min="2" max="2" width="19.125" style="467" customWidth="1"/>
    <col min="3" max="4" width="13.25" style="467" customWidth="1"/>
    <col min="5" max="6" width="11.875" style="467" customWidth="1"/>
    <col min="7" max="7" width="20.5" style="467" customWidth="1"/>
    <col min="8" max="8" width="14.375" style="467" customWidth="1"/>
    <col min="9" max="9" width="4.875" style="53" customWidth="1"/>
    <col min="10" max="10" width="18.375" style="467" customWidth="1"/>
    <col min="11" max="11" width="5.125" style="467" customWidth="1"/>
    <col min="12" max="12" width="18.375" style="467" customWidth="1"/>
    <col min="13" max="13" width="15" style="467" customWidth="1"/>
    <col min="14" max="14" width="13.125" style="467" customWidth="1"/>
    <col min="15" max="15" width="10.125" style="467" customWidth="1"/>
    <col min="16" max="16" width="11.5" style="467" customWidth="1"/>
    <col min="17" max="17" width="4.125" style="1" customWidth="1"/>
    <col min="18" max="18" width="13.75" style="52" customWidth="1"/>
    <col min="19" max="30" width="7.625" style="1" customWidth="1"/>
    <col min="31" max="32" width="9" style="1"/>
    <col min="33" max="16384" width="9" style="467"/>
  </cols>
  <sheetData>
    <row r="1" spans="8:30" ht="12.75" customHeight="1" x14ac:dyDescent="0.15">
      <c r="H1" s="115" t="s">
        <v>187</v>
      </c>
      <c r="R1" s="117"/>
    </row>
    <row r="2" spans="8:30" x14ac:dyDescent="0.15">
      <c r="H2" s="209" t="s">
        <v>193</v>
      </c>
      <c r="I2" s="91"/>
      <c r="J2" s="211" t="s">
        <v>103</v>
      </c>
      <c r="K2" s="4"/>
      <c r="L2" s="350" t="s">
        <v>182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47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518">
        <v>21904</v>
      </c>
      <c r="I4" s="91">
        <v>26</v>
      </c>
      <c r="J4" s="182" t="s">
        <v>30</v>
      </c>
      <c r="K4" s="131">
        <f>SUM(I4)</f>
        <v>26</v>
      </c>
      <c r="L4" s="367">
        <v>21652</v>
      </c>
      <c r="M4" s="487"/>
      <c r="N4" s="101"/>
      <c r="O4" s="101"/>
      <c r="S4" s="28"/>
      <c r="T4" s="28"/>
      <c r="U4" s="28"/>
    </row>
    <row r="5" spans="8:30" x14ac:dyDescent="0.15">
      <c r="H5" s="98">
        <v>10647</v>
      </c>
      <c r="I5" s="91">
        <v>37</v>
      </c>
      <c r="J5" s="182" t="s">
        <v>37</v>
      </c>
      <c r="K5" s="131">
        <f t="shared" ref="K5:K13" si="0">SUM(I5)</f>
        <v>37</v>
      </c>
      <c r="L5" s="368">
        <v>11702</v>
      </c>
      <c r="M5" s="49"/>
      <c r="N5" s="101"/>
      <c r="O5" s="101"/>
      <c r="S5" s="28"/>
      <c r="T5" s="28"/>
      <c r="U5" s="28"/>
    </row>
    <row r="6" spans="8:30" x14ac:dyDescent="0.15">
      <c r="H6" s="98">
        <v>10094</v>
      </c>
      <c r="I6" s="91">
        <v>34</v>
      </c>
      <c r="J6" s="182" t="s">
        <v>1</v>
      </c>
      <c r="K6" s="131">
        <f t="shared" si="0"/>
        <v>34</v>
      </c>
      <c r="L6" s="368">
        <v>10589</v>
      </c>
      <c r="M6" s="49"/>
      <c r="N6" s="210"/>
      <c r="O6" s="101"/>
      <c r="S6" s="28"/>
      <c r="T6" s="28"/>
      <c r="U6" s="28"/>
    </row>
    <row r="7" spans="8:30" x14ac:dyDescent="0.15">
      <c r="H7" s="48">
        <v>9381</v>
      </c>
      <c r="I7" s="91">
        <v>33</v>
      </c>
      <c r="J7" s="182" t="s">
        <v>0</v>
      </c>
      <c r="K7" s="131">
        <f t="shared" si="0"/>
        <v>33</v>
      </c>
      <c r="L7" s="368">
        <v>17595</v>
      </c>
      <c r="M7" s="49"/>
      <c r="N7" s="101"/>
      <c r="O7" s="101"/>
      <c r="S7" s="28"/>
      <c r="T7" s="28"/>
      <c r="U7" s="28"/>
    </row>
    <row r="8" spans="8:30" x14ac:dyDescent="0.15">
      <c r="H8" s="197">
        <v>7706</v>
      </c>
      <c r="I8" s="91">
        <v>36</v>
      </c>
      <c r="J8" s="182" t="s">
        <v>5</v>
      </c>
      <c r="K8" s="131">
        <f t="shared" si="0"/>
        <v>36</v>
      </c>
      <c r="L8" s="368">
        <v>4823</v>
      </c>
      <c r="M8" s="49"/>
      <c r="N8" s="101"/>
      <c r="O8" s="101"/>
      <c r="S8" s="28"/>
      <c r="T8" s="28"/>
      <c r="U8" s="28"/>
    </row>
    <row r="9" spans="8:30" x14ac:dyDescent="0.15">
      <c r="H9" s="48">
        <v>6493</v>
      </c>
      <c r="I9" s="91">
        <v>14</v>
      </c>
      <c r="J9" s="182" t="s">
        <v>19</v>
      </c>
      <c r="K9" s="131">
        <f t="shared" si="0"/>
        <v>14</v>
      </c>
      <c r="L9" s="368">
        <v>7680</v>
      </c>
      <c r="M9" s="49"/>
      <c r="N9" s="101"/>
      <c r="O9" s="101"/>
      <c r="S9" s="28"/>
      <c r="T9" s="28"/>
      <c r="U9" s="28"/>
    </row>
    <row r="10" spans="8:30" x14ac:dyDescent="0.15">
      <c r="H10" s="48">
        <v>5954</v>
      </c>
      <c r="I10" s="508">
        <v>40</v>
      </c>
      <c r="J10" s="253" t="s">
        <v>2</v>
      </c>
      <c r="K10" s="131">
        <f t="shared" si="0"/>
        <v>40</v>
      </c>
      <c r="L10" s="368">
        <v>6776</v>
      </c>
      <c r="S10" s="28"/>
      <c r="T10" s="28"/>
      <c r="U10" s="28"/>
    </row>
    <row r="11" spans="8:30" x14ac:dyDescent="0.15">
      <c r="H11" s="99">
        <v>5443</v>
      </c>
      <c r="I11" s="91">
        <v>25</v>
      </c>
      <c r="J11" s="182" t="s">
        <v>29</v>
      </c>
      <c r="K11" s="131">
        <f t="shared" si="0"/>
        <v>25</v>
      </c>
      <c r="L11" s="368">
        <v>5216</v>
      </c>
      <c r="M11" s="49"/>
      <c r="N11" s="101"/>
      <c r="O11" s="101"/>
      <c r="S11" s="28"/>
      <c r="T11" s="28"/>
      <c r="U11" s="28"/>
    </row>
    <row r="12" spans="8:30" x14ac:dyDescent="0.15">
      <c r="H12" s="190">
        <v>3021</v>
      </c>
      <c r="I12" s="152">
        <v>24</v>
      </c>
      <c r="J12" s="185" t="s">
        <v>28</v>
      </c>
      <c r="K12" s="131">
        <f t="shared" si="0"/>
        <v>24</v>
      </c>
      <c r="L12" s="368">
        <v>3335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33">
        <v>2998</v>
      </c>
      <c r="I13" s="469">
        <v>16</v>
      </c>
      <c r="J13" s="470" t="s">
        <v>3</v>
      </c>
      <c r="K13" s="131">
        <f t="shared" si="0"/>
        <v>16</v>
      </c>
      <c r="L13" s="368">
        <v>2773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523">
        <v>2718</v>
      </c>
      <c r="I14" s="136">
        <v>38</v>
      </c>
      <c r="J14" s="199" t="s">
        <v>38</v>
      </c>
      <c r="K14" s="120" t="s">
        <v>8</v>
      </c>
      <c r="L14" s="369">
        <v>105344</v>
      </c>
      <c r="S14" s="28"/>
      <c r="T14" s="28"/>
      <c r="U14" s="28"/>
    </row>
    <row r="15" spans="8:30" x14ac:dyDescent="0.15">
      <c r="H15" s="221">
        <v>2615</v>
      </c>
      <c r="I15" s="91">
        <v>15</v>
      </c>
      <c r="J15" s="182" t="s">
        <v>20</v>
      </c>
      <c r="K15" s="55"/>
      <c r="L15" s="1" t="s">
        <v>60</v>
      </c>
      <c r="M15" s="498"/>
      <c r="N15" s="46" t="s">
        <v>75</v>
      </c>
      <c r="S15" s="28"/>
      <c r="T15" s="28"/>
      <c r="U15" s="28"/>
    </row>
    <row r="16" spans="8:30" x14ac:dyDescent="0.15">
      <c r="H16" s="48">
        <v>2527</v>
      </c>
      <c r="I16" s="91">
        <v>27</v>
      </c>
      <c r="J16" s="182" t="s">
        <v>31</v>
      </c>
      <c r="K16" s="131">
        <f>SUM(I4)</f>
        <v>26</v>
      </c>
      <c r="L16" s="182" t="s">
        <v>30</v>
      </c>
      <c r="M16" s="370">
        <v>20791</v>
      </c>
      <c r="N16" s="99">
        <f>SUM(H4)</f>
        <v>21904</v>
      </c>
      <c r="O16" s="49"/>
      <c r="P16" s="18"/>
      <c r="S16" s="28"/>
      <c r="T16" s="28"/>
      <c r="U16" s="28"/>
    </row>
    <row r="17" spans="1:21" x14ac:dyDescent="0.15">
      <c r="H17" s="98">
        <v>2296</v>
      </c>
      <c r="I17" s="91">
        <v>17</v>
      </c>
      <c r="J17" s="182" t="s">
        <v>21</v>
      </c>
      <c r="K17" s="131">
        <f t="shared" ref="K17:K25" si="1">SUM(I5)</f>
        <v>37</v>
      </c>
      <c r="L17" s="182" t="s">
        <v>37</v>
      </c>
      <c r="M17" s="371">
        <v>11241</v>
      </c>
      <c r="N17" s="99">
        <f t="shared" ref="N17:N25" si="2">SUM(H5)</f>
        <v>10647</v>
      </c>
      <c r="O17" s="49"/>
      <c r="P17" s="18"/>
      <c r="S17" s="28"/>
      <c r="T17" s="28"/>
      <c r="U17" s="28"/>
    </row>
    <row r="18" spans="1:21" x14ac:dyDescent="0.15">
      <c r="H18" s="407">
        <v>1607</v>
      </c>
      <c r="I18" s="91">
        <v>1</v>
      </c>
      <c r="J18" s="182" t="s">
        <v>4</v>
      </c>
      <c r="K18" s="131">
        <f t="shared" si="1"/>
        <v>34</v>
      </c>
      <c r="L18" s="182" t="s">
        <v>1</v>
      </c>
      <c r="M18" s="371">
        <v>10477</v>
      </c>
      <c r="N18" s="99">
        <f t="shared" si="2"/>
        <v>10094</v>
      </c>
      <c r="O18" s="49"/>
      <c r="P18" s="18"/>
      <c r="S18" s="28"/>
      <c r="T18" s="28"/>
      <c r="U18" s="28"/>
    </row>
    <row r="19" spans="1:21" x14ac:dyDescent="0.15">
      <c r="H19" s="47">
        <v>583</v>
      </c>
      <c r="I19" s="91">
        <v>31</v>
      </c>
      <c r="J19" s="182" t="s">
        <v>64</v>
      </c>
      <c r="K19" s="131">
        <f t="shared" si="1"/>
        <v>33</v>
      </c>
      <c r="L19" s="182" t="s">
        <v>0</v>
      </c>
      <c r="M19" s="371">
        <v>11031</v>
      </c>
      <c r="N19" s="99">
        <f t="shared" si="2"/>
        <v>9381</v>
      </c>
      <c r="O19" s="49"/>
      <c r="P19" s="18"/>
      <c r="S19" s="28"/>
      <c r="T19" s="28"/>
      <c r="U19" s="28"/>
    </row>
    <row r="20" spans="1:21" ht="14.25" thickBot="1" x14ac:dyDescent="0.2">
      <c r="H20" s="98">
        <v>550</v>
      </c>
      <c r="I20" s="91">
        <v>2</v>
      </c>
      <c r="J20" s="182" t="s">
        <v>6</v>
      </c>
      <c r="K20" s="131">
        <f t="shared" si="1"/>
        <v>36</v>
      </c>
      <c r="L20" s="182" t="s">
        <v>5</v>
      </c>
      <c r="M20" s="371">
        <v>7693</v>
      </c>
      <c r="N20" s="99">
        <f t="shared" si="2"/>
        <v>7706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47</v>
      </c>
      <c r="C21" s="66" t="s">
        <v>193</v>
      </c>
      <c r="D21" s="66" t="s">
        <v>182</v>
      </c>
      <c r="E21" s="66" t="s">
        <v>41</v>
      </c>
      <c r="F21" s="66" t="s">
        <v>50</v>
      </c>
      <c r="G21" s="328" t="s">
        <v>186</v>
      </c>
      <c r="H21" s="48">
        <v>475</v>
      </c>
      <c r="I21" s="91">
        <v>19</v>
      </c>
      <c r="J21" s="182" t="s">
        <v>23</v>
      </c>
      <c r="K21" s="131">
        <f t="shared" si="1"/>
        <v>14</v>
      </c>
      <c r="L21" s="182" t="s">
        <v>19</v>
      </c>
      <c r="M21" s="371">
        <v>6981</v>
      </c>
      <c r="N21" s="99">
        <f t="shared" si="2"/>
        <v>6493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30</v>
      </c>
      <c r="C22" s="47">
        <f t="shared" ref="C22:C31" si="3">SUM(H4)</f>
        <v>21904</v>
      </c>
      <c r="D22" s="99">
        <f>SUM(L4)</f>
        <v>21652</v>
      </c>
      <c r="E22" s="58">
        <f t="shared" ref="E22:E32" si="4">SUM(N16/M16*100)</f>
        <v>105.35327786061276</v>
      </c>
      <c r="F22" s="62">
        <f>SUM(C22/D22*100)</f>
        <v>101.16386476999814</v>
      </c>
      <c r="G22" s="4"/>
      <c r="H22" s="140">
        <v>429</v>
      </c>
      <c r="I22" s="91">
        <v>12</v>
      </c>
      <c r="J22" s="182" t="s">
        <v>18</v>
      </c>
      <c r="K22" s="131">
        <f t="shared" si="1"/>
        <v>40</v>
      </c>
      <c r="L22" s="253" t="s">
        <v>2</v>
      </c>
      <c r="M22" s="371">
        <v>6024</v>
      </c>
      <c r="N22" s="99">
        <f t="shared" si="2"/>
        <v>5954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37</v>
      </c>
      <c r="C23" s="47">
        <f t="shared" si="3"/>
        <v>10647</v>
      </c>
      <c r="D23" s="99">
        <f>SUM(L5)</f>
        <v>11702</v>
      </c>
      <c r="E23" s="58">
        <f t="shared" si="4"/>
        <v>94.715772618094476</v>
      </c>
      <c r="F23" s="62">
        <f t="shared" ref="F23:F32" si="5">SUM(C23/D23*100)</f>
        <v>90.98444710305931</v>
      </c>
      <c r="G23" s="4"/>
      <c r="H23" s="455">
        <v>265</v>
      </c>
      <c r="I23" s="91">
        <v>23</v>
      </c>
      <c r="J23" s="182" t="s">
        <v>27</v>
      </c>
      <c r="K23" s="131">
        <f t="shared" si="1"/>
        <v>25</v>
      </c>
      <c r="L23" s="182" t="s">
        <v>29</v>
      </c>
      <c r="M23" s="371">
        <v>5099</v>
      </c>
      <c r="N23" s="99">
        <f t="shared" si="2"/>
        <v>5443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1</v>
      </c>
      <c r="C24" s="47">
        <f t="shared" si="3"/>
        <v>10094</v>
      </c>
      <c r="D24" s="99">
        <f t="shared" ref="D24:D31" si="6">SUM(L6)</f>
        <v>10589</v>
      </c>
      <c r="E24" s="58">
        <f t="shared" si="4"/>
        <v>96.344373389329007</v>
      </c>
      <c r="F24" s="62">
        <f t="shared" si="5"/>
        <v>95.325337614505628</v>
      </c>
      <c r="G24" s="4"/>
      <c r="H24" s="455">
        <v>256</v>
      </c>
      <c r="I24" s="91">
        <v>21</v>
      </c>
      <c r="J24" s="182" t="s">
        <v>25</v>
      </c>
      <c r="K24" s="131">
        <f t="shared" si="1"/>
        <v>24</v>
      </c>
      <c r="L24" s="185" t="s">
        <v>28</v>
      </c>
      <c r="M24" s="371">
        <v>3050</v>
      </c>
      <c r="N24" s="99">
        <f t="shared" si="2"/>
        <v>3021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0</v>
      </c>
      <c r="C25" s="47">
        <f t="shared" si="3"/>
        <v>9381</v>
      </c>
      <c r="D25" s="99">
        <f t="shared" si="6"/>
        <v>17595</v>
      </c>
      <c r="E25" s="58">
        <f t="shared" si="4"/>
        <v>85.042153929834114</v>
      </c>
      <c r="F25" s="62">
        <f t="shared" si="5"/>
        <v>53.316283034953116</v>
      </c>
      <c r="G25" s="4"/>
      <c r="H25" s="140">
        <v>188</v>
      </c>
      <c r="I25" s="91">
        <v>22</v>
      </c>
      <c r="J25" s="182" t="s">
        <v>26</v>
      </c>
      <c r="K25" s="206">
        <f t="shared" si="1"/>
        <v>16</v>
      </c>
      <c r="L25" s="470" t="s">
        <v>3</v>
      </c>
      <c r="M25" s="372">
        <v>3041</v>
      </c>
      <c r="N25" s="190">
        <f t="shared" si="2"/>
        <v>2998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5</v>
      </c>
      <c r="C26" s="99">
        <f t="shared" si="3"/>
        <v>7706</v>
      </c>
      <c r="D26" s="99">
        <f t="shared" si="6"/>
        <v>4823</v>
      </c>
      <c r="E26" s="459">
        <f t="shared" si="4"/>
        <v>100.16898479136877</v>
      </c>
      <c r="F26" s="461">
        <f t="shared" si="5"/>
        <v>159.77607298362017</v>
      </c>
      <c r="G26" s="13"/>
      <c r="H26" s="455">
        <v>89</v>
      </c>
      <c r="I26" s="91">
        <v>32</v>
      </c>
      <c r="J26" s="182" t="s">
        <v>35</v>
      </c>
      <c r="K26" s="4"/>
      <c r="L26" s="438" t="s">
        <v>8</v>
      </c>
      <c r="M26" s="373">
        <v>99601</v>
      </c>
      <c r="N26" s="219">
        <f>SUM(H44)</f>
        <v>98324</v>
      </c>
      <c r="S26" s="28"/>
      <c r="T26" s="28"/>
      <c r="U26" s="28"/>
    </row>
    <row r="27" spans="1:21" x14ac:dyDescent="0.15">
      <c r="A27" s="68">
        <v>6</v>
      </c>
      <c r="B27" s="182" t="s">
        <v>19</v>
      </c>
      <c r="C27" s="47">
        <f t="shared" si="3"/>
        <v>6493</v>
      </c>
      <c r="D27" s="99">
        <f t="shared" si="6"/>
        <v>7680</v>
      </c>
      <c r="E27" s="58">
        <f t="shared" si="4"/>
        <v>93.009597478871214</v>
      </c>
      <c r="F27" s="62">
        <f t="shared" si="5"/>
        <v>84.544270833333329</v>
      </c>
      <c r="G27" s="4"/>
      <c r="H27" s="140">
        <v>50</v>
      </c>
      <c r="I27" s="91">
        <v>4</v>
      </c>
      <c r="J27" s="182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253" t="s">
        <v>2</v>
      </c>
      <c r="C28" s="47">
        <f t="shared" si="3"/>
        <v>5954</v>
      </c>
      <c r="D28" s="99">
        <f t="shared" si="6"/>
        <v>6776</v>
      </c>
      <c r="E28" s="58">
        <f t="shared" si="4"/>
        <v>98.837981407702529</v>
      </c>
      <c r="F28" s="62">
        <f t="shared" si="5"/>
        <v>87.868949232585592</v>
      </c>
      <c r="G28" s="4"/>
      <c r="H28" s="455">
        <v>28</v>
      </c>
      <c r="I28" s="91">
        <v>9</v>
      </c>
      <c r="J28" s="393" t="s">
        <v>170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29</v>
      </c>
      <c r="C29" s="47">
        <f t="shared" si="3"/>
        <v>5443</v>
      </c>
      <c r="D29" s="99">
        <f t="shared" si="6"/>
        <v>5216</v>
      </c>
      <c r="E29" s="58">
        <f t="shared" si="4"/>
        <v>106.74642086683663</v>
      </c>
      <c r="F29" s="62">
        <f t="shared" si="5"/>
        <v>104.35199386503066</v>
      </c>
      <c r="G29" s="12"/>
      <c r="H29" s="140">
        <v>4</v>
      </c>
      <c r="I29" s="91">
        <v>20</v>
      </c>
      <c r="J29" s="182" t="s">
        <v>24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28</v>
      </c>
      <c r="C30" s="47">
        <f t="shared" si="3"/>
        <v>3021</v>
      </c>
      <c r="D30" s="99">
        <f t="shared" si="6"/>
        <v>3335</v>
      </c>
      <c r="E30" s="58">
        <f t="shared" si="4"/>
        <v>99.049180327868854</v>
      </c>
      <c r="F30" s="62">
        <f t="shared" si="5"/>
        <v>90.584707646176909</v>
      </c>
      <c r="G30" s="13"/>
      <c r="H30" s="140">
        <v>3</v>
      </c>
      <c r="I30" s="91">
        <v>6</v>
      </c>
      <c r="J30" s="182" t="s">
        <v>13</v>
      </c>
      <c r="L30" s="412"/>
      <c r="M30" s="28"/>
      <c r="S30" s="28"/>
      <c r="T30" s="28"/>
      <c r="U30" s="28"/>
    </row>
    <row r="31" spans="1:21" ht="14.25" thickBot="1" x14ac:dyDescent="0.2">
      <c r="A31" s="71">
        <v>10</v>
      </c>
      <c r="B31" s="470" t="s">
        <v>3</v>
      </c>
      <c r="C31" s="47">
        <f t="shared" si="3"/>
        <v>2998</v>
      </c>
      <c r="D31" s="99">
        <f t="shared" si="6"/>
        <v>2773</v>
      </c>
      <c r="E31" s="58">
        <f t="shared" si="4"/>
        <v>98.58599145018087</v>
      </c>
      <c r="F31" s="62">
        <f t="shared" si="5"/>
        <v>108.11395600432745</v>
      </c>
      <c r="G31" s="103"/>
      <c r="H31" s="140">
        <v>0</v>
      </c>
      <c r="I31" s="91">
        <v>3</v>
      </c>
      <c r="J31" s="182" t="s">
        <v>10</v>
      </c>
      <c r="L31" s="41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98324</v>
      </c>
      <c r="D32" s="74">
        <f>SUM(L14)</f>
        <v>105344</v>
      </c>
      <c r="E32" s="77">
        <f t="shared" si="4"/>
        <v>98.71788435859078</v>
      </c>
      <c r="F32" s="75">
        <f t="shared" si="5"/>
        <v>93.336117861482379</v>
      </c>
      <c r="G32" s="481">
        <v>66.599999999999994</v>
      </c>
      <c r="H32" s="515">
        <v>0</v>
      </c>
      <c r="I32" s="91">
        <v>5</v>
      </c>
      <c r="J32" s="182" t="s">
        <v>12</v>
      </c>
      <c r="L32" s="412"/>
      <c r="M32" s="28"/>
      <c r="S32" s="28"/>
      <c r="T32" s="28"/>
      <c r="U32" s="28"/>
    </row>
    <row r="33" spans="1:30" x14ac:dyDescent="0.15">
      <c r="H33" s="110">
        <v>0</v>
      </c>
      <c r="I33" s="91">
        <v>7</v>
      </c>
      <c r="J33" s="182" t="s">
        <v>14</v>
      </c>
      <c r="L33" s="479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110">
        <v>0</v>
      </c>
      <c r="I34" s="91">
        <v>8</v>
      </c>
      <c r="J34" s="182" t="s">
        <v>15</v>
      </c>
      <c r="S34" s="28"/>
      <c r="T34" s="28"/>
      <c r="U34" s="28"/>
    </row>
    <row r="35" spans="1:30" x14ac:dyDescent="0.15">
      <c r="H35" s="407">
        <v>0</v>
      </c>
      <c r="I35" s="91">
        <v>10</v>
      </c>
      <c r="J35" s="182" t="s">
        <v>16</v>
      </c>
      <c r="L35" s="51"/>
      <c r="M35" s="480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47">
        <v>0</v>
      </c>
      <c r="I36" s="91">
        <v>11</v>
      </c>
      <c r="J36" s="182" t="s">
        <v>17</v>
      </c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48">
        <v>0</v>
      </c>
      <c r="I37" s="91">
        <v>13</v>
      </c>
      <c r="J37" s="182" t="s">
        <v>7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221">
        <v>0</v>
      </c>
      <c r="I38" s="91">
        <v>18</v>
      </c>
      <c r="J38" s="182" t="s">
        <v>22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98">
        <v>0</v>
      </c>
      <c r="I39" s="91">
        <v>28</v>
      </c>
      <c r="J39" s="182" t="s">
        <v>32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48">
        <v>0</v>
      </c>
      <c r="I40" s="91">
        <v>29</v>
      </c>
      <c r="J40" s="182" t="s">
        <v>54</v>
      </c>
      <c r="L40" s="52"/>
      <c r="M40" s="28"/>
      <c r="S40" s="28"/>
      <c r="T40" s="28"/>
      <c r="U40" s="28"/>
    </row>
    <row r="41" spans="1:30" x14ac:dyDescent="0.15">
      <c r="H41" s="48">
        <v>0</v>
      </c>
      <c r="I41" s="91">
        <v>30</v>
      </c>
      <c r="J41" s="182" t="s">
        <v>33</v>
      </c>
      <c r="L41" s="52"/>
      <c r="M41" s="28"/>
      <c r="S41" s="28"/>
      <c r="T41" s="28"/>
      <c r="U41" s="28"/>
    </row>
    <row r="42" spans="1:30" x14ac:dyDescent="0.15">
      <c r="H42" s="48">
        <v>0</v>
      </c>
      <c r="I42" s="91">
        <v>35</v>
      </c>
      <c r="J42" s="182" t="s">
        <v>36</v>
      </c>
      <c r="L42" s="52"/>
      <c r="M42" s="28"/>
      <c r="S42" s="28"/>
      <c r="T42" s="28"/>
      <c r="U42" s="28"/>
    </row>
    <row r="43" spans="1:30" x14ac:dyDescent="0.15">
      <c r="H43" s="48">
        <v>0</v>
      </c>
      <c r="I43" s="91">
        <v>39</v>
      </c>
      <c r="J43" s="182" t="s">
        <v>39</v>
      </c>
      <c r="L43" s="52"/>
      <c r="M43" s="28"/>
      <c r="S43" s="33"/>
      <c r="T43" s="33"/>
      <c r="U43" s="33"/>
    </row>
    <row r="44" spans="1:30" x14ac:dyDescent="0.15">
      <c r="H44" s="132">
        <f>SUM(H4:H43)</f>
        <v>98324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H46" s="483" t="s">
        <v>189</v>
      </c>
      <c r="L46" s="499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193</v>
      </c>
      <c r="I47" s="91"/>
      <c r="J47" s="204" t="s">
        <v>71</v>
      </c>
      <c r="K47" s="4"/>
      <c r="L47" s="355" t="s">
        <v>182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47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518">
        <v>85090</v>
      </c>
      <c r="I49" s="91">
        <v>26</v>
      </c>
      <c r="J49" s="182" t="s">
        <v>30</v>
      </c>
      <c r="K49" s="4">
        <f>SUM(I49)</f>
        <v>26</v>
      </c>
      <c r="L49" s="361">
        <v>82758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22642</v>
      </c>
      <c r="I50" s="91">
        <v>13</v>
      </c>
      <c r="J50" s="182" t="s">
        <v>7</v>
      </c>
      <c r="K50" s="4">
        <f t="shared" ref="K50:K58" si="7">SUM(I50)</f>
        <v>13</v>
      </c>
      <c r="L50" s="361">
        <v>25029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98">
        <v>10319</v>
      </c>
      <c r="I51" s="91">
        <v>33</v>
      </c>
      <c r="J51" s="182" t="s">
        <v>0</v>
      </c>
      <c r="K51" s="4">
        <f t="shared" si="7"/>
        <v>33</v>
      </c>
      <c r="L51" s="361">
        <v>10347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98">
        <v>10248</v>
      </c>
      <c r="I52" s="91">
        <v>22</v>
      </c>
      <c r="J52" s="182" t="s">
        <v>26</v>
      </c>
      <c r="K52" s="4">
        <f t="shared" si="7"/>
        <v>22</v>
      </c>
      <c r="L52" s="361">
        <v>9615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47</v>
      </c>
      <c r="C53" s="66" t="s">
        <v>193</v>
      </c>
      <c r="D53" s="66" t="s">
        <v>182</v>
      </c>
      <c r="E53" s="66" t="s">
        <v>41</v>
      </c>
      <c r="F53" s="66" t="s">
        <v>50</v>
      </c>
      <c r="G53" s="328" t="s">
        <v>186</v>
      </c>
      <c r="H53" s="98">
        <v>9732</v>
      </c>
      <c r="I53" s="91">
        <v>25</v>
      </c>
      <c r="J53" s="182" t="s">
        <v>29</v>
      </c>
      <c r="K53" s="4">
        <f t="shared" si="7"/>
        <v>25</v>
      </c>
      <c r="L53" s="361">
        <v>12848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85090</v>
      </c>
      <c r="D54" s="110">
        <f>SUM(L49)</f>
        <v>82758</v>
      </c>
      <c r="E54" s="58">
        <f t="shared" ref="E54:E64" si="9">SUM(N63/M63*100)</f>
        <v>96.989661579145334</v>
      </c>
      <c r="F54" s="58">
        <f>SUM(C54/D54*100)</f>
        <v>102.81785446724183</v>
      </c>
      <c r="G54" s="4"/>
      <c r="H54" s="345">
        <v>9377</v>
      </c>
      <c r="I54" s="91">
        <v>16</v>
      </c>
      <c r="J54" s="182" t="s">
        <v>3</v>
      </c>
      <c r="K54" s="4">
        <f t="shared" si="7"/>
        <v>16</v>
      </c>
      <c r="L54" s="361">
        <v>11650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22642</v>
      </c>
      <c r="D55" s="110">
        <f t="shared" ref="D55:D64" si="10">SUM(L50)</f>
        <v>25029</v>
      </c>
      <c r="E55" s="58">
        <f t="shared" si="9"/>
        <v>111.71304519439511</v>
      </c>
      <c r="F55" s="58">
        <f t="shared" ref="F55:F64" si="11">SUM(C55/D55*100)</f>
        <v>90.463062847097362</v>
      </c>
      <c r="G55" s="4"/>
      <c r="H55" s="48">
        <v>7967</v>
      </c>
      <c r="I55" s="91">
        <v>34</v>
      </c>
      <c r="J55" s="182" t="s">
        <v>1</v>
      </c>
      <c r="K55" s="4">
        <f t="shared" si="7"/>
        <v>34</v>
      </c>
      <c r="L55" s="361">
        <v>11196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0</v>
      </c>
      <c r="C56" s="47">
        <f t="shared" si="8"/>
        <v>10319</v>
      </c>
      <c r="D56" s="110">
        <f t="shared" si="10"/>
        <v>10347</v>
      </c>
      <c r="E56" s="58">
        <f t="shared" si="9"/>
        <v>90.597014925373131</v>
      </c>
      <c r="F56" s="58">
        <f t="shared" si="11"/>
        <v>99.729390161399451</v>
      </c>
      <c r="G56" s="4"/>
      <c r="H56" s="48">
        <v>5147</v>
      </c>
      <c r="I56" s="91">
        <v>24</v>
      </c>
      <c r="J56" s="182" t="s">
        <v>28</v>
      </c>
      <c r="K56" s="4">
        <f t="shared" si="7"/>
        <v>24</v>
      </c>
      <c r="L56" s="361">
        <v>4848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26</v>
      </c>
      <c r="C57" s="47">
        <f t="shared" si="8"/>
        <v>10248</v>
      </c>
      <c r="D57" s="110">
        <f t="shared" si="10"/>
        <v>9615</v>
      </c>
      <c r="E57" s="58">
        <f t="shared" si="9"/>
        <v>117.67137444023423</v>
      </c>
      <c r="F57" s="58">
        <f t="shared" si="11"/>
        <v>106.58346333853355</v>
      </c>
      <c r="G57" s="4"/>
      <c r="H57" s="102">
        <v>4890</v>
      </c>
      <c r="I57" s="91">
        <v>36</v>
      </c>
      <c r="J57" s="182" t="s">
        <v>5</v>
      </c>
      <c r="K57" s="4">
        <f t="shared" si="7"/>
        <v>36</v>
      </c>
      <c r="L57" s="361">
        <v>5628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29</v>
      </c>
      <c r="C58" s="47">
        <f t="shared" si="8"/>
        <v>9732</v>
      </c>
      <c r="D58" s="110">
        <f t="shared" si="10"/>
        <v>12848</v>
      </c>
      <c r="E58" s="58">
        <f t="shared" si="9"/>
        <v>104.37580437580438</v>
      </c>
      <c r="F58" s="58">
        <f t="shared" si="11"/>
        <v>75.74719800747198</v>
      </c>
      <c r="G58" s="13"/>
      <c r="H58" s="190">
        <v>4465</v>
      </c>
      <c r="I58" s="152">
        <v>40</v>
      </c>
      <c r="J58" s="185" t="s">
        <v>2</v>
      </c>
      <c r="K58" s="15">
        <f t="shared" si="7"/>
        <v>40</v>
      </c>
      <c r="L58" s="362">
        <v>4479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3</v>
      </c>
      <c r="C59" s="47">
        <f t="shared" si="8"/>
        <v>9377</v>
      </c>
      <c r="D59" s="110">
        <f t="shared" si="10"/>
        <v>11650</v>
      </c>
      <c r="E59" s="58">
        <f t="shared" si="9"/>
        <v>104.22363009892186</v>
      </c>
      <c r="F59" s="58">
        <f t="shared" si="11"/>
        <v>80.489270386266099</v>
      </c>
      <c r="G59" s="4"/>
      <c r="H59" s="507">
        <v>3337</v>
      </c>
      <c r="I59" s="395">
        <v>17</v>
      </c>
      <c r="J59" s="255" t="s">
        <v>21</v>
      </c>
      <c r="K59" s="9" t="s">
        <v>67</v>
      </c>
      <c r="L59" s="363">
        <v>184030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1</v>
      </c>
      <c r="C60" s="47">
        <f t="shared" si="8"/>
        <v>7967</v>
      </c>
      <c r="D60" s="110">
        <f t="shared" si="10"/>
        <v>11196</v>
      </c>
      <c r="E60" s="58">
        <f t="shared" si="9"/>
        <v>80.014060459977912</v>
      </c>
      <c r="F60" s="58">
        <f t="shared" si="11"/>
        <v>71.159342622365131</v>
      </c>
      <c r="G60" s="4"/>
      <c r="H60" s="140">
        <v>2829</v>
      </c>
      <c r="I60" s="155">
        <v>38</v>
      </c>
      <c r="J60" s="182" t="s">
        <v>38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28</v>
      </c>
      <c r="C61" s="47">
        <f t="shared" si="8"/>
        <v>5147</v>
      </c>
      <c r="D61" s="110">
        <f t="shared" si="10"/>
        <v>4848</v>
      </c>
      <c r="E61" s="58">
        <f t="shared" si="9"/>
        <v>91.3236337828247</v>
      </c>
      <c r="F61" s="58">
        <f t="shared" si="11"/>
        <v>106.16749174917493</v>
      </c>
      <c r="G61" s="12"/>
      <c r="H61" s="102">
        <v>1297</v>
      </c>
      <c r="I61" s="155">
        <v>21</v>
      </c>
      <c r="J61" s="4" t="s">
        <v>162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5</v>
      </c>
      <c r="C62" s="47">
        <f t="shared" si="8"/>
        <v>4890</v>
      </c>
      <c r="D62" s="110">
        <f t="shared" si="10"/>
        <v>5628</v>
      </c>
      <c r="E62" s="58">
        <f t="shared" si="9"/>
        <v>108.61839182585517</v>
      </c>
      <c r="F62" s="58">
        <f t="shared" si="11"/>
        <v>86.886993603411511</v>
      </c>
      <c r="G62" s="13"/>
      <c r="H62" s="102">
        <v>1073</v>
      </c>
      <c r="I62" s="198">
        <v>23</v>
      </c>
      <c r="J62" s="182" t="s">
        <v>27</v>
      </c>
      <c r="K62" s="55"/>
      <c r="L62" s="1" t="s">
        <v>61</v>
      </c>
      <c r="M62" s="498"/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2</v>
      </c>
      <c r="C63" s="388">
        <f t="shared" si="8"/>
        <v>4465</v>
      </c>
      <c r="D63" s="153">
        <f t="shared" si="10"/>
        <v>4479</v>
      </c>
      <c r="E63" s="64">
        <f t="shared" si="9"/>
        <v>99.977608598298247</v>
      </c>
      <c r="F63" s="64">
        <f t="shared" si="11"/>
        <v>99.687430229962047</v>
      </c>
      <c r="G63" s="103"/>
      <c r="H63" s="140">
        <v>635</v>
      </c>
      <c r="I63" s="91">
        <v>9</v>
      </c>
      <c r="J63" s="393" t="s">
        <v>170</v>
      </c>
      <c r="K63" s="4">
        <f>SUM(K49)</f>
        <v>26</v>
      </c>
      <c r="L63" s="182" t="s">
        <v>30</v>
      </c>
      <c r="M63" s="193">
        <v>87731</v>
      </c>
      <c r="N63" s="99">
        <f>SUM(H49)</f>
        <v>85090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 t="s">
        <v>56</v>
      </c>
      <c r="C64" s="113">
        <f>SUM(H89)</f>
        <v>180720</v>
      </c>
      <c r="D64" s="154">
        <f t="shared" si="10"/>
        <v>184030</v>
      </c>
      <c r="E64" s="77">
        <f t="shared" si="9"/>
        <v>99.54118081221462</v>
      </c>
      <c r="F64" s="77">
        <f t="shared" si="11"/>
        <v>98.201380209748407</v>
      </c>
      <c r="G64" s="481">
        <v>62.6</v>
      </c>
      <c r="H64" s="102">
        <v>619</v>
      </c>
      <c r="I64" s="91">
        <v>12</v>
      </c>
      <c r="J64" s="182" t="s">
        <v>18</v>
      </c>
      <c r="K64" s="4">
        <f t="shared" ref="K64:K72" si="12">SUM(K50)</f>
        <v>13</v>
      </c>
      <c r="L64" s="182" t="s">
        <v>7</v>
      </c>
      <c r="M64" s="193">
        <v>20268</v>
      </c>
      <c r="N64" s="99">
        <f t="shared" ref="N64:N72" si="13">SUM(H50)</f>
        <v>22642</v>
      </c>
      <c r="O64" s="49"/>
      <c r="S64" s="28"/>
      <c r="T64" s="28"/>
      <c r="U64" s="28"/>
      <c r="V64" s="28"/>
    </row>
    <row r="65" spans="2:22" x14ac:dyDescent="0.15">
      <c r="H65" s="99">
        <v>440</v>
      </c>
      <c r="I65" s="91">
        <v>1</v>
      </c>
      <c r="J65" s="182" t="s">
        <v>4</v>
      </c>
      <c r="K65" s="4">
        <f t="shared" si="12"/>
        <v>33</v>
      </c>
      <c r="L65" s="182" t="s">
        <v>0</v>
      </c>
      <c r="M65" s="193">
        <v>11390</v>
      </c>
      <c r="N65" s="99">
        <f t="shared" si="13"/>
        <v>10319</v>
      </c>
      <c r="O65" s="49"/>
      <c r="S65" s="28"/>
      <c r="T65" s="28"/>
      <c r="U65" s="28"/>
      <c r="V65" s="28"/>
    </row>
    <row r="66" spans="2:22" x14ac:dyDescent="0.15">
      <c r="H66" s="47">
        <v>266</v>
      </c>
      <c r="I66" s="91">
        <v>4</v>
      </c>
      <c r="J66" s="182" t="s">
        <v>11</v>
      </c>
      <c r="K66" s="4">
        <f t="shared" si="12"/>
        <v>22</v>
      </c>
      <c r="L66" s="182" t="s">
        <v>26</v>
      </c>
      <c r="M66" s="193">
        <v>8709</v>
      </c>
      <c r="N66" s="99">
        <f t="shared" si="13"/>
        <v>10248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518">
        <v>200</v>
      </c>
      <c r="I67" s="91">
        <v>11</v>
      </c>
      <c r="J67" s="182" t="s">
        <v>17</v>
      </c>
      <c r="K67" s="4">
        <f t="shared" si="12"/>
        <v>25</v>
      </c>
      <c r="L67" s="182" t="s">
        <v>29</v>
      </c>
      <c r="M67" s="193">
        <v>9324</v>
      </c>
      <c r="N67" s="99">
        <f t="shared" si="13"/>
        <v>9732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345">
        <v>55</v>
      </c>
      <c r="I68" s="91">
        <v>35</v>
      </c>
      <c r="J68" s="182" t="s">
        <v>36</v>
      </c>
      <c r="K68" s="4">
        <f t="shared" si="12"/>
        <v>16</v>
      </c>
      <c r="L68" s="182" t="s">
        <v>3</v>
      </c>
      <c r="M68" s="193">
        <v>8997</v>
      </c>
      <c r="N68" s="99">
        <f t="shared" si="13"/>
        <v>9377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48">
        <v>38</v>
      </c>
      <c r="I69" s="91">
        <v>15</v>
      </c>
      <c r="J69" s="182" t="s">
        <v>20</v>
      </c>
      <c r="K69" s="4">
        <f t="shared" si="12"/>
        <v>34</v>
      </c>
      <c r="L69" s="182" t="s">
        <v>1</v>
      </c>
      <c r="M69" s="193">
        <v>9957</v>
      </c>
      <c r="N69" s="99">
        <f t="shared" si="13"/>
        <v>7967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48">
        <v>21</v>
      </c>
      <c r="I70" s="91">
        <v>30</v>
      </c>
      <c r="J70" s="182" t="s">
        <v>33</v>
      </c>
      <c r="K70" s="4">
        <f t="shared" si="12"/>
        <v>24</v>
      </c>
      <c r="L70" s="182" t="s">
        <v>28</v>
      </c>
      <c r="M70" s="193">
        <v>5636</v>
      </c>
      <c r="N70" s="99">
        <f t="shared" si="13"/>
        <v>5147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98">
        <v>19</v>
      </c>
      <c r="I71" s="91">
        <v>27</v>
      </c>
      <c r="J71" s="182" t="s">
        <v>31</v>
      </c>
      <c r="K71" s="4">
        <f t="shared" si="12"/>
        <v>36</v>
      </c>
      <c r="L71" s="182" t="s">
        <v>5</v>
      </c>
      <c r="M71" s="193">
        <v>4502</v>
      </c>
      <c r="N71" s="99">
        <f t="shared" si="13"/>
        <v>4890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98">
        <v>14</v>
      </c>
      <c r="I72" s="91">
        <v>29</v>
      </c>
      <c r="J72" s="182" t="s">
        <v>54</v>
      </c>
      <c r="K72" s="4">
        <f t="shared" si="12"/>
        <v>40</v>
      </c>
      <c r="L72" s="185" t="s">
        <v>2</v>
      </c>
      <c r="M72" s="194">
        <v>4466</v>
      </c>
      <c r="N72" s="99">
        <f t="shared" si="13"/>
        <v>4465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98">
        <v>0</v>
      </c>
      <c r="I73" s="91">
        <v>2</v>
      </c>
      <c r="J73" s="182" t="s">
        <v>6</v>
      </c>
      <c r="K73" s="47"/>
      <c r="L73" s="331" t="s">
        <v>93</v>
      </c>
      <c r="M73" s="192">
        <v>181553</v>
      </c>
      <c r="N73" s="191">
        <f>SUM(H89)</f>
        <v>180720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98">
        <v>0</v>
      </c>
      <c r="I74" s="91">
        <v>3</v>
      </c>
      <c r="J74" s="182" t="s">
        <v>10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5</v>
      </c>
      <c r="J75" s="182" t="s">
        <v>12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48">
        <v>0</v>
      </c>
      <c r="I76" s="91">
        <v>6</v>
      </c>
      <c r="J76" s="182" t="s">
        <v>13</v>
      </c>
      <c r="L76" s="41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48">
        <v>0</v>
      </c>
      <c r="I77" s="91">
        <v>7</v>
      </c>
      <c r="J77" s="182" t="s">
        <v>14</v>
      </c>
      <c r="L77" s="412"/>
      <c r="M77" s="28"/>
      <c r="N77" s="28"/>
      <c r="O77" s="28"/>
      <c r="S77" s="28"/>
      <c r="T77" s="28"/>
      <c r="U77" s="28"/>
      <c r="V77" s="28"/>
    </row>
    <row r="78" spans="2:22" x14ac:dyDescent="0.15">
      <c r="H78" s="391">
        <v>0</v>
      </c>
      <c r="I78" s="91">
        <v>8</v>
      </c>
      <c r="J78" s="182" t="s">
        <v>15</v>
      </c>
      <c r="L78" s="412"/>
      <c r="M78" s="28"/>
      <c r="N78" s="28"/>
      <c r="O78" s="28"/>
      <c r="S78" s="28"/>
      <c r="T78" s="28"/>
      <c r="U78" s="28"/>
      <c r="V78" s="28"/>
    </row>
    <row r="79" spans="2:22" x14ac:dyDescent="0.15">
      <c r="H79" s="518">
        <v>0</v>
      </c>
      <c r="I79" s="91">
        <v>10</v>
      </c>
      <c r="J79" s="182" t="s">
        <v>16</v>
      </c>
      <c r="L79" s="479"/>
      <c r="M79" s="28"/>
      <c r="N79" s="28"/>
      <c r="O79" s="28"/>
      <c r="S79" s="28"/>
      <c r="T79" s="28"/>
      <c r="U79" s="28"/>
      <c r="V79" s="28"/>
    </row>
    <row r="80" spans="2:22" x14ac:dyDescent="0.15">
      <c r="H80" s="48">
        <v>0</v>
      </c>
      <c r="I80" s="91">
        <v>14</v>
      </c>
      <c r="J80" s="182" t="s">
        <v>19</v>
      </c>
      <c r="N80" s="28"/>
      <c r="O80" s="28"/>
      <c r="S80" s="28"/>
      <c r="T80" s="28"/>
      <c r="U80" s="28"/>
      <c r="V80" s="28"/>
    </row>
    <row r="81" spans="8:22" x14ac:dyDescent="0.15">
      <c r="H81" s="407">
        <v>0</v>
      </c>
      <c r="I81" s="91">
        <v>18</v>
      </c>
      <c r="J81" s="182" t="s">
        <v>22</v>
      </c>
      <c r="L81" s="32"/>
      <c r="M81" s="28"/>
      <c r="N81" s="28"/>
      <c r="O81" s="28"/>
      <c r="S81" s="28"/>
      <c r="T81" s="28"/>
      <c r="U81" s="28"/>
      <c r="V81" s="28"/>
    </row>
    <row r="82" spans="8:22" x14ac:dyDescent="0.15">
      <c r="H82" s="47">
        <v>0</v>
      </c>
      <c r="I82" s="91">
        <v>19</v>
      </c>
      <c r="J82" s="182" t="s">
        <v>23</v>
      </c>
      <c r="L82" s="51"/>
      <c r="M82" s="480"/>
      <c r="N82" s="28"/>
      <c r="O82" s="28"/>
      <c r="S82" s="28"/>
      <c r="T82" s="28"/>
      <c r="U82" s="28"/>
      <c r="V82" s="28"/>
    </row>
    <row r="83" spans="8:22" x14ac:dyDescent="0.15">
      <c r="H83" s="98">
        <v>0</v>
      </c>
      <c r="I83" s="91">
        <v>20</v>
      </c>
      <c r="J83" s="182" t="s">
        <v>24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48">
        <v>0</v>
      </c>
      <c r="I84" s="91">
        <v>28</v>
      </c>
      <c r="J84" s="182" t="s">
        <v>32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8">
        <v>0</v>
      </c>
      <c r="I85" s="91">
        <v>31</v>
      </c>
      <c r="J85" s="182" t="s">
        <v>64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98">
        <v>0</v>
      </c>
      <c r="I86" s="91">
        <v>32</v>
      </c>
      <c r="J86" s="182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48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9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180720</v>
      </c>
      <c r="I89" s="91"/>
      <c r="J89" s="4" t="s">
        <v>8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M40" sqref="M40"/>
    </sheetView>
  </sheetViews>
  <sheetFormatPr defaultRowHeight="13.5" x14ac:dyDescent="0.15"/>
  <cols>
    <col min="1" max="1" width="6.125" style="467" customWidth="1"/>
    <col min="2" max="2" width="19.375" style="467" customWidth="1"/>
    <col min="3" max="4" width="13.25" style="467" customWidth="1"/>
    <col min="5" max="6" width="11.875" style="467" customWidth="1"/>
    <col min="7" max="7" width="18.625" style="467" customWidth="1"/>
    <col min="8" max="8" width="15.25" style="467" customWidth="1"/>
    <col min="9" max="9" width="4.75" style="53" customWidth="1"/>
    <col min="10" max="10" width="18.75" style="467" customWidth="1"/>
    <col min="11" max="11" width="5" style="467" customWidth="1"/>
    <col min="12" max="12" width="18.125" style="467" customWidth="1"/>
    <col min="13" max="13" width="15.875" style="467" customWidth="1"/>
    <col min="14" max="14" width="14.5" style="467" customWidth="1"/>
    <col min="15" max="15" width="11" style="467" customWidth="1"/>
    <col min="16" max="16" width="9" style="467"/>
    <col min="17" max="17" width="6.25" style="467" customWidth="1"/>
    <col min="18" max="18" width="14.25" style="60" customWidth="1"/>
    <col min="19" max="30" width="7.625" style="467" customWidth="1"/>
    <col min="31" max="16384" width="9" style="467"/>
  </cols>
  <sheetData>
    <row r="1" spans="5:31" ht="13.5" customHeight="1" x14ac:dyDescent="0.15">
      <c r="H1" s="471" t="s">
        <v>188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534" t="s">
        <v>193</v>
      </c>
      <c r="I2" s="91"/>
      <c r="J2" s="213" t="s">
        <v>104</v>
      </c>
      <c r="K2" s="4"/>
      <c r="L2" s="205" t="s">
        <v>182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47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72210</v>
      </c>
      <c r="I4" s="91">
        <v>31</v>
      </c>
      <c r="J4" s="36" t="s">
        <v>64</v>
      </c>
      <c r="K4" s="231">
        <f>SUM(I4)</f>
        <v>31</v>
      </c>
      <c r="L4" s="322">
        <v>95260</v>
      </c>
      <c r="M4" s="487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48055</v>
      </c>
      <c r="I5" s="91">
        <v>2</v>
      </c>
      <c r="J5" s="36" t="s">
        <v>6</v>
      </c>
      <c r="K5" s="231">
        <f t="shared" ref="K5:K13" si="0">SUM(I5)</f>
        <v>2</v>
      </c>
      <c r="L5" s="322">
        <v>56528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38336</v>
      </c>
      <c r="I6" s="91">
        <v>3</v>
      </c>
      <c r="J6" s="36" t="s">
        <v>10</v>
      </c>
      <c r="K6" s="231">
        <f t="shared" si="0"/>
        <v>3</v>
      </c>
      <c r="L6" s="322">
        <v>25382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345">
        <v>27795</v>
      </c>
      <c r="I7" s="91">
        <v>34</v>
      </c>
      <c r="J7" s="36" t="s">
        <v>1</v>
      </c>
      <c r="K7" s="231">
        <f t="shared" si="0"/>
        <v>34</v>
      </c>
      <c r="L7" s="322">
        <v>34902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19132</v>
      </c>
      <c r="I8" s="91">
        <v>17</v>
      </c>
      <c r="J8" s="36" t="s">
        <v>21</v>
      </c>
      <c r="K8" s="231">
        <f t="shared" si="0"/>
        <v>17</v>
      </c>
      <c r="L8" s="322">
        <v>15057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48">
        <v>16072</v>
      </c>
      <c r="I9" s="91">
        <v>40</v>
      </c>
      <c r="J9" s="349" t="s">
        <v>2</v>
      </c>
      <c r="K9" s="231">
        <f t="shared" si="0"/>
        <v>40</v>
      </c>
      <c r="L9" s="322">
        <v>24272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16039</v>
      </c>
      <c r="I10" s="91">
        <v>16</v>
      </c>
      <c r="J10" s="36" t="s">
        <v>3</v>
      </c>
      <c r="K10" s="231">
        <f t="shared" si="0"/>
        <v>16</v>
      </c>
      <c r="L10" s="322">
        <v>21281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391">
        <v>16016</v>
      </c>
      <c r="I11" s="91">
        <v>13</v>
      </c>
      <c r="J11" s="36" t="s">
        <v>7</v>
      </c>
      <c r="K11" s="231">
        <f t="shared" si="0"/>
        <v>13</v>
      </c>
      <c r="L11" s="322">
        <v>19170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14">
        <v>13723</v>
      </c>
      <c r="I12" s="91">
        <v>26</v>
      </c>
      <c r="J12" s="36" t="s">
        <v>30</v>
      </c>
      <c r="K12" s="231">
        <f t="shared" si="0"/>
        <v>26</v>
      </c>
      <c r="L12" s="323">
        <v>9879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16">
        <v>13554</v>
      </c>
      <c r="I13" s="152">
        <v>38</v>
      </c>
      <c r="J13" s="84" t="s">
        <v>38</v>
      </c>
      <c r="K13" s="231">
        <f t="shared" si="0"/>
        <v>38</v>
      </c>
      <c r="L13" s="323">
        <v>13506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457">
        <v>11791</v>
      </c>
      <c r="I14" s="254">
        <v>1</v>
      </c>
      <c r="J14" s="465" t="s">
        <v>4</v>
      </c>
      <c r="K14" s="120" t="s">
        <v>8</v>
      </c>
      <c r="L14" s="324">
        <v>402493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11715</v>
      </c>
      <c r="I15" s="91">
        <v>11</v>
      </c>
      <c r="J15" s="36" t="s">
        <v>17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10483</v>
      </c>
      <c r="I16" s="91">
        <v>33</v>
      </c>
      <c r="J16" s="36" t="s">
        <v>0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345">
        <v>7184</v>
      </c>
      <c r="I17" s="91">
        <v>25</v>
      </c>
      <c r="J17" s="36" t="s">
        <v>29</v>
      </c>
      <c r="L17" s="57"/>
      <c r="M17" s="492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6785</v>
      </c>
      <c r="I18" s="91">
        <v>21</v>
      </c>
      <c r="J18" s="393" t="s">
        <v>162</v>
      </c>
      <c r="K18" s="1"/>
      <c r="L18" s="214" t="s">
        <v>104</v>
      </c>
      <c r="M18" s="467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6645</v>
      </c>
      <c r="I19" s="91">
        <v>36</v>
      </c>
      <c r="J19" s="36" t="s">
        <v>5</v>
      </c>
      <c r="K19" s="131">
        <f>SUM(I4)</f>
        <v>31</v>
      </c>
      <c r="L19" s="36" t="s">
        <v>64</v>
      </c>
      <c r="M19" s="448">
        <v>68285</v>
      </c>
      <c r="N19" s="99">
        <f>SUM(H4)</f>
        <v>72210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47</v>
      </c>
      <c r="C20" s="66" t="s">
        <v>193</v>
      </c>
      <c r="D20" s="66" t="s">
        <v>182</v>
      </c>
      <c r="E20" s="66" t="s">
        <v>41</v>
      </c>
      <c r="F20" s="66" t="s">
        <v>50</v>
      </c>
      <c r="G20" s="328" t="s">
        <v>186</v>
      </c>
      <c r="H20" s="98">
        <v>4025</v>
      </c>
      <c r="I20" s="91">
        <v>9</v>
      </c>
      <c r="J20" s="393" t="s">
        <v>170</v>
      </c>
      <c r="K20" s="131">
        <f t="shared" ref="K20:K28" si="1">SUM(I5)</f>
        <v>2</v>
      </c>
      <c r="L20" s="36" t="s">
        <v>6</v>
      </c>
      <c r="M20" s="449">
        <v>51327</v>
      </c>
      <c r="N20" s="99">
        <f t="shared" ref="N20:N28" si="2">SUM(H5)</f>
        <v>48055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64</v>
      </c>
      <c r="C21" s="230">
        <f>SUM(H4)</f>
        <v>72210</v>
      </c>
      <c r="D21" s="6">
        <f>SUM(L4)</f>
        <v>95260</v>
      </c>
      <c r="E21" s="58">
        <f t="shared" ref="E21:E30" si="3">SUM(N19/M19*100)</f>
        <v>105.74796807497987</v>
      </c>
      <c r="F21" s="58">
        <f t="shared" ref="F21:F31" si="4">SUM(C21/D21*100)</f>
        <v>75.803065294982147</v>
      </c>
      <c r="G21" s="69"/>
      <c r="H21" s="98">
        <v>3590</v>
      </c>
      <c r="I21" s="91">
        <v>24</v>
      </c>
      <c r="J21" s="349" t="s">
        <v>28</v>
      </c>
      <c r="K21" s="131">
        <f t="shared" si="1"/>
        <v>3</v>
      </c>
      <c r="L21" s="36" t="s">
        <v>10</v>
      </c>
      <c r="M21" s="449">
        <v>33526</v>
      </c>
      <c r="N21" s="99">
        <f t="shared" si="2"/>
        <v>38336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</v>
      </c>
      <c r="C22" s="230">
        <f t="shared" ref="C22:C30" si="5">SUM(H5)</f>
        <v>48055</v>
      </c>
      <c r="D22" s="6">
        <f t="shared" ref="D22:D30" si="6">SUM(L5)</f>
        <v>56528</v>
      </c>
      <c r="E22" s="58">
        <f t="shared" si="3"/>
        <v>93.625187523135963</v>
      </c>
      <c r="F22" s="58">
        <f t="shared" si="4"/>
        <v>85.010968015850551</v>
      </c>
      <c r="G22" s="69"/>
      <c r="H22" s="48">
        <v>2758</v>
      </c>
      <c r="I22" s="91">
        <v>10</v>
      </c>
      <c r="J22" s="36" t="s">
        <v>16</v>
      </c>
      <c r="K22" s="131">
        <f t="shared" si="1"/>
        <v>34</v>
      </c>
      <c r="L22" s="36" t="s">
        <v>1</v>
      </c>
      <c r="M22" s="449">
        <v>28180</v>
      </c>
      <c r="N22" s="99">
        <f t="shared" si="2"/>
        <v>27795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10</v>
      </c>
      <c r="C23" s="458">
        <f t="shared" si="5"/>
        <v>38336</v>
      </c>
      <c r="D23" s="110">
        <f t="shared" si="6"/>
        <v>25382</v>
      </c>
      <c r="E23" s="459">
        <f t="shared" si="3"/>
        <v>114.34707391278411</v>
      </c>
      <c r="F23" s="459">
        <f t="shared" si="4"/>
        <v>151.036167362698</v>
      </c>
      <c r="G23" s="69"/>
      <c r="H23" s="98">
        <v>2103</v>
      </c>
      <c r="I23" s="91">
        <v>14</v>
      </c>
      <c r="J23" s="36" t="s">
        <v>19</v>
      </c>
      <c r="K23" s="131">
        <f t="shared" si="1"/>
        <v>17</v>
      </c>
      <c r="L23" s="36" t="s">
        <v>21</v>
      </c>
      <c r="M23" s="449">
        <v>18070</v>
      </c>
      <c r="N23" s="99">
        <f t="shared" si="2"/>
        <v>19132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1</v>
      </c>
      <c r="C24" s="230">
        <f t="shared" si="5"/>
        <v>27795</v>
      </c>
      <c r="D24" s="6">
        <f t="shared" si="6"/>
        <v>34902</v>
      </c>
      <c r="E24" s="58">
        <f t="shared" si="3"/>
        <v>98.633782824698372</v>
      </c>
      <c r="F24" s="58">
        <f t="shared" si="4"/>
        <v>79.637270070483069</v>
      </c>
      <c r="G24" s="69"/>
      <c r="H24" s="48">
        <v>1291</v>
      </c>
      <c r="I24" s="91">
        <v>4</v>
      </c>
      <c r="J24" s="36" t="s">
        <v>11</v>
      </c>
      <c r="K24" s="131">
        <f t="shared" si="1"/>
        <v>40</v>
      </c>
      <c r="L24" s="349" t="s">
        <v>2</v>
      </c>
      <c r="M24" s="449">
        <v>16599</v>
      </c>
      <c r="N24" s="99">
        <f t="shared" si="2"/>
        <v>16072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21</v>
      </c>
      <c r="C25" s="230">
        <f t="shared" si="5"/>
        <v>19132</v>
      </c>
      <c r="D25" s="6">
        <f t="shared" si="6"/>
        <v>15057</v>
      </c>
      <c r="E25" s="58">
        <f t="shared" si="3"/>
        <v>105.87714443829552</v>
      </c>
      <c r="F25" s="58">
        <f t="shared" si="4"/>
        <v>127.06382413495385</v>
      </c>
      <c r="G25" s="79"/>
      <c r="H25" s="98">
        <v>808</v>
      </c>
      <c r="I25" s="91">
        <v>27</v>
      </c>
      <c r="J25" s="36" t="s">
        <v>31</v>
      </c>
      <c r="K25" s="131">
        <f t="shared" si="1"/>
        <v>16</v>
      </c>
      <c r="L25" s="36" t="s">
        <v>3</v>
      </c>
      <c r="M25" s="449">
        <v>13951</v>
      </c>
      <c r="N25" s="99">
        <f t="shared" si="2"/>
        <v>16039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49" t="s">
        <v>2</v>
      </c>
      <c r="C26" s="230">
        <f t="shared" si="5"/>
        <v>16072</v>
      </c>
      <c r="D26" s="6">
        <f t="shared" si="6"/>
        <v>24272</v>
      </c>
      <c r="E26" s="58">
        <f t="shared" si="3"/>
        <v>96.825109946382312</v>
      </c>
      <c r="F26" s="58">
        <f t="shared" si="4"/>
        <v>66.21621621621621</v>
      </c>
      <c r="G26" s="69"/>
      <c r="H26" s="98">
        <v>689</v>
      </c>
      <c r="I26" s="91">
        <v>15</v>
      </c>
      <c r="J26" s="36" t="s">
        <v>20</v>
      </c>
      <c r="K26" s="131">
        <f t="shared" si="1"/>
        <v>13</v>
      </c>
      <c r="L26" s="36" t="s">
        <v>7</v>
      </c>
      <c r="M26" s="449">
        <v>14686</v>
      </c>
      <c r="N26" s="99">
        <f t="shared" si="2"/>
        <v>16016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3</v>
      </c>
      <c r="C27" s="230">
        <f t="shared" si="5"/>
        <v>16039</v>
      </c>
      <c r="D27" s="6">
        <f t="shared" si="6"/>
        <v>21281</v>
      </c>
      <c r="E27" s="58">
        <f t="shared" si="3"/>
        <v>114.96666905598165</v>
      </c>
      <c r="F27" s="58">
        <f t="shared" si="4"/>
        <v>75.36769888633053</v>
      </c>
      <c r="G27" s="69"/>
      <c r="H27" s="98">
        <v>623</v>
      </c>
      <c r="I27" s="91">
        <v>12</v>
      </c>
      <c r="J27" s="36" t="s">
        <v>18</v>
      </c>
      <c r="K27" s="131">
        <f t="shared" si="1"/>
        <v>26</v>
      </c>
      <c r="L27" s="36" t="s">
        <v>30</v>
      </c>
      <c r="M27" s="450">
        <v>12721</v>
      </c>
      <c r="N27" s="99">
        <f t="shared" si="2"/>
        <v>13723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7</v>
      </c>
      <c r="C28" s="230">
        <f t="shared" si="5"/>
        <v>16016</v>
      </c>
      <c r="D28" s="6">
        <f t="shared" si="6"/>
        <v>19170</v>
      </c>
      <c r="E28" s="58">
        <f t="shared" si="3"/>
        <v>109.05624404194472</v>
      </c>
      <c r="F28" s="58">
        <f t="shared" si="4"/>
        <v>83.547209181011993</v>
      </c>
      <c r="G28" s="80"/>
      <c r="H28" s="98">
        <v>514</v>
      </c>
      <c r="I28" s="91">
        <v>32</v>
      </c>
      <c r="J28" s="36" t="s">
        <v>35</v>
      </c>
      <c r="K28" s="206">
        <f t="shared" si="1"/>
        <v>38</v>
      </c>
      <c r="L28" s="84" t="s">
        <v>38</v>
      </c>
      <c r="M28" s="451">
        <v>13554</v>
      </c>
      <c r="N28" s="190">
        <f t="shared" si="2"/>
        <v>13554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6" t="s">
        <v>30</v>
      </c>
      <c r="C29" s="230">
        <f t="shared" si="5"/>
        <v>13723</v>
      </c>
      <c r="D29" s="6">
        <f t="shared" si="6"/>
        <v>9879</v>
      </c>
      <c r="E29" s="58">
        <f t="shared" si="3"/>
        <v>107.87673925005896</v>
      </c>
      <c r="F29" s="58">
        <f t="shared" si="4"/>
        <v>138.91082093329283</v>
      </c>
      <c r="G29" s="79"/>
      <c r="H29" s="98">
        <v>359</v>
      </c>
      <c r="I29" s="91">
        <v>39</v>
      </c>
      <c r="J29" s="36" t="s">
        <v>39</v>
      </c>
      <c r="K29" s="129"/>
      <c r="L29" s="129" t="s">
        <v>55</v>
      </c>
      <c r="M29" s="452">
        <v>345571</v>
      </c>
      <c r="N29" s="195">
        <f>SUM(H44)</f>
        <v>353273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38</v>
      </c>
      <c r="C30" s="230">
        <f t="shared" si="5"/>
        <v>13554</v>
      </c>
      <c r="D30" s="6">
        <f t="shared" si="6"/>
        <v>13506</v>
      </c>
      <c r="E30" s="64">
        <f t="shared" si="3"/>
        <v>100</v>
      </c>
      <c r="F30" s="70">
        <f t="shared" si="4"/>
        <v>100.3553976010662</v>
      </c>
      <c r="G30" s="82"/>
      <c r="H30" s="98">
        <v>289</v>
      </c>
      <c r="I30" s="91">
        <v>7</v>
      </c>
      <c r="J30" s="36" t="s">
        <v>14</v>
      </c>
      <c r="K30" s="1"/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353273</v>
      </c>
      <c r="D31" s="74">
        <f>SUM(L14)</f>
        <v>402493</v>
      </c>
      <c r="E31" s="77">
        <f>SUM(N29/M29*100)</f>
        <v>102.22877498401198</v>
      </c>
      <c r="F31" s="70">
        <f t="shared" si="4"/>
        <v>87.771215896922428</v>
      </c>
      <c r="G31" s="92">
        <v>59.4</v>
      </c>
      <c r="H31" s="98">
        <v>273</v>
      </c>
      <c r="I31" s="91">
        <v>20</v>
      </c>
      <c r="J31" s="36" t="s">
        <v>24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164</v>
      </c>
      <c r="I32" s="91">
        <v>5</v>
      </c>
      <c r="J32" s="36" t="s">
        <v>12</v>
      </c>
      <c r="K32" s="1"/>
      <c r="L32" s="412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98</v>
      </c>
      <c r="I33" s="91">
        <v>37</v>
      </c>
      <c r="J33" s="36" t="s">
        <v>37</v>
      </c>
      <c r="K33" s="1"/>
      <c r="L33" s="412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95</v>
      </c>
      <c r="I34" s="91">
        <v>29</v>
      </c>
      <c r="J34" s="36" t="s">
        <v>54</v>
      </c>
      <c r="K34" s="1"/>
      <c r="L34" s="412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36</v>
      </c>
      <c r="I35" s="91">
        <v>23</v>
      </c>
      <c r="J35" s="36" t="s">
        <v>27</v>
      </c>
      <c r="K35" s="1"/>
      <c r="L35" s="479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15</v>
      </c>
      <c r="I36" s="91">
        <v>18</v>
      </c>
      <c r="J36" s="36" t="s">
        <v>22</v>
      </c>
      <c r="K36" s="1"/>
      <c r="L36" s="475"/>
      <c r="M36" s="475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6</v>
      </c>
      <c r="I37" s="91">
        <v>19</v>
      </c>
      <c r="J37" s="36" t="s">
        <v>23</v>
      </c>
      <c r="K37" s="1"/>
      <c r="L37" s="51"/>
      <c r="M37" s="480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1</v>
      </c>
      <c r="I38" s="91">
        <v>30</v>
      </c>
      <c r="J38" s="36" t="s">
        <v>33</v>
      </c>
      <c r="K38" s="1"/>
      <c r="L38" s="475"/>
      <c r="M38" s="475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98">
        <v>1</v>
      </c>
      <c r="I39" s="91">
        <v>35</v>
      </c>
      <c r="J39" s="36" t="s">
        <v>36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6</v>
      </c>
      <c r="J40" s="36" t="s">
        <v>13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345">
        <v>0</v>
      </c>
      <c r="I41" s="91">
        <v>8</v>
      </c>
      <c r="J41" s="36" t="s">
        <v>15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98">
        <v>0</v>
      </c>
      <c r="I42" s="91">
        <v>22</v>
      </c>
      <c r="J42" s="36" t="s">
        <v>26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98">
        <v>0</v>
      </c>
      <c r="I43" s="91">
        <v>28</v>
      </c>
      <c r="J43" s="36" t="s">
        <v>32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353273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71" t="s">
        <v>188</v>
      </c>
      <c r="L47" s="492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193</v>
      </c>
      <c r="I48" s="91"/>
      <c r="J48" s="216" t="s">
        <v>92</v>
      </c>
      <c r="K48" s="4"/>
      <c r="L48" s="384" t="s">
        <v>182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ht="13.5" customHeight="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100</v>
      </c>
      <c r="M49" s="493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ht="13.5" customHeight="1" x14ac:dyDescent="0.15">
      <c r="A50" s="1"/>
      <c r="B50" s="1"/>
      <c r="C50" s="1"/>
      <c r="D50" s="1"/>
      <c r="E50" s="1"/>
      <c r="F50" s="1"/>
      <c r="G50" s="1"/>
      <c r="H50" s="502">
        <v>13762</v>
      </c>
      <c r="I50" s="91">
        <v>16</v>
      </c>
      <c r="J50" s="36" t="s">
        <v>3</v>
      </c>
      <c r="K50" s="382">
        <f>SUM(I50)</f>
        <v>16</v>
      </c>
      <c r="L50" s="385">
        <v>16216</v>
      </c>
      <c r="M50" s="493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ht="13.5" customHeight="1" x14ac:dyDescent="0.15">
      <c r="A51" s="1"/>
      <c r="B51" s="1"/>
      <c r="C51" s="1"/>
      <c r="D51" s="1"/>
      <c r="E51" s="1"/>
      <c r="F51" s="1"/>
      <c r="G51" s="1"/>
      <c r="H51" s="48">
        <v>8953</v>
      </c>
      <c r="I51" s="91">
        <v>33</v>
      </c>
      <c r="J51" s="36" t="s">
        <v>0</v>
      </c>
      <c r="K51" s="382">
        <f t="shared" ref="K51:K59" si="7">SUM(I51)</f>
        <v>33</v>
      </c>
      <c r="L51" s="386">
        <v>9168</v>
      </c>
      <c r="M51" s="493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8">
        <v>3443</v>
      </c>
      <c r="I52" s="91">
        <v>26</v>
      </c>
      <c r="J52" s="36" t="s">
        <v>30</v>
      </c>
      <c r="K52" s="382">
        <f t="shared" si="7"/>
        <v>26</v>
      </c>
      <c r="L52" s="386">
        <v>2817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47</v>
      </c>
      <c r="C53" s="66" t="s">
        <v>193</v>
      </c>
      <c r="D53" s="66" t="s">
        <v>182</v>
      </c>
      <c r="E53" s="66" t="s">
        <v>41</v>
      </c>
      <c r="F53" s="66" t="s">
        <v>50</v>
      </c>
      <c r="G53" s="328" t="s">
        <v>186</v>
      </c>
      <c r="H53" s="48">
        <v>2046</v>
      </c>
      <c r="I53" s="91">
        <v>31</v>
      </c>
      <c r="J53" s="36" t="s">
        <v>64</v>
      </c>
      <c r="K53" s="382">
        <f t="shared" si="7"/>
        <v>31</v>
      </c>
      <c r="L53" s="386">
        <v>1215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13762</v>
      </c>
      <c r="D54" s="110">
        <f>SUM(L50)</f>
        <v>16216</v>
      </c>
      <c r="E54" s="58">
        <f t="shared" ref="E54:E63" si="8">SUM(N67/M67*100)</f>
        <v>101.96339927391271</v>
      </c>
      <c r="F54" s="58">
        <f t="shared" ref="F54:F61" si="9">SUM(C54/D54*100)</f>
        <v>84.866798223976332</v>
      </c>
      <c r="G54" s="69"/>
      <c r="H54" s="48">
        <v>1968</v>
      </c>
      <c r="I54" s="91">
        <v>34</v>
      </c>
      <c r="J54" s="36" t="s">
        <v>1</v>
      </c>
      <c r="K54" s="382">
        <f t="shared" si="7"/>
        <v>34</v>
      </c>
      <c r="L54" s="386">
        <v>1501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8953</v>
      </c>
      <c r="D55" s="110">
        <f t="shared" ref="D55:D63" si="11">SUM(L51)</f>
        <v>9168</v>
      </c>
      <c r="E55" s="58">
        <f t="shared" si="8"/>
        <v>103.98373983739837</v>
      </c>
      <c r="F55" s="58">
        <f t="shared" si="9"/>
        <v>97.654886561954626</v>
      </c>
      <c r="G55" s="69"/>
      <c r="H55" s="48">
        <v>1741</v>
      </c>
      <c r="I55" s="91">
        <v>40</v>
      </c>
      <c r="J55" s="36" t="s">
        <v>2</v>
      </c>
      <c r="K55" s="382">
        <f t="shared" si="7"/>
        <v>40</v>
      </c>
      <c r="L55" s="386">
        <v>3187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30</v>
      </c>
      <c r="C56" s="47">
        <f t="shared" si="10"/>
        <v>3443</v>
      </c>
      <c r="D56" s="110">
        <f t="shared" si="11"/>
        <v>2817</v>
      </c>
      <c r="E56" s="58">
        <f t="shared" si="8"/>
        <v>106.52846534653466</v>
      </c>
      <c r="F56" s="58">
        <f t="shared" si="9"/>
        <v>122.22222222222223</v>
      </c>
      <c r="G56" s="69"/>
      <c r="H56" s="48">
        <v>1371</v>
      </c>
      <c r="I56" s="91">
        <v>22</v>
      </c>
      <c r="J56" s="36" t="s">
        <v>26</v>
      </c>
      <c r="K56" s="382">
        <f t="shared" si="7"/>
        <v>22</v>
      </c>
      <c r="L56" s="386">
        <v>1371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64</v>
      </c>
      <c r="C57" s="47">
        <f t="shared" si="10"/>
        <v>2046</v>
      </c>
      <c r="D57" s="110">
        <f t="shared" si="11"/>
        <v>1215</v>
      </c>
      <c r="E57" s="58">
        <f t="shared" si="8"/>
        <v>111.86440677966101</v>
      </c>
      <c r="F57" s="58">
        <f t="shared" si="9"/>
        <v>168.39506172839506</v>
      </c>
      <c r="G57" s="69"/>
      <c r="H57" s="48">
        <v>1185</v>
      </c>
      <c r="I57" s="91">
        <v>38</v>
      </c>
      <c r="J57" s="36" t="s">
        <v>38</v>
      </c>
      <c r="K57" s="382">
        <f t="shared" si="7"/>
        <v>38</v>
      </c>
      <c r="L57" s="386">
        <v>1105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1968</v>
      </c>
      <c r="D58" s="110">
        <f t="shared" si="11"/>
        <v>1501</v>
      </c>
      <c r="E58" s="58">
        <f t="shared" si="8"/>
        <v>111.5014164305949</v>
      </c>
      <c r="F58" s="58">
        <f t="shared" si="9"/>
        <v>131.11259160559626</v>
      </c>
      <c r="G58" s="79"/>
      <c r="H58" s="48">
        <v>1011</v>
      </c>
      <c r="I58" s="91">
        <v>25</v>
      </c>
      <c r="J58" s="36" t="s">
        <v>29</v>
      </c>
      <c r="K58" s="382">
        <f t="shared" si="7"/>
        <v>25</v>
      </c>
      <c r="L58" s="386">
        <v>379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2</v>
      </c>
      <c r="C59" s="47">
        <f t="shared" si="10"/>
        <v>1741</v>
      </c>
      <c r="D59" s="110">
        <f t="shared" si="11"/>
        <v>3187</v>
      </c>
      <c r="E59" s="58">
        <f t="shared" si="8"/>
        <v>106.15853658536585</v>
      </c>
      <c r="F59" s="58">
        <f t="shared" si="9"/>
        <v>54.628176968936302</v>
      </c>
      <c r="G59" s="69"/>
      <c r="H59" s="460">
        <v>966</v>
      </c>
      <c r="I59" s="152">
        <v>14</v>
      </c>
      <c r="J59" s="84" t="s">
        <v>19</v>
      </c>
      <c r="K59" s="383">
        <f t="shared" si="7"/>
        <v>14</v>
      </c>
      <c r="L59" s="387">
        <v>960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26</v>
      </c>
      <c r="C60" s="99">
        <f t="shared" si="10"/>
        <v>1371</v>
      </c>
      <c r="D60" s="110">
        <f t="shared" si="11"/>
        <v>1371</v>
      </c>
      <c r="E60" s="58">
        <f t="shared" si="8"/>
        <v>100</v>
      </c>
      <c r="F60" s="58">
        <f t="shared" si="9"/>
        <v>100</v>
      </c>
      <c r="G60" s="440"/>
      <c r="H60" s="472">
        <v>902</v>
      </c>
      <c r="I60" s="254">
        <v>1</v>
      </c>
      <c r="J60" s="465" t="s">
        <v>4</v>
      </c>
      <c r="K60" s="441" t="s">
        <v>8</v>
      </c>
      <c r="L60" s="454">
        <v>40848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38</v>
      </c>
      <c r="C61" s="47">
        <f t="shared" si="10"/>
        <v>1185</v>
      </c>
      <c r="D61" s="110">
        <f t="shared" si="11"/>
        <v>1105</v>
      </c>
      <c r="E61" s="58">
        <f t="shared" si="8"/>
        <v>103.6745406824147</v>
      </c>
      <c r="F61" s="58">
        <f t="shared" si="9"/>
        <v>107.23981900452489</v>
      </c>
      <c r="G61" s="80"/>
      <c r="H61" s="48">
        <v>644</v>
      </c>
      <c r="I61" s="91">
        <v>11</v>
      </c>
      <c r="J61" s="36" t="s">
        <v>17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29</v>
      </c>
      <c r="C62" s="47">
        <f t="shared" si="10"/>
        <v>1011</v>
      </c>
      <c r="D62" s="110">
        <f t="shared" si="11"/>
        <v>379</v>
      </c>
      <c r="E62" s="58">
        <f t="shared" si="8"/>
        <v>95.648060548722796</v>
      </c>
      <c r="F62" s="58">
        <f>SUM(C62/D62*100)</f>
        <v>266.754617414248</v>
      </c>
      <c r="G62" s="79"/>
      <c r="H62" s="98">
        <v>568</v>
      </c>
      <c r="I62" s="91">
        <v>24</v>
      </c>
      <c r="J62" s="349" t="s">
        <v>28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19</v>
      </c>
      <c r="C63" s="47">
        <f t="shared" si="10"/>
        <v>966</v>
      </c>
      <c r="D63" s="110">
        <f t="shared" si="11"/>
        <v>960</v>
      </c>
      <c r="E63" s="64">
        <f t="shared" si="8"/>
        <v>107.93296089385476</v>
      </c>
      <c r="F63" s="58">
        <f>SUM(C63/D63*100)</f>
        <v>100.62500000000001</v>
      </c>
      <c r="G63" s="82"/>
      <c r="H63" s="98">
        <v>408</v>
      </c>
      <c r="I63" s="91">
        <v>15</v>
      </c>
      <c r="J63" s="36" t="s">
        <v>20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57</v>
      </c>
      <c r="C64" s="74">
        <f>SUM(H90)</f>
        <v>39676</v>
      </c>
      <c r="D64" s="74">
        <f>SUM(L60)</f>
        <v>40848</v>
      </c>
      <c r="E64" s="77">
        <f>SUM(N77/M77*100)</f>
        <v>104.59494371655286</v>
      </c>
      <c r="F64" s="77">
        <f>SUM(C64/D64*100)</f>
        <v>97.130826478652565</v>
      </c>
      <c r="G64" s="482">
        <v>155.5</v>
      </c>
      <c r="H64" s="407">
        <v>200</v>
      </c>
      <c r="I64" s="91">
        <v>37</v>
      </c>
      <c r="J64" s="36" t="s">
        <v>37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7">
        <v>144</v>
      </c>
      <c r="I65" s="91">
        <v>9</v>
      </c>
      <c r="J65" s="393" t="s">
        <v>170</v>
      </c>
      <c r="L65" s="1"/>
      <c r="M65" s="49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134</v>
      </c>
      <c r="I66" s="91">
        <v>36</v>
      </c>
      <c r="J66" s="36" t="s">
        <v>5</v>
      </c>
      <c r="K66" s="1"/>
      <c r="L66" s="217" t="s">
        <v>92</v>
      </c>
      <c r="M66" s="400" t="s">
        <v>63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129</v>
      </c>
      <c r="I67" s="91">
        <v>17</v>
      </c>
      <c r="J67" s="36" t="s">
        <v>21</v>
      </c>
      <c r="K67" s="4">
        <f>SUM(I50)</f>
        <v>16</v>
      </c>
      <c r="L67" s="36" t="s">
        <v>3</v>
      </c>
      <c r="M67" s="484">
        <v>13497</v>
      </c>
      <c r="N67" s="99">
        <f>SUM(H50)</f>
        <v>13762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68</v>
      </c>
      <c r="I68" s="91">
        <v>13</v>
      </c>
      <c r="J68" s="36" t="s">
        <v>7</v>
      </c>
      <c r="K68" s="4">
        <f t="shared" ref="K68:K76" si="12">SUM(I51)</f>
        <v>33</v>
      </c>
      <c r="L68" s="36" t="s">
        <v>0</v>
      </c>
      <c r="M68" s="485">
        <v>8610</v>
      </c>
      <c r="N68" s="99">
        <f t="shared" ref="N68:N76" si="13">SUM(H51)</f>
        <v>8953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98">
        <v>25</v>
      </c>
      <c r="I69" s="91">
        <v>19</v>
      </c>
      <c r="J69" s="36" t="s">
        <v>23</v>
      </c>
      <c r="K69" s="4">
        <f t="shared" si="12"/>
        <v>26</v>
      </c>
      <c r="L69" s="36" t="s">
        <v>30</v>
      </c>
      <c r="M69" s="485">
        <v>3232</v>
      </c>
      <c r="N69" s="99">
        <f t="shared" si="13"/>
        <v>3443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8">
        <v>8</v>
      </c>
      <c r="I70" s="91">
        <v>23</v>
      </c>
      <c r="J70" s="36" t="s">
        <v>27</v>
      </c>
      <c r="K70" s="4">
        <f t="shared" si="12"/>
        <v>31</v>
      </c>
      <c r="L70" s="36" t="s">
        <v>64</v>
      </c>
      <c r="M70" s="485">
        <v>1829</v>
      </c>
      <c r="N70" s="99">
        <f t="shared" si="13"/>
        <v>2046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8">
        <v>0</v>
      </c>
      <c r="I71" s="91">
        <v>2</v>
      </c>
      <c r="J71" s="36" t="s">
        <v>6</v>
      </c>
      <c r="K71" s="4">
        <f t="shared" si="12"/>
        <v>34</v>
      </c>
      <c r="L71" s="36" t="s">
        <v>1</v>
      </c>
      <c r="M71" s="485">
        <v>1765</v>
      </c>
      <c r="N71" s="99">
        <f t="shared" si="13"/>
        <v>1968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3</v>
      </c>
      <c r="J72" s="36" t="s">
        <v>10</v>
      </c>
      <c r="K72" s="4">
        <f t="shared" si="12"/>
        <v>40</v>
      </c>
      <c r="L72" s="36" t="s">
        <v>2</v>
      </c>
      <c r="M72" s="485">
        <v>1640</v>
      </c>
      <c r="N72" s="99">
        <f t="shared" si="13"/>
        <v>1741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98">
        <v>0</v>
      </c>
      <c r="I73" s="91">
        <v>4</v>
      </c>
      <c r="J73" s="36" t="s">
        <v>11</v>
      </c>
      <c r="K73" s="4">
        <f t="shared" si="12"/>
        <v>22</v>
      </c>
      <c r="L73" s="36" t="s">
        <v>26</v>
      </c>
      <c r="M73" s="485">
        <v>1371</v>
      </c>
      <c r="N73" s="99">
        <f t="shared" si="13"/>
        <v>1371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8">
        <v>0</v>
      </c>
      <c r="I74" s="91">
        <v>5</v>
      </c>
      <c r="J74" s="36" t="s">
        <v>12</v>
      </c>
      <c r="K74" s="4">
        <f t="shared" si="12"/>
        <v>38</v>
      </c>
      <c r="L74" s="36" t="s">
        <v>38</v>
      </c>
      <c r="M74" s="485">
        <v>1143</v>
      </c>
      <c r="N74" s="99">
        <f t="shared" si="13"/>
        <v>1185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6</v>
      </c>
      <c r="J75" s="36" t="s">
        <v>13</v>
      </c>
      <c r="K75" s="4">
        <f t="shared" si="12"/>
        <v>25</v>
      </c>
      <c r="L75" s="36" t="s">
        <v>29</v>
      </c>
      <c r="M75" s="485">
        <v>1057</v>
      </c>
      <c r="N75" s="99">
        <f t="shared" si="13"/>
        <v>1011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7</v>
      </c>
      <c r="J76" s="36" t="s">
        <v>14</v>
      </c>
      <c r="K76" s="15">
        <f t="shared" si="12"/>
        <v>14</v>
      </c>
      <c r="L76" s="84" t="s">
        <v>19</v>
      </c>
      <c r="M76" s="486">
        <v>895</v>
      </c>
      <c r="N76" s="190">
        <f t="shared" si="13"/>
        <v>966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98">
        <v>0</v>
      </c>
      <c r="I77" s="91">
        <v>8</v>
      </c>
      <c r="J77" s="36" t="s">
        <v>15</v>
      </c>
      <c r="K77" s="4"/>
      <c r="L77" s="129" t="s">
        <v>56</v>
      </c>
      <c r="M77" s="351">
        <v>37933</v>
      </c>
      <c r="N77" s="195">
        <f>SUM(H90)</f>
        <v>39676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99">
        <v>0</v>
      </c>
      <c r="I78" s="91">
        <v>10</v>
      </c>
      <c r="J78" s="36" t="s">
        <v>16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12</v>
      </c>
      <c r="J79" s="36" t="s">
        <v>18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535">
        <v>0</v>
      </c>
      <c r="I80" s="91">
        <v>18</v>
      </c>
      <c r="J80" s="36" t="s">
        <v>22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20</v>
      </c>
      <c r="J81" s="36" t="s">
        <v>24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21</v>
      </c>
      <c r="J82" s="36" t="s">
        <v>72</v>
      </c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98">
        <v>0</v>
      </c>
      <c r="I83" s="91">
        <v>27</v>
      </c>
      <c r="J83" s="36" t="s">
        <v>31</v>
      </c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L84" s="412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L85" s="479"/>
      <c r="M85" s="28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L86" s="475"/>
      <c r="M86" s="475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L87" s="51"/>
      <c r="M87" s="480"/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L88" s="475"/>
      <c r="M88" s="475"/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9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39676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I47" sqref="I47"/>
    </sheetView>
  </sheetViews>
  <sheetFormatPr defaultRowHeight="13.5" customHeight="1" x14ac:dyDescent="0.15"/>
  <cols>
    <col min="1" max="1" width="6.125" style="468" customWidth="1"/>
    <col min="2" max="2" width="19.25" style="468" customWidth="1"/>
    <col min="3" max="4" width="13.25" style="468" customWidth="1"/>
    <col min="5" max="6" width="11.875" style="468" customWidth="1"/>
    <col min="7" max="7" width="19.875" style="468" customWidth="1"/>
    <col min="8" max="8" width="14.5" style="468" customWidth="1"/>
    <col min="9" max="9" width="5.125" style="468" customWidth="1"/>
    <col min="10" max="10" width="17.625" style="468" customWidth="1"/>
    <col min="11" max="11" width="5" style="468" customWidth="1"/>
    <col min="12" max="12" width="17.875" style="468" customWidth="1"/>
    <col min="13" max="13" width="15.375" style="1" customWidth="1"/>
    <col min="14" max="14" width="14.25" style="1" customWidth="1"/>
    <col min="15" max="15" width="10.5" style="468" customWidth="1"/>
    <col min="16" max="16" width="9" style="468"/>
    <col min="17" max="17" width="7.75" style="468" customWidth="1"/>
    <col min="18" max="18" width="14" style="468" customWidth="1"/>
    <col min="19" max="30" width="7.625" style="468" customWidth="1"/>
    <col min="31" max="16384" width="9" style="468"/>
  </cols>
  <sheetData>
    <row r="1" spans="8:30" ht="13.5" customHeight="1" x14ac:dyDescent="0.2">
      <c r="H1" s="183" t="s">
        <v>70</v>
      </c>
      <c r="I1" s="473"/>
      <c r="J1" s="50"/>
      <c r="K1" s="1"/>
      <c r="L1" s="51"/>
      <c r="M1" s="489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196</v>
      </c>
      <c r="I2" s="4"/>
      <c r="J2" s="208" t="s">
        <v>70</v>
      </c>
      <c r="K2" s="89"/>
      <c r="L2" s="374" t="s">
        <v>185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M3" s="494"/>
      <c r="N3" s="495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23874</v>
      </c>
      <c r="I4" s="91">
        <v>33</v>
      </c>
      <c r="J4" s="183" t="s">
        <v>0</v>
      </c>
      <c r="K4" s="135">
        <f>SUM(I4)</f>
        <v>33</v>
      </c>
      <c r="L4" s="367">
        <v>22947</v>
      </c>
      <c r="M4" s="500"/>
      <c r="N4" s="49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17770</v>
      </c>
      <c r="I5" s="91">
        <v>9</v>
      </c>
      <c r="J5" s="408" t="s">
        <v>170</v>
      </c>
      <c r="K5" s="135">
        <f t="shared" ref="K5:K13" si="0">SUM(I5)</f>
        <v>9</v>
      </c>
      <c r="L5" s="368">
        <v>19913</v>
      </c>
      <c r="M5" s="494"/>
      <c r="N5" s="49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14997</v>
      </c>
      <c r="I6" s="91">
        <v>13</v>
      </c>
      <c r="J6" s="183" t="s">
        <v>7</v>
      </c>
      <c r="K6" s="135">
        <f t="shared" si="0"/>
        <v>13</v>
      </c>
      <c r="L6" s="368">
        <v>15447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98">
        <v>9014</v>
      </c>
      <c r="I7" s="91">
        <v>34</v>
      </c>
      <c r="J7" s="183" t="s">
        <v>1</v>
      </c>
      <c r="K7" s="135">
        <f t="shared" si="0"/>
        <v>34</v>
      </c>
      <c r="L7" s="368">
        <v>9164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7372</v>
      </c>
      <c r="I8" s="91">
        <v>25</v>
      </c>
      <c r="J8" s="183" t="s">
        <v>29</v>
      </c>
      <c r="K8" s="135">
        <f t="shared" si="0"/>
        <v>25</v>
      </c>
      <c r="L8" s="368">
        <v>5468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7226</v>
      </c>
      <c r="I9" s="91">
        <v>24</v>
      </c>
      <c r="J9" s="183" t="s">
        <v>28</v>
      </c>
      <c r="K9" s="135">
        <f t="shared" si="0"/>
        <v>24</v>
      </c>
      <c r="L9" s="368">
        <v>7347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4305</v>
      </c>
      <c r="I10" s="91">
        <v>22</v>
      </c>
      <c r="J10" s="183" t="s">
        <v>26</v>
      </c>
      <c r="K10" s="135">
        <f t="shared" si="0"/>
        <v>22</v>
      </c>
      <c r="L10" s="368">
        <v>4091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345">
        <v>3211</v>
      </c>
      <c r="I11" s="91">
        <v>12</v>
      </c>
      <c r="J11" s="183" t="s">
        <v>18</v>
      </c>
      <c r="K11" s="135">
        <f t="shared" si="0"/>
        <v>12</v>
      </c>
      <c r="L11" s="368">
        <v>614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3125</v>
      </c>
      <c r="I12" s="91">
        <v>17</v>
      </c>
      <c r="J12" s="183" t="s">
        <v>21</v>
      </c>
      <c r="K12" s="135">
        <f t="shared" si="0"/>
        <v>17</v>
      </c>
      <c r="L12" s="368">
        <v>3124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2956</v>
      </c>
      <c r="I13" s="152">
        <v>1</v>
      </c>
      <c r="J13" s="253" t="s">
        <v>4</v>
      </c>
      <c r="K13" s="207">
        <f t="shared" si="0"/>
        <v>1</v>
      </c>
      <c r="L13" s="376">
        <v>2941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2346</v>
      </c>
      <c r="I14" s="254">
        <v>38</v>
      </c>
      <c r="J14" s="474" t="s">
        <v>38</v>
      </c>
      <c r="K14" s="89" t="s">
        <v>8</v>
      </c>
      <c r="L14" s="377">
        <v>128315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98">
        <v>1667</v>
      </c>
      <c r="I15" s="91">
        <v>36</v>
      </c>
      <c r="J15" s="183" t="s">
        <v>5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1652</v>
      </c>
      <c r="I16" s="91">
        <v>26</v>
      </c>
      <c r="J16" s="183" t="s">
        <v>30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98">
        <v>1546</v>
      </c>
      <c r="I17" s="91">
        <v>2</v>
      </c>
      <c r="J17" s="183" t="s">
        <v>6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1247</v>
      </c>
      <c r="I18" s="91">
        <v>6</v>
      </c>
      <c r="J18" s="183" t="s">
        <v>13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1195</v>
      </c>
      <c r="I19" s="91">
        <v>21</v>
      </c>
      <c r="J19" s="183" t="s">
        <v>25</v>
      </c>
      <c r="K19" s="1"/>
      <c r="L19" s="57"/>
      <c r="M19" s="104"/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345">
        <v>1093</v>
      </c>
      <c r="I20" s="91">
        <v>16</v>
      </c>
      <c r="J20" s="183" t="s">
        <v>3</v>
      </c>
      <c r="K20" s="135">
        <f>SUM(I4)</f>
        <v>33</v>
      </c>
      <c r="L20" s="183" t="s">
        <v>0</v>
      </c>
      <c r="M20" s="378">
        <v>19190</v>
      </c>
      <c r="N20" s="99">
        <f>SUM(H4)</f>
        <v>23874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47</v>
      </c>
      <c r="C21" s="66" t="s">
        <v>193</v>
      </c>
      <c r="D21" s="66" t="s">
        <v>182</v>
      </c>
      <c r="E21" s="66" t="s">
        <v>41</v>
      </c>
      <c r="F21" s="66" t="s">
        <v>50</v>
      </c>
      <c r="G21" s="328" t="s">
        <v>186</v>
      </c>
      <c r="H21" s="98">
        <v>1010</v>
      </c>
      <c r="I21" s="91">
        <v>20</v>
      </c>
      <c r="J21" s="183" t="s">
        <v>24</v>
      </c>
      <c r="K21" s="135">
        <f t="shared" ref="K21:K29" si="1">SUM(I5)</f>
        <v>9</v>
      </c>
      <c r="L21" s="408" t="s">
        <v>170</v>
      </c>
      <c r="M21" s="379">
        <v>17545</v>
      </c>
      <c r="N21" s="99">
        <f t="shared" ref="N21:N29" si="2">SUM(H5)</f>
        <v>17770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23874</v>
      </c>
      <c r="D22" s="110">
        <f>SUM(L4)</f>
        <v>22947</v>
      </c>
      <c r="E22" s="62">
        <f t="shared" ref="E22:E31" si="3">SUM(N20/M20*100)</f>
        <v>124.40854611776967</v>
      </c>
      <c r="F22" s="58">
        <f t="shared" ref="F22:F32" si="4">SUM(C22/D22*100)</f>
        <v>104.0397437573539</v>
      </c>
      <c r="G22" s="69"/>
      <c r="H22" s="98">
        <v>924</v>
      </c>
      <c r="I22" s="91">
        <v>15</v>
      </c>
      <c r="J22" s="183" t="s">
        <v>20</v>
      </c>
      <c r="K22" s="135">
        <f t="shared" si="1"/>
        <v>13</v>
      </c>
      <c r="L22" s="183" t="s">
        <v>7</v>
      </c>
      <c r="M22" s="379">
        <v>15077</v>
      </c>
      <c r="N22" s="99">
        <f t="shared" si="2"/>
        <v>14997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408" t="s">
        <v>170</v>
      </c>
      <c r="C23" s="47">
        <f t="shared" ref="C23:C31" si="5">SUM(H5)</f>
        <v>17770</v>
      </c>
      <c r="D23" s="110">
        <f t="shared" ref="D23:D31" si="6">SUM(L5)</f>
        <v>19913</v>
      </c>
      <c r="E23" s="62">
        <f t="shared" si="3"/>
        <v>101.28241664291822</v>
      </c>
      <c r="F23" s="58">
        <f t="shared" si="4"/>
        <v>89.23818610957666</v>
      </c>
      <c r="G23" s="69"/>
      <c r="H23" s="98">
        <v>662</v>
      </c>
      <c r="I23" s="91">
        <v>40</v>
      </c>
      <c r="J23" s="183" t="s">
        <v>2</v>
      </c>
      <c r="K23" s="135">
        <f t="shared" si="1"/>
        <v>34</v>
      </c>
      <c r="L23" s="183" t="s">
        <v>1</v>
      </c>
      <c r="M23" s="379">
        <v>9336</v>
      </c>
      <c r="N23" s="99">
        <f t="shared" si="2"/>
        <v>9014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183" t="s">
        <v>7</v>
      </c>
      <c r="C24" s="47">
        <f t="shared" si="5"/>
        <v>14997</v>
      </c>
      <c r="D24" s="110">
        <f t="shared" si="6"/>
        <v>15447</v>
      </c>
      <c r="E24" s="62">
        <f t="shared" si="3"/>
        <v>99.469390462293561</v>
      </c>
      <c r="F24" s="58">
        <f t="shared" si="4"/>
        <v>97.086812973392895</v>
      </c>
      <c r="G24" s="69"/>
      <c r="H24" s="98">
        <v>657</v>
      </c>
      <c r="I24" s="91">
        <v>31</v>
      </c>
      <c r="J24" s="91" t="s">
        <v>64</v>
      </c>
      <c r="K24" s="135">
        <f t="shared" si="1"/>
        <v>25</v>
      </c>
      <c r="L24" s="183" t="s">
        <v>29</v>
      </c>
      <c r="M24" s="379">
        <v>6738</v>
      </c>
      <c r="N24" s="99">
        <f t="shared" si="2"/>
        <v>7372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1</v>
      </c>
      <c r="C25" s="47">
        <f t="shared" si="5"/>
        <v>9014</v>
      </c>
      <c r="D25" s="110">
        <f t="shared" si="6"/>
        <v>9164</v>
      </c>
      <c r="E25" s="62">
        <f t="shared" si="3"/>
        <v>96.550985432733512</v>
      </c>
      <c r="F25" s="58">
        <f t="shared" si="4"/>
        <v>98.363160192055872</v>
      </c>
      <c r="G25" s="69"/>
      <c r="H25" s="345">
        <v>620</v>
      </c>
      <c r="I25" s="91">
        <v>18</v>
      </c>
      <c r="J25" s="183" t="s">
        <v>22</v>
      </c>
      <c r="K25" s="135">
        <f t="shared" si="1"/>
        <v>24</v>
      </c>
      <c r="L25" s="183" t="s">
        <v>28</v>
      </c>
      <c r="M25" s="379">
        <v>7236</v>
      </c>
      <c r="N25" s="99">
        <f t="shared" si="2"/>
        <v>7226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29</v>
      </c>
      <c r="C26" s="47">
        <f t="shared" si="5"/>
        <v>7372</v>
      </c>
      <c r="D26" s="110">
        <f t="shared" si="6"/>
        <v>5468</v>
      </c>
      <c r="E26" s="62">
        <f t="shared" si="3"/>
        <v>109.40932027307807</v>
      </c>
      <c r="F26" s="58">
        <f t="shared" si="4"/>
        <v>134.8207754206291</v>
      </c>
      <c r="G26" s="79"/>
      <c r="H26" s="98">
        <v>423</v>
      </c>
      <c r="I26" s="91">
        <v>14</v>
      </c>
      <c r="J26" s="183" t="s">
        <v>19</v>
      </c>
      <c r="K26" s="135">
        <f t="shared" si="1"/>
        <v>22</v>
      </c>
      <c r="L26" s="183" t="s">
        <v>26</v>
      </c>
      <c r="M26" s="379">
        <v>3343</v>
      </c>
      <c r="N26" s="99">
        <f t="shared" si="2"/>
        <v>4305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28</v>
      </c>
      <c r="C27" s="47">
        <f t="shared" si="5"/>
        <v>7226</v>
      </c>
      <c r="D27" s="110">
        <f t="shared" si="6"/>
        <v>7347</v>
      </c>
      <c r="E27" s="62">
        <f t="shared" si="3"/>
        <v>99.86180210060806</v>
      </c>
      <c r="F27" s="58">
        <f t="shared" si="4"/>
        <v>98.353069279978229</v>
      </c>
      <c r="G27" s="83"/>
      <c r="H27" s="98">
        <v>161</v>
      </c>
      <c r="I27" s="91">
        <v>5</v>
      </c>
      <c r="J27" s="183" t="s">
        <v>12</v>
      </c>
      <c r="K27" s="135">
        <f t="shared" si="1"/>
        <v>12</v>
      </c>
      <c r="L27" s="183" t="s">
        <v>18</v>
      </c>
      <c r="M27" s="379">
        <v>1140</v>
      </c>
      <c r="N27" s="99">
        <f t="shared" si="2"/>
        <v>3211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26</v>
      </c>
      <c r="C28" s="47">
        <f t="shared" si="5"/>
        <v>4305</v>
      </c>
      <c r="D28" s="110">
        <f t="shared" si="6"/>
        <v>4091</v>
      </c>
      <c r="E28" s="62">
        <f t="shared" si="3"/>
        <v>128.77654801076878</v>
      </c>
      <c r="F28" s="58">
        <f t="shared" si="4"/>
        <v>105.23099486678073</v>
      </c>
      <c r="G28" s="69"/>
      <c r="H28" s="98">
        <v>120</v>
      </c>
      <c r="I28" s="91">
        <v>11</v>
      </c>
      <c r="J28" s="183" t="s">
        <v>17</v>
      </c>
      <c r="K28" s="135">
        <f t="shared" si="1"/>
        <v>17</v>
      </c>
      <c r="L28" s="183" t="s">
        <v>21</v>
      </c>
      <c r="M28" s="379">
        <v>3118</v>
      </c>
      <c r="N28" s="99">
        <f t="shared" si="2"/>
        <v>3125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18</v>
      </c>
      <c r="C29" s="47">
        <f t="shared" si="5"/>
        <v>3211</v>
      </c>
      <c r="D29" s="110">
        <f t="shared" si="6"/>
        <v>614</v>
      </c>
      <c r="E29" s="62">
        <f t="shared" si="3"/>
        <v>281.66666666666669</v>
      </c>
      <c r="F29" s="58">
        <f t="shared" si="4"/>
        <v>522.96416938110747</v>
      </c>
      <c r="G29" s="80"/>
      <c r="H29" s="345">
        <v>59</v>
      </c>
      <c r="I29" s="91">
        <v>29</v>
      </c>
      <c r="J29" s="183" t="s">
        <v>54</v>
      </c>
      <c r="K29" s="207">
        <f t="shared" si="1"/>
        <v>1</v>
      </c>
      <c r="L29" s="253" t="s">
        <v>4</v>
      </c>
      <c r="M29" s="380">
        <v>2281</v>
      </c>
      <c r="N29" s="99">
        <f t="shared" si="2"/>
        <v>2956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21</v>
      </c>
      <c r="C30" s="47">
        <f t="shared" si="5"/>
        <v>3125</v>
      </c>
      <c r="D30" s="110">
        <f t="shared" si="6"/>
        <v>3124</v>
      </c>
      <c r="E30" s="62">
        <f t="shared" si="3"/>
        <v>100.2245028864657</v>
      </c>
      <c r="F30" s="58">
        <f t="shared" si="4"/>
        <v>100.03201024327785</v>
      </c>
      <c r="G30" s="79"/>
      <c r="H30" s="98">
        <v>46</v>
      </c>
      <c r="I30" s="91">
        <v>3</v>
      </c>
      <c r="J30" s="183" t="s">
        <v>10</v>
      </c>
      <c r="K30" s="129"/>
      <c r="L30" s="390" t="s">
        <v>109</v>
      </c>
      <c r="M30" s="381">
        <v>101131</v>
      </c>
      <c r="N30" s="99">
        <f>SUM(H44)</f>
        <v>109355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4</v>
      </c>
      <c r="C31" s="47">
        <f t="shared" si="5"/>
        <v>2956</v>
      </c>
      <c r="D31" s="110">
        <f t="shared" si="6"/>
        <v>2941</v>
      </c>
      <c r="E31" s="63">
        <f t="shared" si="3"/>
        <v>129.59228408592722</v>
      </c>
      <c r="F31" s="70">
        <f t="shared" si="4"/>
        <v>100.51003060183612</v>
      </c>
      <c r="G31" s="82"/>
      <c r="H31" s="98">
        <v>30</v>
      </c>
      <c r="I31" s="91">
        <v>4</v>
      </c>
      <c r="J31" s="183" t="s">
        <v>11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57</v>
      </c>
      <c r="C32" s="74">
        <f>SUM(H44)</f>
        <v>109355</v>
      </c>
      <c r="D32" s="74">
        <f>SUM(L14)</f>
        <v>128315</v>
      </c>
      <c r="E32" s="75">
        <f>SUM(N30/M30*100)</f>
        <v>108.13202677715043</v>
      </c>
      <c r="F32" s="70">
        <f t="shared" si="4"/>
        <v>85.223863149281058</v>
      </c>
      <c r="G32" s="92">
        <v>84.9</v>
      </c>
      <c r="H32" s="99">
        <v>26</v>
      </c>
      <c r="I32" s="91">
        <v>27</v>
      </c>
      <c r="J32" s="183" t="s">
        <v>31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9</v>
      </c>
      <c r="I33" s="91">
        <v>28</v>
      </c>
      <c r="J33" s="183" t="s">
        <v>32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6</v>
      </c>
      <c r="I34" s="91">
        <v>39</v>
      </c>
      <c r="J34" s="183" t="s">
        <v>39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5</v>
      </c>
      <c r="I35" s="91">
        <v>32</v>
      </c>
      <c r="J35" s="183" t="s">
        <v>35</v>
      </c>
      <c r="K35" s="49"/>
      <c r="L35" s="412"/>
      <c r="M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1</v>
      </c>
      <c r="I36" s="91">
        <v>23</v>
      </c>
      <c r="J36" s="183" t="s">
        <v>27</v>
      </c>
      <c r="K36" s="49"/>
      <c r="L36" s="412"/>
      <c r="M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7</v>
      </c>
      <c r="J37" s="183" t="s">
        <v>14</v>
      </c>
      <c r="K37" s="49"/>
      <c r="L37" s="412"/>
      <c r="M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345">
        <v>0</v>
      </c>
      <c r="I38" s="91">
        <v>8</v>
      </c>
      <c r="J38" s="183" t="s">
        <v>15</v>
      </c>
      <c r="K38" s="49"/>
      <c r="L38" s="479"/>
      <c r="M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10</v>
      </c>
      <c r="J39" s="183" t="s">
        <v>16</v>
      </c>
      <c r="K39" s="49"/>
      <c r="L39" s="475"/>
      <c r="M39" s="475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19</v>
      </c>
      <c r="J40" s="183" t="s">
        <v>23</v>
      </c>
      <c r="K40" s="49"/>
      <c r="L40" s="51"/>
      <c r="M40" s="480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30</v>
      </c>
      <c r="J41" s="183" t="s">
        <v>33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109355</v>
      </c>
      <c r="I44" s="4"/>
      <c r="J44" s="182" t="s">
        <v>48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J47" s="50"/>
      <c r="K47" s="1"/>
      <c r="L47" s="50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193</v>
      </c>
      <c r="I48" s="4"/>
      <c r="J48" s="204" t="s">
        <v>105</v>
      </c>
      <c r="K48" s="89"/>
      <c r="L48" s="353" t="s">
        <v>185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M49" s="494"/>
      <c r="N49" s="495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271109</v>
      </c>
      <c r="I50" s="183">
        <v>17</v>
      </c>
      <c r="J50" s="182" t="s">
        <v>21</v>
      </c>
      <c r="K50" s="138">
        <f>SUM(I50)</f>
        <v>17</v>
      </c>
      <c r="L50" s="354">
        <v>292012</v>
      </c>
      <c r="M50" s="494"/>
      <c r="N50" s="495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113785</v>
      </c>
      <c r="I51" s="183">
        <v>36</v>
      </c>
      <c r="J51" s="183" t="s">
        <v>5</v>
      </c>
      <c r="K51" s="138">
        <f t="shared" ref="K51:K59" si="7">SUM(I51)</f>
        <v>36</v>
      </c>
      <c r="L51" s="354">
        <v>100136</v>
      </c>
      <c r="M51" s="494"/>
      <c r="N51" s="495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30025</v>
      </c>
      <c r="I52" s="183">
        <v>38</v>
      </c>
      <c r="J52" s="182" t="s">
        <v>38</v>
      </c>
      <c r="K52" s="138">
        <f t="shared" si="7"/>
        <v>38</v>
      </c>
      <c r="L52" s="354">
        <v>20795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29612</v>
      </c>
      <c r="I53" s="183">
        <v>40</v>
      </c>
      <c r="J53" s="182" t="s">
        <v>2</v>
      </c>
      <c r="K53" s="138">
        <f t="shared" si="7"/>
        <v>40</v>
      </c>
      <c r="L53" s="354">
        <v>30352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47</v>
      </c>
      <c r="C54" s="66" t="s">
        <v>193</v>
      </c>
      <c r="D54" s="66" t="s">
        <v>182</v>
      </c>
      <c r="E54" s="66" t="s">
        <v>41</v>
      </c>
      <c r="F54" s="66" t="s">
        <v>50</v>
      </c>
      <c r="G54" s="328" t="s">
        <v>186</v>
      </c>
      <c r="H54" s="221">
        <v>26409</v>
      </c>
      <c r="I54" s="183">
        <v>16</v>
      </c>
      <c r="J54" s="182" t="s">
        <v>3</v>
      </c>
      <c r="K54" s="138">
        <f t="shared" si="7"/>
        <v>16</v>
      </c>
      <c r="L54" s="354">
        <v>21890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271109</v>
      </c>
      <c r="D55" s="6">
        <f t="shared" ref="D55:D64" si="8">SUM(L50)</f>
        <v>292012</v>
      </c>
      <c r="E55" s="58">
        <f>SUM(N66/M66*100)</f>
        <v>96.157038277104675</v>
      </c>
      <c r="F55" s="58">
        <f t="shared" ref="F55:F65" si="9">SUM(C55/D55*100)</f>
        <v>92.841732531539805</v>
      </c>
      <c r="G55" s="69"/>
      <c r="H55" s="98">
        <v>20877</v>
      </c>
      <c r="I55" s="183">
        <v>24</v>
      </c>
      <c r="J55" s="182" t="s">
        <v>28</v>
      </c>
      <c r="K55" s="138">
        <f t="shared" si="7"/>
        <v>24</v>
      </c>
      <c r="L55" s="354">
        <v>18019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113785</v>
      </c>
      <c r="D56" s="6">
        <f t="shared" si="8"/>
        <v>100136</v>
      </c>
      <c r="E56" s="58">
        <f t="shared" ref="E56:E65" si="11">SUM(N67/M67*100)</f>
        <v>99.34691311674365</v>
      </c>
      <c r="F56" s="58">
        <f t="shared" si="9"/>
        <v>113.63046257090357</v>
      </c>
      <c r="G56" s="69"/>
      <c r="H56" s="98">
        <v>16523</v>
      </c>
      <c r="I56" s="183">
        <v>26</v>
      </c>
      <c r="J56" s="182" t="s">
        <v>30</v>
      </c>
      <c r="K56" s="138">
        <f t="shared" si="7"/>
        <v>26</v>
      </c>
      <c r="L56" s="354">
        <v>11960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38</v>
      </c>
      <c r="C57" s="47">
        <f t="shared" si="10"/>
        <v>30025</v>
      </c>
      <c r="D57" s="6">
        <f t="shared" si="8"/>
        <v>20795</v>
      </c>
      <c r="E57" s="58">
        <f t="shared" si="11"/>
        <v>92.98256480133783</v>
      </c>
      <c r="F57" s="58">
        <f t="shared" si="9"/>
        <v>144.38566963212313</v>
      </c>
      <c r="G57" s="69"/>
      <c r="H57" s="98">
        <v>15218</v>
      </c>
      <c r="I57" s="183">
        <v>37</v>
      </c>
      <c r="J57" s="182" t="s">
        <v>37</v>
      </c>
      <c r="K57" s="138">
        <f t="shared" si="7"/>
        <v>37</v>
      </c>
      <c r="L57" s="354">
        <v>17731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2</v>
      </c>
      <c r="C58" s="47">
        <f t="shared" si="10"/>
        <v>29612</v>
      </c>
      <c r="D58" s="6">
        <f t="shared" si="8"/>
        <v>30352</v>
      </c>
      <c r="E58" s="58">
        <f t="shared" si="11"/>
        <v>98.460515378221118</v>
      </c>
      <c r="F58" s="58">
        <f t="shared" si="9"/>
        <v>97.561939905113334</v>
      </c>
      <c r="G58" s="69"/>
      <c r="H58" s="460">
        <v>14323</v>
      </c>
      <c r="I58" s="185">
        <v>25</v>
      </c>
      <c r="J58" s="185" t="s">
        <v>29</v>
      </c>
      <c r="K58" s="138">
        <f t="shared" si="7"/>
        <v>25</v>
      </c>
      <c r="L58" s="352">
        <v>16153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3</v>
      </c>
      <c r="C59" s="47">
        <f t="shared" si="10"/>
        <v>26409</v>
      </c>
      <c r="D59" s="6">
        <f t="shared" si="8"/>
        <v>21890</v>
      </c>
      <c r="E59" s="58">
        <f t="shared" si="11"/>
        <v>89.970360780840124</v>
      </c>
      <c r="F59" s="58">
        <f t="shared" si="9"/>
        <v>120.64412973960712</v>
      </c>
      <c r="G59" s="79"/>
      <c r="H59" s="460">
        <v>12172</v>
      </c>
      <c r="I59" s="253">
        <v>33</v>
      </c>
      <c r="J59" s="185" t="s">
        <v>0</v>
      </c>
      <c r="K59" s="138">
        <f t="shared" si="7"/>
        <v>33</v>
      </c>
      <c r="L59" s="352">
        <v>5610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28</v>
      </c>
      <c r="C60" s="47">
        <f t="shared" si="10"/>
        <v>20877</v>
      </c>
      <c r="D60" s="6">
        <f t="shared" si="8"/>
        <v>18019</v>
      </c>
      <c r="E60" s="58">
        <f t="shared" si="11"/>
        <v>98.522888154789996</v>
      </c>
      <c r="F60" s="58">
        <f t="shared" si="9"/>
        <v>115.86103557356124</v>
      </c>
      <c r="G60" s="69"/>
      <c r="H60" s="472">
        <v>7540</v>
      </c>
      <c r="I60" s="255">
        <v>1</v>
      </c>
      <c r="J60" s="255" t="s">
        <v>4</v>
      </c>
      <c r="K60" s="89" t="s">
        <v>8</v>
      </c>
      <c r="L60" s="356">
        <v>584996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30</v>
      </c>
      <c r="C61" s="47">
        <f t="shared" si="10"/>
        <v>16523</v>
      </c>
      <c r="D61" s="6">
        <f t="shared" si="8"/>
        <v>11960</v>
      </c>
      <c r="E61" s="58">
        <f t="shared" si="11"/>
        <v>102.03161664814129</v>
      </c>
      <c r="F61" s="58">
        <f t="shared" si="9"/>
        <v>138.1521739130435</v>
      </c>
      <c r="G61" s="69"/>
      <c r="H61" s="98">
        <v>7260</v>
      </c>
      <c r="I61" s="183">
        <v>35</v>
      </c>
      <c r="J61" s="182" t="s">
        <v>36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37</v>
      </c>
      <c r="C62" s="47">
        <f t="shared" si="10"/>
        <v>15218</v>
      </c>
      <c r="D62" s="6">
        <f t="shared" si="8"/>
        <v>17731</v>
      </c>
      <c r="E62" s="58">
        <f t="shared" si="11"/>
        <v>93.949870354364734</v>
      </c>
      <c r="F62" s="58">
        <f t="shared" si="9"/>
        <v>85.827082510856684</v>
      </c>
      <c r="G62" s="80"/>
      <c r="H62" s="345">
        <v>7207</v>
      </c>
      <c r="I62" s="183">
        <v>30</v>
      </c>
      <c r="J62" s="182" t="s">
        <v>99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14323</v>
      </c>
      <c r="D63" s="6">
        <f t="shared" si="8"/>
        <v>16153</v>
      </c>
      <c r="E63" s="58">
        <f t="shared" si="11"/>
        <v>104.89198095935555</v>
      </c>
      <c r="F63" s="58">
        <f t="shared" si="9"/>
        <v>88.670835138983477</v>
      </c>
      <c r="G63" s="79"/>
      <c r="H63" s="345">
        <v>6118</v>
      </c>
      <c r="I63" s="183">
        <v>29</v>
      </c>
      <c r="J63" s="182" t="s">
        <v>54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0</v>
      </c>
      <c r="C64" s="47">
        <f t="shared" si="10"/>
        <v>12172</v>
      </c>
      <c r="D64" s="6">
        <f t="shared" si="8"/>
        <v>5610</v>
      </c>
      <c r="E64" s="64">
        <f t="shared" si="11"/>
        <v>130.08442876990489</v>
      </c>
      <c r="F64" s="58">
        <f t="shared" si="9"/>
        <v>216.969696969697</v>
      </c>
      <c r="G64" s="82"/>
      <c r="H64" s="137">
        <v>5337</v>
      </c>
      <c r="I64" s="183">
        <v>34</v>
      </c>
      <c r="J64" s="182" t="s">
        <v>1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57</v>
      </c>
      <c r="C65" s="74">
        <f>SUM(H90)</f>
        <v>601369</v>
      </c>
      <c r="D65" s="74">
        <f>SUM(L60)</f>
        <v>584996</v>
      </c>
      <c r="E65" s="77">
        <f t="shared" si="11"/>
        <v>97.976822578516646</v>
      </c>
      <c r="F65" s="77">
        <f t="shared" si="9"/>
        <v>102.79882255605166</v>
      </c>
      <c r="G65" s="92">
        <v>81.2</v>
      </c>
      <c r="H65" s="99">
        <v>5215</v>
      </c>
      <c r="I65" s="182">
        <v>15</v>
      </c>
      <c r="J65" s="182" t="s">
        <v>20</v>
      </c>
      <c r="K65" s="1"/>
      <c r="L65" s="218" t="s">
        <v>105</v>
      </c>
      <c r="M65" s="157"/>
      <c r="N65" s="468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45">
        <v>4954</v>
      </c>
      <c r="I66" s="183">
        <v>14</v>
      </c>
      <c r="J66" s="182" t="s">
        <v>19</v>
      </c>
      <c r="K66" s="131">
        <f>SUM(I50)</f>
        <v>17</v>
      </c>
      <c r="L66" s="182" t="s">
        <v>21</v>
      </c>
      <c r="M66" s="366">
        <v>281944</v>
      </c>
      <c r="N66" s="99">
        <f>SUM(H50)</f>
        <v>271109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2790</v>
      </c>
      <c r="I67" s="182">
        <v>21</v>
      </c>
      <c r="J67" s="182" t="s">
        <v>25</v>
      </c>
      <c r="K67" s="131">
        <f t="shared" ref="K67:K75" si="12">SUM(I51)</f>
        <v>36</v>
      </c>
      <c r="L67" s="183" t="s">
        <v>5</v>
      </c>
      <c r="M67" s="364">
        <v>114533</v>
      </c>
      <c r="N67" s="99">
        <f t="shared" ref="N67:N75" si="13">SUM(H51)</f>
        <v>113785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1626</v>
      </c>
      <c r="I68" s="182">
        <v>39</v>
      </c>
      <c r="J68" s="182" t="s">
        <v>39</v>
      </c>
      <c r="K68" s="131">
        <f t="shared" si="12"/>
        <v>38</v>
      </c>
      <c r="L68" s="182" t="s">
        <v>38</v>
      </c>
      <c r="M68" s="364">
        <v>32291</v>
      </c>
      <c r="N68" s="99">
        <f t="shared" si="13"/>
        <v>30025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1054</v>
      </c>
      <c r="I69" s="182">
        <v>13</v>
      </c>
      <c r="J69" s="182" t="s">
        <v>7</v>
      </c>
      <c r="K69" s="131">
        <f t="shared" si="12"/>
        <v>40</v>
      </c>
      <c r="L69" s="182" t="s">
        <v>2</v>
      </c>
      <c r="M69" s="364">
        <v>30075</v>
      </c>
      <c r="N69" s="99">
        <f t="shared" si="13"/>
        <v>29612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98">
        <v>928</v>
      </c>
      <c r="I70" s="182">
        <v>2</v>
      </c>
      <c r="J70" s="182" t="s">
        <v>6</v>
      </c>
      <c r="K70" s="131">
        <f t="shared" si="12"/>
        <v>16</v>
      </c>
      <c r="L70" s="182" t="s">
        <v>3</v>
      </c>
      <c r="M70" s="364">
        <v>29353</v>
      </c>
      <c r="N70" s="99">
        <f t="shared" si="13"/>
        <v>26409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340</v>
      </c>
      <c r="I71" s="182">
        <v>11</v>
      </c>
      <c r="J71" s="182" t="s">
        <v>17</v>
      </c>
      <c r="K71" s="131">
        <f t="shared" si="12"/>
        <v>24</v>
      </c>
      <c r="L71" s="182" t="s">
        <v>28</v>
      </c>
      <c r="M71" s="364">
        <v>21190</v>
      </c>
      <c r="N71" s="99">
        <f t="shared" si="13"/>
        <v>20877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98">
        <v>214</v>
      </c>
      <c r="I72" s="182">
        <v>27</v>
      </c>
      <c r="J72" s="182" t="s">
        <v>31</v>
      </c>
      <c r="K72" s="131">
        <f t="shared" si="12"/>
        <v>26</v>
      </c>
      <c r="L72" s="182" t="s">
        <v>30</v>
      </c>
      <c r="M72" s="364">
        <v>16194</v>
      </c>
      <c r="N72" s="99">
        <f t="shared" si="13"/>
        <v>16523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183</v>
      </c>
      <c r="I73" s="182">
        <v>28</v>
      </c>
      <c r="J73" s="182" t="s">
        <v>32</v>
      </c>
      <c r="K73" s="131">
        <f t="shared" si="12"/>
        <v>37</v>
      </c>
      <c r="L73" s="182" t="s">
        <v>37</v>
      </c>
      <c r="M73" s="364">
        <v>16198</v>
      </c>
      <c r="N73" s="99">
        <f t="shared" si="13"/>
        <v>15218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98">
        <v>152</v>
      </c>
      <c r="I74" s="182">
        <v>9</v>
      </c>
      <c r="J74" s="393" t="s">
        <v>170</v>
      </c>
      <c r="K74" s="131">
        <f t="shared" si="12"/>
        <v>25</v>
      </c>
      <c r="L74" s="185" t="s">
        <v>29</v>
      </c>
      <c r="M74" s="365">
        <v>13655</v>
      </c>
      <c r="N74" s="99">
        <f t="shared" si="13"/>
        <v>14323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138</v>
      </c>
      <c r="I75" s="182">
        <v>23</v>
      </c>
      <c r="J75" s="182" t="s">
        <v>27</v>
      </c>
      <c r="K75" s="131">
        <f t="shared" si="12"/>
        <v>33</v>
      </c>
      <c r="L75" s="185" t="s">
        <v>0</v>
      </c>
      <c r="M75" s="365">
        <v>9357</v>
      </c>
      <c r="N75" s="190">
        <f t="shared" si="13"/>
        <v>12172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132</v>
      </c>
      <c r="I76" s="182">
        <v>22</v>
      </c>
      <c r="J76" s="182" t="s">
        <v>26</v>
      </c>
      <c r="K76" s="4"/>
      <c r="L76" s="390" t="s">
        <v>109</v>
      </c>
      <c r="M76" s="397">
        <v>613787</v>
      </c>
      <c r="N76" s="195">
        <f>SUM(H90)</f>
        <v>601369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345">
        <v>86</v>
      </c>
      <c r="I77" s="182">
        <v>4</v>
      </c>
      <c r="J77" s="182" t="s">
        <v>11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502">
        <v>39</v>
      </c>
      <c r="I78" s="182">
        <v>18</v>
      </c>
      <c r="J78" s="182" t="s">
        <v>22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3</v>
      </c>
      <c r="I79" s="182">
        <v>3</v>
      </c>
      <c r="J79" s="182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535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6</v>
      </c>
      <c r="J81" s="182" t="s">
        <v>13</v>
      </c>
      <c r="K81" s="49"/>
      <c r="L81" s="412"/>
      <c r="M81" s="28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412"/>
      <c r="M82" s="28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2">
        <v>8</v>
      </c>
      <c r="J83" s="182" t="s">
        <v>15</v>
      </c>
      <c r="K83" s="49"/>
      <c r="L83" s="412"/>
      <c r="M83" s="28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10</v>
      </c>
      <c r="J84" s="182" t="s">
        <v>16</v>
      </c>
      <c r="K84" s="49"/>
      <c r="L84" s="479"/>
      <c r="M84" s="28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3">
        <v>12</v>
      </c>
      <c r="J85" s="183" t="s">
        <v>18</v>
      </c>
      <c r="K85" s="49"/>
      <c r="L85" s="475"/>
      <c r="M85" s="475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19</v>
      </c>
      <c r="J86" s="182" t="s">
        <v>23</v>
      </c>
      <c r="K86" s="49"/>
      <c r="L86" s="51"/>
      <c r="M86" s="480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345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601369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K71" sqref="K71"/>
    </sheetView>
  </sheetViews>
  <sheetFormatPr defaultRowHeight="13.5" x14ac:dyDescent="0.15"/>
  <cols>
    <col min="1" max="1" width="9.375" style="258" customWidth="1"/>
    <col min="2" max="2" width="6.625" style="258" customWidth="1"/>
    <col min="3" max="3" width="6.875" style="258" customWidth="1"/>
    <col min="4" max="4" width="6.125" style="258" customWidth="1"/>
    <col min="5" max="5" width="6.625" style="258" customWidth="1"/>
    <col min="6" max="13" width="6.125" style="258" customWidth="1"/>
    <col min="14" max="14" width="8.625" style="258" customWidth="1"/>
    <col min="15" max="15" width="8.375" style="258" customWidth="1"/>
    <col min="16" max="16" width="5" style="258" customWidth="1"/>
    <col min="17" max="17" width="11.25" style="170" customWidth="1"/>
    <col min="18" max="18" width="12.5" style="258" customWidth="1"/>
    <col min="19" max="26" width="7.625" style="258" customWidth="1"/>
    <col min="27" max="16384" width="9" style="258"/>
  </cols>
  <sheetData>
    <row r="6" spans="1:17" x14ac:dyDescent="0.15">
      <c r="Q6" s="357"/>
    </row>
    <row r="10" spans="1:17" x14ac:dyDescent="0.15">
      <c r="O10" s="228"/>
    </row>
    <row r="15" spans="1:17" ht="12.75" customHeight="1" x14ac:dyDescent="0.15"/>
    <row r="16" spans="1:17" ht="11.1" customHeight="1" x14ac:dyDescent="0.15">
      <c r="A16" s="13"/>
      <c r="B16" s="167" t="s">
        <v>89</v>
      </c>
      <c r="C16" s="167" t="s">
        <v>90</v>
      </c>
      <c r="D16" s="167" t="s">
        <v>91</v>
      </c>
      <c r="E16" s="167" t="s">
        <v>80</v>
      </c>
      <c r="F16" s="167" t="s">
        <v>81</v>
      </c>
      <c r="G16" s="167" t="s">
        <v>82</v>
      </c>
      <c r="H16" s="167" t="s">
        <v>83</v>
      </c>
      <c r="I16" s="167" t="s">
        <v>84</v>
      </c>
      <c r="J16" s="167" t="s">
        <v>85</v>
      </c>
      <c r="K16" s="167" t="s">
        <v>86</v>
      </c>
      <c r="L16" s="167" t="s">
        <v>87</v>
      </c>
      <c r="M16" s="233" t="s">
        <v>88</v>
      </c>
      <c r="N16" s="235" t="s">
        <v>123</v>
      </c>
      <c r="O16" s="167" t="s">
        <v>125</v>
      </c>
    </row>
    <row r="17" spans="1:27" ht="11.1" customHeight="1" x14ac:dyDescent="0.15">
      <c r="A17" s="7" t="s">
        <v>177</v>
      </c>
      <c r="B17" s="164">
        <v>61.5</v>
      </c>
      <c r="C17" s="164">
        <v>79.400000000000006</v>
      </c>
      <c r="D17" s="164">
        <v>78.3</v>
      </c>
      <c r="E17" s="164">
        <v>80.8</v>
      </c>
      <c r="F17" s="164">
        <v>75.5</v>
      </c>
      <c r="G17" s="164">
        <v>87.5</v>
      </c>
      <c r="H17" s="166">
        <v>76.400000000000006</v>
      </c>
      <c r="I17" s="164">
        <v>81.5</v>
      </c>
      <c r="J17" s="164">
        <v>93.4</v>
      </c>
      <c r="K17" s="164">
        <v>68.2</v>
      </c>
      <c r="L17" s="164">
        <v>78</v>
      </c>
      <c r="M17" s="165">
        <v>73.099999999999994</v>
      </c>
      <c r="N17" s="237">
        <f>SUM(B17:M17)</f>
        <v>933.6</v>
      </c>
      <c r="O17" s="236">
        <v>103.3</v>
      </c>
      <c r="P17" s="158"/>
      <c r="Q17" s="238"/>
      <c r="R17" s="239"/>
      <c r="S17" s="239"/>
      <c r="T17" s="158"/>
      <c r="U17" s="158"/>
      <c r="V17" s="158"/>
      <c r="W17" s="158"/>
      <c r="X17" s="158"/>
      <c r="Y17" s="158"/>
      <c r="Z17" s="1"/>
      <c r="AA17" s="1"/>
    </row>
    <row r="18" spans="1:27" ht="11.1" customHeight="1" x14ac:dyDescent="0.15">
      <c r="A18" s="7" t="s">
        <v>180</v>
      </c>
      <c r="B18" s="164">
        <v>67.599999999999994</v>
      </c>
      <c r="C18" s="164">
        <v>77.900000000000006</v>
      </c>
      <c r="D18" s="164">
        <v>84.6</v>
      </c>
      <c r="E18" s="164">
        <v>82.2</v>
      </c>
      <c r="F18" s="164">
        <v>73.400000000000006</v>
      </c>
      <c r="G18" s="164">
        <v>80.5</v>
      </c>
      <c r="H18" s="166">
        <v>83.7</v>
      </c>
      <c r="I18" s="164">
        <v>78.400000000000006</v>
      </c>
      <c r="J18" s="164">
        <v>74.3</v>
      </c>
      <c r="K18" s="164">
        <v>69.400000000000006</v>
      </c>
      <c r="L18" s="164">
        <v>69.599999999999994</v>
      </c>
      <c r="M18" s="165">
        <v>68.099999999999994</v>
      </c>
      <c r="N18" s="237">
        <f>SUM(B18:M18)</f>
        <v>909.7</v>
      </c>
      <c r="O18" s="236">
        <f t="shared" ref="O18:O20" si="0">ROUND(N18/N17*100,1)</f>
        <v>97.4</v>
      </c>
      <c r="P18" s="158"/>
      <c r="Q18" s="239"/>
      <c r="R18" s="239"/>
      <c r="S18" s="239"/>
      <c r="T18" s="158"/>
      <c r="U18" s="158"/>
      <c r="V18" s="158"/>
      <c r="W18" s="158"/>
      <c r="X18" s="158"/>
      <c r="Y18" s="158"/>
      <c r="Z18" s="1"/>
      <c r="AA18" s="1"/>
    </row>
    <row r="19" spans="1:27" ht="11.1" customHeight="1" x14ac:dyDescent="0.15">
      <c r="A19" s="7" t="s">
        <v>179</v>
      </c>
      <c r="B19" s="164">
        <v>60.4</v>
      </c>
      <c r="C19" s="164">
        <v>67.900000000000006</v>
      </c>
      <c r="D19" s="164">
        <v>64.7</v>
      </c>
      <c r="E19" s="164">
        <v>74.900000000000006</v>
      </c>
      <c r="F19" s="164">
        <v>58.4</v>
      </c>
      <c r="G19" s="164">
        <v>62.5</v>
      </c>
      <c r="H19" s="166">
        <v>65.5</v>
      </c>
      <c r="I19" s="164">
        <v>60</v>
      </c>
      <c r="J19" s="164">
        <v>66</v>
      </c>
      <c r="K19" s="164">
        <v>71.8</v>
      </c>
      <c r="L19" s="164">
        <v>82.7</v>
      </c>
      <c r="M19" s="165">
        <v>78.5</v>
      </c>
      <c r="N19" s="237">
        <f>SUM(B19:M19)</f>
        <v>813.3</v>
      </c>
      <c r="O19" s="236">
        <f t="shared" si="0"/>
        <v>89.4</v>
      </c>
      <c r="P19" s="158"/>
      <c r="Q19" s="180"/>
      <c r="R19" s="239"/>
      <c r="S19" s="239"/>
      <c r="T19" s="158"/>
      <c r="U19" s="158"/>
      <c r="V19" s="158"/>
      <c r="W19" s="158"/>
      <c r="X19" s="158"/>
      <c r="Y19" s="158"/>
      <c r="Z19" s="1"/>
      <c r="AA19" s="1"/>
    </row>
    <row r="20" spans="1:27" ht="11.1" customHeight="1" x14ac:dyDescent="0.15">
      <c r="A20" s="7" t="s">
        <v>182</v>
      </c>
      <c r="B20" s="164">
        <v>73.8</v>
      </c>
      <c r="C20" s="164">
        <v>75.2</v>
      </c>
      <c r="D20" s="164">
        <v>80.7</v>
      </c>
      <c r="E20" s="164">
        <v>84</v>
      </c>
      <c r="F20" s="164">
        <v>76.400000000000006</v>
      </c>
      <c r="G20" s="164">
        <v>85.7</v>
      </c>
      <c r="H20" s="166">
        <v>93.5</v>
      </c>
      <c r="I20" s="164">
        <v>83.6</v>
      </c>
      <c r="J20" s="164">
        <v>90.4</v>
      </c>
      <c r="K20" s="164">
        <v>78.8</v>
      </c>
      <c r="L20" s="164">
        <v>76.900000000000006</v>
      </c>
      <c r="M20" s="165">
        <v>79.7</v>
      </c>
      <c r="N20" s="237">
        <f>SUM(B20:M20)</f>
        <v>978.69999999999993</v>
      </c>
      <c r="O20" s="236">
        <f t="shared" si="0"/>
        <v>120.3</v>
      </c>
      <c r="P20" s="158"/>
      <c r="Q20" s="180"/>
      <c r="R20" s="239"/>
      <c r="S20" s="239"/>
      <c r="T20" s="158"/>
      <c r="U20" s="158"/>
      <c r="V20" s="158"/>
      <c r="W20" s="158"/>
      <c r="X20" s="158"/>
      <c r="Y20" s="158"/>
      <c r="Z20" s="1"/>
      <c r="AA20" s="1"/>
    </row>
    <row r="21" spans="1:27" ht="11.1" customHeight="1" x14ac:dyDescent="0.15">
      <c r="A21" s="7" t="s">
        <v>193</v>
      </c>
      <c r="B21" s="164">
        <v>73</v>
      </c>
      <c r="C21" s="164">
        <v>75.900000000000006</v>
      </c>
      <c r="D21" s="164">
        <v>71.5</v>
      </c>
      <c r="E21" s="164">
        <v>77.5</v>
      </c>
      <c r="F21" s="164">
        <v>69.5</v>
      </c>
      <c r="G21" s="164">
        <v>72.900000000000006</v>
      </c>
      <c r="H21" s="166">
        <v>77.8</v>
      </c>
      <c r="I21" s="164">
        <v>69.599999999999994</v>
      </c>
      <c r="J21" s="164">
        <v>69.099999999999994</v>
      </c>
      <c r="K21" s="164">
        <v>65.3</v>
      </c>
      <c r="L21" s="164"/>
      <c r="M21" s="165"/>
      <c r="N21" s="237"/>
      <c r="O21" s="236"/>
      <c r="P21" s="158"/>
      <c r="Q21" s="180"/>
      <c r="R21" s="158"/>
      <c r="S21" s="158"/>
      <c r="T21" s="158"/>
      <c r="U21" s="158"/>
      <c r="V21" s="158"/>
      <c r="W21" s="158"/>
      <c r="X21" s="158"/>
      <c r="Y21" s="158"/>
      <c r="Z21" s="1"/>
      <c r="AA21" s="1"/>
    </row>
    <row r="22" spans="1:27" ht="12.75" customHeight="1" x14ac:dyDescent="0.1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58"/>
      <c r="O22" s="158"/>
      <c r="P22" s="158"/>
      <c r="Q22" s="180"/>
      <c r="R22" s="158"/>
      <c r="S22" s="158"/>
      <c r="T22" s="158"/>
      <c r="U22" s="158"/>
      <c r="V22" s="158"/>
      <c r="W22" s="158"/>
      <c r="X22" s="158"/>
      <c r="Y22" s="158"/>
      <c r="Z22" s="1"/>
      <c r="AA22" s="1"/>
    </row>
    <row r="23" spans="1:27" ht="9.9499999999999993" customHeight="1" x14ac:dyDescent="0.15">
      <c r="N23" s="158"/>
      <c r="O23" s="158"/>
      <c r="P23" s="158"/>
      <c r="Q23" s="180"/>
      <c r="R23" s="158"/>
      <c r="S23" s="158"/>
      <c r="T23" s="158"/>
      <c r="U23" s="158"/>
      <c r="V23" s="158"/>
      <c r="W23" s="158"/>
      <c r="X23" s="158"/>
      <c r="Y23" s="158"/>
      <c r="Z23" s="1"/>
      <c r="AA23" s="1"/>
    </row>
    <row r="24" spans="1:27" x14ac:dyDescent="0.1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8" spans="1:27" x14ac:dyDescent="0.15">
      <c r="O28" s="172"/>
    </row>
    <row r="33" spans="1:26" x14ac:dyDescent="0.15">
      <c r="M33" s="46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7"/>
      <c r="B41" s="167" t="s">
        <v>89</v>
      </c>
      <c r="C41" s="167" t="s">
        <v>90</v>
      </c>
      <c r="D41" s="167" t="s">
        <v>91</v>
      </c>
      <c r="E41" s="167" t="s">
        <v>80</v>
      </c>
      <c r="F41" s="167" t="s">
        <v>81</v>
      </c>
      <c r="G41" s="167" t="s">
        <v>82</v>
      </c>
      <c r="H41" s="167" t="s">
        <v>83</v>
      </c>
      <c r="I41" s="167" t="s">
        <v>84</v>
      </c>
      <c r="J41" s="167" t="s">
        <v>85</v>
      </c>
      <c r="K41" s="167" t="s">
        <v>86</v>
      </c>
      <c r="L41" s="167" t="s">
        <v>87</v>
      </c>
      <c r="M41" s="233" t="s">
        <v>88</v>
      </c>
      <c r="N41" s="235" t="s">
        <v>124</v>
      </c>
      <c r="O41" s="167" t="s">
        <v>125</v>
      </c>
      <c r="P41" s="1"/>
      <c r="Q41" s="168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7" t="s">
        <v>177</v>
      </c>
      <c r="B42" s="173">
        <v>79.8</v>
      </c>
      <c r="C42" s="173">
        <v>86.7</v>
      </c>
      <c r="D42" s="173">
        <v>87.5</v>
      </c>
      <c r="E42" s="173">
        <v>89.9</v>
      </c>
      <c r="F42" s="173">
        <v>91.4</v>
      </c>
      <c r="G42" s="173">
        <v>93.2</v>
      </c>
      <c r="H42" s="173">
        <v>87.8</v>
      </c>
      <c r="I42" s="173">
        <v>85.7</v>
      </c>
      <c r="J42" s="173">
        <v>93.5</v>
      </c>
      <c r="K42" s="173">
        <v>78.5</v>
      </c>
      <c r="L42" s="173">
        <v>81.599999999999994</v>
      </c>
      <c r="M42" s="234">
        <v>78.3</v>
      </c>
      <c r="N42" s="241">
        <f>SUM(B42:M42)/12</f>
        <v>86.158333333333346</v>
      </c>
      <c r="O42" s="236">
        <v>102.9</v>
      </c>
      <c r="P42" s="158"/>
      <c r="Q42" s="333"/>
      <c r="R42" s="333"/>
      <c r="S42" s="158"/>
      <c r="T42" s="158"/>
      <c r="U42" s="158"/>
      <c r="V42" s="158"/>
      <c r="W42" s="158"/>
      <c r="X42" s="158"/>
      <c r="Y42" s="158"/>
      <c r="Z42" s="158"/>
    </row>
    <row r="43" spans="1:26" ht="11.1" customHeight="1" x14ac:dyDescent="0.15">
      <c r="A43" s="7" t="s">
        <v>180</v>
      </c>
      <c r="B43" s="173">
        <v>80.8</v>
      </c>
      <c r="C43" s="173">
        <v>86.3</v>
      </c>
      <c r="D43" s="173">
        <v>91.5</v>
      </c>
      <c r="E43" s="173">
        <v>87</v>
      </c>
      <c r="F43" s="173">
        <v>86.6</v>
      </c>
      <c r="G43" s="173">
        <v>91.7</v>
      </c>
      <c r="H43" s="173">
        <v>91.2</v>
      </c>
      <c r="I43" s="173">
        <v>93.3</v>
      </c>
      <c r="J43" s="173">
        <v>88.1</v>
      </c>
      <c r="K43" s="173">
        <v>94.4</v>
      </c>
      <c r="L43" s="173">
        <v>79.5</v>
      </c>
      <c r="M43" s="234">
        <v>80.2</v>
      </c>
      <c r="N43" s="241">
        <f>SUM(B43:M43)/12</f>
        <v>87.550000000000011</v>
      </c>
      <c r="O43" s="236">
        <f t="shared" ref="O43:O45" si="1">ROUND(N43/N42*100,1)</f>
        <v>101.6</v>
      </c>
      <c r="P43" s="158"/>
      <c r="Q43" s="333"/>
      <c r="R43" s="333"/>
      <c r="S43" s="158"/>
      <c r="T43" s="158"/>
      <c r="U43" s="158"/>
      <c r="V43" s="158"/>
      <c r="W43" s="158"/>
      <c r="X43" s="158"/>
      <c r="Y43" s="158"/>
      <c r="Z43" s="158"/>
    </row>
    <row r="44" spans="1:26" ht="11.1" customHeight="1" x14ac:dyDescent="0.15">
      <c r="A44" s="7" t="s">
        <v>179</v>
      </c>
      <c r="B44" s="173">
        <v>83.7</v>
      </c>
      <c r="C44" s="173">
        <v>85.3</v>
      </c>
      <c r="D44" s="173">
        <v>80</v>
      </c>
      <c r="E44" s="173">
        <v>85.9</v>
      </c>
      <c r="F44" s="173">
        <v>87.6</v>
      </c>
      <c r="G44" s="173">
        <v>86.2</v>
      </c>
      <c r="H44" s="173">
        <v>83.1</v>
      </c>
      <c r="I44" s="173">
        <v>74.900000000000006</v>
      </c>
      <c r="J44" s="173">
        <v>72.900000000000006</v>
      </c>
      <c r="K44" s="173">
        <v>81.5</v>
      </c>
      <c r="L44" s="173">
        <v>93.4</v>
      </c>
      <c r="M44" s="234">
        <v>92.9</v>
      </c>
      <c r="N44" s="241">
        <f>SUM(B44:M44)/12</f>
        <v>83.949999999999989</v>
      </c>
      <c r="O44" s="236">
        <f t="shared" si="1"/>
        <v>95.9</v>
      </c>
      <c r="P44" s="158"/>
      <c r="Q44" s="333"/>
      <c r="R44" s="333"/>
      <c r="S44" s="158"/>
      <c r="T44" s="158"/>
      <c r="U44" s="158"/>
      <c r="V44" s="158"/>
      <c r="W44" s="158"/>
      <c r="X44" s="158"/>
      <c r="Y44" s="158"/>
      <c r="Z44" s="158"/>
    </row>
    <row r="45" spans="1:26" ht="11.1" customHeight="1" x14ac:dyDescent="0.15">
      <c r="A45" s="7" t="s">
        <v>182</v>
      </c>
      <c r="B45" s="173">
        <v>96.4</v>
      </c>
      <c r="C45" s="173">
        <v>97.8</v>
      </c>
      <c r="D45" s="173">
        <v>95.2</v>
      </c>
      <c r="E45" s="173">
        <v>99.2</v>
      </c>
      <c r="F45" s="173">
        <v>97.6</v>
      </c>
      <c r="G45" s="173">
        <v>99</v>
      </c>
      <c r="H45" s="173">
        <v>101.3</v>
      </c>
      <c r="I45" s="173">
        <v>107</v>
      </c>
      <c r="J45" s="173">
        <v>105.1</v>
      </c>
      <c r="K45" s="173">
        <v>105.3</v>
      </c>
      <c r="L45" s="173">
        <v>100.4</v>
      </c>
      <c r="M45" s="234">
        <v>100.3</v>
      </c>
      <c r="N45" s="241">
        <f>SUM(B45:M45)/12</f>
        <v>100.38333333333333</v>
      </c>
      <c r="O45" s="236">
        <f t="shared" si="1"/>
        <v>119.6</v>
      </c>
      <c r="P45" s="158"/>
      <c r="Q45" s="333"/>
      <c r="R45" s="333"/>
      <c r="S45" s="158"/>
      <c r="T45" s="158"/>
      <c r="U45" s="158"/>
      <c r="V45" s="158"/>
      <c r="W45" s="158"/>
      <c r="X45" s="158"/>
      <c r="Y45" s="158"/>
      <c r="Z45" s="158"/>
    </row>
    <row r="46" spans="1:26" ht="11.1" customHeight="1" x14ac:dyDescent="0.15">
      <c r="A46" s="7" t="s">
        <v>193</v>
      </c>
      <c r="B46" s="173">
        <v>105.8</v>
      </c>
      <c r="C46" s="173">
        <v>103.9</v>
      </c>
      <c r="D46" s="173">
        <v>96.7</v>
      </c>
      <c r="E46" s="173">
        <v>93.3</v>
      </c>
      <c r="F46" s="173">
        <v>100.2</v>
      </c>
      <c r="G46" s="173">
        <v>97.8</v>
      </c>
      <c r="H46" s="173">
        <v>101.8</v>
      </c>
      <c r="I46" s="173">
        <v>102.7</v>
      </c>
      <c r="J46" s="173">
        <v>99.6</v>
      </c>
      <c r="K46" s="173">
        <v>98.3</v>
      </c>
      <c r="L46" s="173"/>
      <c r="M46" s="234"/>
      <c r="N46" s="241"/>
      <c r="O46" s="236"/>
      <c r="P46" s="158"/>
      <c r="Q46" s="333"/>
      <c r="R46" s="333"/>
      <c r="S46" s="158"/>
      <c r="T46" s="158"/>
      <c r="U46" s="158"/>
      <c r="V46" s="158"/>
      <c r="W46" s="158"/>
      <c r="X46" s="158"/>
      <c r="Y46" s="158"/>
      <c r="Z46" s="158"/>
    </row>
    <row r="47" spans="1:26" ht="11.1" customHeight="1" x14ac:dyDescent="0.15">
      <c r="N47" s="20"/>
      <c r="O47" s="158"/>
      <c r="P47" s="158"/>
      <c r="Q47" s="180"/>
      <c r="R47" s="158"/>
      <c r="S47" s="158"/>
      <c r="T47" s="158"/>
      <c r="U47" s="158"/>
      <c r="V47" s="158"/>
      <c r="W47" s="158"/>
      <c r="X47" s="158"/>
      <c r="Y47" s="158"/>
      <c r="Z47" s="158"/>
    </row>
    <row r="48" spans="1:26" ht="11.1" customHeight="1" x14ac:dyDescent="0.15">
      <c r="N48" s="20"/>
      <c r="O48" s="158"/>
      <c r="P48" s="158"/>
      <c r="Q48" s="180"/>
      <c r="R48" s="158"/>
      <c r="S48" s="158"/>
      <c r="T48" s="158"/>
      <c r="U48" s="158"/>
      <c r="V48" s="158"/>
      <c r="W48" s="158"/>
      <c r="X48" s="158"/>
      <c r="Y48" s="158"/>
      <c r="Z48" s="158"/>
    </row>
    <row r="49" spans="13:26" x14ac:dyDescent="0.15">
      <c r="N49" s="1"/>
      <c r="O49" s="1"/>
      <c r="P49" s="1"/>
      <c r="Q49" s="168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7"/>
      <c r="B65" s="167" t="s">
        <v>89</v>
      </c>
      <c r="C65" s="167" t="s">
        <v>90</v>
      </c>
      <c r="D65" s="167" t="s">
        <v>91</v>
      </c>
      <c r="E65" s="167" t="s">
        <v>80</v>
      </c>
      <c r="F65" s="167" t="s">
        <v>81</v>
      </c>
      <c r="G65" s="167" t="s">
        <v>82</v>
      </c>
      <c r="H65" s="167" t="s">
        <v>83</v>
      </c>
      <c r="I65" s="167" t="s">
        <v>84</v>
      </c>
      <c r="J65" s="167" t="s">
        <v>85</v>
      </c>
      <c r="K65" s="167" t="s">
        <v>86</v>
      </c>
      <c r="L65" s="167" t="s">
        <v>87</v>
      </c>
      <c r="M65" s="233" t="s">
        <v>88</v>
      </c>
      <c r="N65" s="235" t="s">
        <v>124</v>
      </c>
      <c r="O65" s="337" t="s">
        <v>125</v>
      </c>
    </row>
    <row r="66" spans="1:26" ht="11.1" customHeight="1" x14ac:dyDescent="0.15">
      <c r="A66" s="7" t="s">
        <v>177</v>
      </c>
      <c r="B66" s="164">
        <v>76.8</v>
      </c>
      <c r="C66" s="164">
        <v>91.2</v>
      </c>
      <c r="D66" s="164">
        <v>89.4</v>
      </c>
      <c r="E66" s="164">
        <v>89.7</v>
      </c>
      <c r="F66" s="164">
        <v>82.5</v>
      </c>
      <c r="G66" s="164">
        <v>93.9</v>
      </c>
      <c r="H66" s="164">
        <v>87.4</v>
      </c>
      <c r="I66" s="164">
        <v>95.2</v>
      </c>
      <c r="J66" s="164">
        <v>99.9</v>
      </c>
      <c r="K66" s="164">
        <v>88</v>
      </c>
      <c r="L66" s="164">
        <v>95.5</v>
      </c>
      <c r="M66" s="165">
        <v>93.5</v>
      </c>
      <c r="N66" s="240">
        <f>SUM(B66:M66)/12</f>
        <v>90.25</v>
      </c>
      <c r="O66" s="336">
        <v>100.4</v>
      </c>
      <c r="P66" s="20"/>
      <c r="Q66" s="335"/>
      <c r="R66" s="335"/>
      <c r="S66" s="20"/>
      <c r="T66" s="20"/>
      <c r="U66" s="20"/>
      <c r="V66" s="20"/>
      <c r="W66" s="20"/>
      <c r="X66" s="20"/>
      <c r="Y66" s="20"/>
      <c r="Z66" s="20"/>
    </row>
    <row r="67" spans="1:26" ht="11.1" customHeight="1" x14ac:dyDescent="0.15">
      <c r="A67" s="7" t="s">
        <v>180</v>
      </c>
      <c r="B67" s="164">
        <v>83.3</v>
      </c>
      <c r="C67" s="164">
        <v>89.9</v>
      </c>
      <c r="D67" s="164">
        <v>92.2</v>
      </c>
      <c r="E67" s="164">
        <v>94.6</v>
      </c>
      <c r="F67" s="164">
        <v>84.8</v>
      </c>
      <c r="G67" s="164">
        <v>87.4</v>
      </c>
      <c r="H67" s="164">
        <v>91.8</v>
      </c>
      <c r="I67" s="164">
        <v>83.9</v>
      </c>
      <c r="J67" s="164">
        <v>84.7</v>
      </c>
      <c r="K67" s="164">
        <v>72.599999999999994</v>
      </c>
      <c r="L67" s="164">
        <v>88.6</v>
      </c>
      <c r="M67" s="165">
        <v>84.9</v>
      </c>
      <c r="N67" s="240">
        <f>SUM(B67:M67)/12</f>
        <v>86.558333333333337</v>
      </c>
      <c r="O67" s="236">
        <f t="shared" ref="O67:O69" si="2">ROUND(N67/N66*100,1)</f>
        <v>95.9</v>
      </c>
      <c r="P67" s="20"/>
      <c r="Q67" s="411"/>
      <c r="R67" s="411"/>
      <c r="S67" s="20"/>
      <c r="T67" s="20"/>
      <c r="U67" s="20"/>
      <c r="V67" s="20"/>
      <c r="W67" s="20"/>
      <c r="X67" s="20"/>
      <c r="Y67" s="20"/>
      <c r="Z67" s="20"/>
    </row>
    <row r="68" spans="1:26" ht="11.1" customHeight="1" x14ac:dyDescent="0.15">
      <c r="A68" s="7" t="s">
        <v>179</v>
      </c>
      <c r="B68" s="164">
        <v>71.5</v>
      </c>
      <c r="C68" s="164">
        <v>79.400000000000006</v>
      </c>
      <c r="D68" s="164">
        <v>81.5</v>
      </c>
      <c r="E68" s="164">
        <v>86.7</v>
      </c>
      <c r="F68" s="164">
        <v>66.3</v>
      </c>
      <c r="G68" s="164">
        <v>72.8</v>
      </c>
      <c r="H68" s="164">
        <v>79.2</v>
      </c>
      <c r="I68" s="164">
        <v>81.2</v>
      </c>
      <c r="J68" s="164">
        <v>90.7</v>
      </c>
      <c r="K68" s="164">
        <v>87.4</v>
      </c>
      <c r="L68" s="164">
        <v>87.8</v>
      </c>
      <c r="M68" s="165">
        <v>84.6</v>
      </c>
      <c r="N68" s="240">
        <f>SUM(B68:M68)/12</f>
        <v>80.75833333333334</v>
      </c>
      <c r="O68" s="236">
        <f t="shared" si="2"/>
        <v>93.3</v>
      </c>
      <c r="P68" s="20"/>
      <c r="Q68" s="411"/>
      <c r="R68" s="411"/>
      <c r="S68" s="20"/>
      <c r="T68" s="20"/>
      <c r="U68" s="20"/>
      <c r="V68" s="20"/>
      <c r="W68" s="20"/>
      <c r="X68" s="20"/>
      <c r="Y68" s="20"/>
      <c r="Z68" s="20"/>
    </row>
    <row r="69" spans="1:26" ht="11.1" customHeight="1" x14ac:dyDescent="0.15">
      <c r="A69" s="7" t="s">
        <v>182</v>
      </c>
      <c r="B69" s="164">
        <v>76.2</v>
      </c>
      <c r="C69" s="164">
        <v>76.7</v>
      </c>
      <c r="D69" s="164">
        <v>85</v>
      </c>
      <c r="E69" s="164">
        <v>84.4</v>
      </c>
      <c r="F69" s="164">
        <v>78.400000000000006</v>
      </c>
      <c r="G69" s="164">
        <v>86.5</v>
      </c>
      <c r="H69" s="164">
        <v>92.3</v>
      </c>
      <c r="I69" s="164">
        <v>77.5</v>
      </c>
      <c r="J69" s="164">
        <v>86.1</v>
      </c>
      <c r="K69" s="164">
        <v>74.8</v>
      </c>
      <c r="L69" s="164">
        <v>77.099999999999994</v>
      </c>
      <c r="M69" s="165">
        <v>79.400000000000006</v>
      </c>
      <c r="N69" s="240">
        <f>SUM(B69:M69)/12</f>
        <v>81.2</v>
      </c>
      <c r="O69" s="236">
        <f t="shared" si="2"/>
        <v>100.5</v>
      </c>
      <c r="P69" s="20"/>
      <c r="Q69" s="411"/>
      <c r="R69" s="411"/>
      <c r="S69" s="20"/>
      <c r="T69" s="20"/>
      <c r="U69" s="20"/>
      <c r="V69" s="20"/>
      <c r="W69" s="20"/>
      <c r="X69" s="20"/>
      <c r="Y69" s="20"/>
      <c r="Z69" s="20"/>
    </row>
    <row r="70" spans="1:26" ht="11.1" customHeight="1" x14ac:dyDescent="0.15">
      <c r="A70" s="7" t="s">
        <v>193</v>
      </c>
      <c r="B70" s="164">
        <v>68.099999999999994</v>
      </c>
      <c r="C70" s="164">
        <v>73.3</v>
      </c>
      <c r="D70" s="164">
        <v>74.900000000000006</v>
      </c>
      <c r="E70" s="164">
        <v>83.4</v>
      </c>
      <c r="F70" s="164">
        <v>68.3</v>
      </c>
      <c r="G70" s="164">
        <v>74.900000000000006</v>
      </c>
      <c r="H70" s="164">
        <v>76</v>
      </c>
      <c r="I70" s="164">
        <v>67.599999999999994</v>
      </c>
      <c r="J70" s="164">
        <v>69.8</v>
      </c>
      <c r="K70" s="164">
        <v>66.599999999999994</v>
      </c>
      <c r="L70" s="164"/>
      <c r="M70" s="165"/>
      <c r="N70" s="240"/>
      <c r="O70" s="236"/>
      <c r="P70" s="20"/>
      <c r="Q70" s="179"/>
      <c r="R70" s="412"/>
      <c r="S70" s="20"/>
      <c r="T70" s="20"/>
      <c r="U70" s="20"/>
      <c r="V70" s="20"/>
      <c r="W70" s="20"/>
      <c r="X70" s="20"/>
      <c r="Y70" s="20"/>
      <c r="Z70" s="20"/>
    </row>
    <row r="71" spans="1:26" ht="11.1" customHeight="1" x14ac:dyDescent="0.1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20"/>
      <c r="O71" s="20"/>
      <c r="P71" s="20"/>
      <c r="Q71" s="168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9" customHeight="1" x14ac:dyDescent="0.15">
      <c r="B72" s="170"/>
      <c r="C72" s="170"/>
      <c r="D72" s="170"/>
      <c r="E72" s="170"/>
      <c r="F72" s="170"/>
      <c r="G72" s="174"/>
      <c r="H72" s="170"/>
      <c r="I72" s="170"/>
      <c r="J72" s="170"/>
      <c r="K72" s="170"/>
      <c r="L72" s="170"/>
      <c r="M72" s="170"/>
      <c r="N72" s="20"/>
      <c r="O72" s="20"/>
      <c r="P72" s="20"/>
      <c r="Q72" s="168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1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K76" sqref="K76"/>
    </sheetView>
  </sheetViews>
  <sheetFormatPr defaultRowHeight="13.5" x14ac:dyDescent="0.15"/>
  <cols>
    <col min="1" max="1" width="7.625" style="258" customWidth="1"/>
    <col min="2" max="7" width="6.125" style="258" customWidth="1"/>
    <col min="8" max="8" width="6.25" style="258" customWidth="1"/>
    <col min="9" max="10" width="6.125" style="258" customWidth="1"/>
    <col min="11" max="11" width="6.125" style="1" customWidth="1"/>
    <col min="12" max="13" width="6.125" style="258" customWidth="1"/>
    <col min="14" max="16" width="7.625" style="258" customWidth="1"/>
    <col min="17" max="17" width="8.375" style="258" customWidth="1"/>
    <col min="18" max="18" width="10.125" style="258" customWidth="1"/>
    <col min="19" max="23" width="7.625" style="258" customWidth="1"/>
    <col min="24" max="24" width="7.625" style="171" customWidth="1"/>
    <col min="25" max="26" width="7.625" style="258" customWidth="1"/>
    <col min="27" max="16384" width="9" style="258"/>
  </cols>
  <sheetData>
    <row r="1" spans="1:29" x14ac:dyDescent="0.15">
      <c r="A1" s="20"/>
      <c r="B1" s="175"/>
      <c r="C1" s="158"/>
      <c r="D1" s="158"/>
      <c r="E1" s="158"/>
      <c r="F1" s="158"/>
      <c r="G1" s="158"/>
      <c r="H1" s="158"/>
      <c r="I1" s="158"/>
      <c r="J1" s="1"/>
      <c r="L1" s="52"/>
      <c r="M1" s="51"/>
      <c r="N1" s="52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1"/>
      <c r="AB1" s="1"/>
      <c r="AC1" s="1"/>
    </row>
    <row r="2" spans="1:29" x14ac:dyDescent="0.15">
      <c r="A2" s="20"/>
      <c r="B2" s="158"/>
      <c r="C2" s="158"/>
      <c r="D2" s="158"/>
      <c r="E2" s="158"/>
      <c r="F2" s="158"/>
      <c r="G2" s="158"/>
      <c r="H2" s="158"/>
      <c r="I2" s="158"/>
      <c r="J2" s="1"/>
      <c r="L2" s="52"/>
      <c r="M2" s="176"/>
      <c r="N2" s="52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"/>
      <c r="AB2" s="1"/>
      <c r="AC2" s="1"/>
    </row>
    <row r="3" spans="1:29" x14ac:dyDescent="0.15">
      <c r="A3" s="20"/>
      <c r="B3" s="158"/>
      <c r="C3" s="158"/>
      <c r="D3" s="158"/>
      <c r="E3" s="158"/>
      <c r="F3" s="158"/>
      <c r="G3" s="158"/>
      <c r="H3" s="158"/>
      <c r="I3" s="158"/>
      <c r="J3" s="1"/>
      <c r="L3" s="52"/>
      <c r="M3" s="176"/>
      <c r="N3" s="52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"/>
      <c r="AB3" s="1"/>
      <c r="AC3" s="1"/>
    </row>
    <row r="4" spans="1:29" x14ac:dyDescent="0.15">
      <c r="A4" s="20"/>
      <c r="B4" s="158"/>
      <c r="C4" s="158"/>
      <c r="D4" s="158"/>
      <c r="E4" s="158"/>
      <c r="F4" s="158"/>
      <c r="G4" s="158"/>
      <c r="H4" s="158"/>
      <c r="I4" s="158"/>
      <c r="J4" s="1"/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</row>
    <row r="5" spans="1:29" x14ac:dyDescent="0.15">
      <c r="A5" s="20"/>
      <c r="B5" s="158"/>
      <c r="C5" s="158"/>
      <c r="D5" s="158"/>
      <c r="E5" s="158"/>
      <c r="F5" s="158"/>
      <c r="G5" s="158"/>
      <c r="H5" s="158"/>
      <c r="I5" s="158"/>
      <c r="J5" s="1"/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</row>
    <row r="6" spans="1:29" x14ac:dyDescent="0.15">
      <c r="J6" s="1"/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</row>
    <row r="7" spans="1:29" x14ac:dyDescent="0.15">
      <c r="J7" s="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7"/>
      <c r="B18" s="8" t="s">
        <v>77</v>
      </c>
      <c r="C18" s="8" t="s">
        <v>78</v>
      </c>
      <c r="D18" s="8" t="s">
        <v>79</v>
      </c>
      <c r="E18" s="8" t="s">
        <v>80</v>
      </c>
      <c r="F18" s="8" t="s">
        <v>81</v>
      </c>
      <c r="G18" s="8" t="s">
        <v>82</v>
      </c>
      <c r="H18" s="8" t="s">
        <v>83</v>
      </c>
      <c r="I18" s="8" t="s">
        <v>84</v>
      </c>
      <c r="J18" s="8" t="s">
        <v>85</v>
      </c>
      <c r="K18" s="8" t="s">
        <v>86</v>
      </c>
      <c r="L18" s="8" t="s">
        <v>87</v>
      </c>
      <c r="M18" s="8" t="s">
        <v>88</v>
      </c>
      <c r="N18" s="235" t="s">
        <v>123</v>
      </c>
      <c r="O18" s="235" t="s">
        <v>125</v>
      </c>
    </row>
    <row r="19" spans="1:18" ht="11.1" customHeight="1" x14ac:dyDescent="0.15">
      <c r="A19" s="7" t="s">
        <v>177</v>
      </c>
      <c r="B19" s="173">
        <v>14.2</v>
      </c>
      <c r="C19" s="173">
        <v>12.5</v>
      </c>
      <c r="D19" s="173">
        <v>14.7</v>
      </c>
      <c r="E19" s="173">
        <v>13.7</v>
      </c>
      <c r="F19" s="173">
        <v>14.5</v>
      </c>
      <c r="G19" s="173">
        <v>14.4</v>
      </c>
      <c r="H19" s="173">
        <v>12.7</v>
      </c>
      <c r="I19" s="173">
        <v>13.9</v>
      </c>
      <c r="J19" s="173">
        <v>14.1</v>
      </c>
      <c r="K19" s="173">
        <v>14</v>
      </c>
      <c r="L19" s="173">
        <v>18.8</v>
      </c>
      <c r="M19" s="173">
        <v>14.8</v>
      </c>
      <c r="N19" s="241">
        <f>SUM(B19:M19)</f>
        <v>172.3</v>
      </c>
      <c r="O19" s="241">
        <v>97.4</v>
      </c>
      <c r="Q19" s="243"/>
      <c r="R19" s="243"/>
    </row>
    <row r="20" spans="1:18" ht="11.1" customHeight="1" x14ac:dyDescent="0.15">
      <c r="A20" s="7" t="s">
        <v>180</v>
      </c>
      <c r="B20" s="173">
        <v>14.9</v>
      </c>
      <c r="C20" s="173">
        <v>13.1</v>
      </c>
      <c r="D20" s="173">
        <v>14.8</v>
      </c>
      <c r="E20" s="173">
        <v>13.9</v>
      </c>
      <c r="F20" s="173">
        <v>14.1</v>
      </c>
      <c r="G20" s="173">
        <v>13.1</v>
      </c>
      <c r="H20" s="173">
        <v>15.5</v>
      </c>
      <c r="I20" s="173">
        <v>12.9</v>
      </c>
      <c r="J20" s="173">
        <v>12.4</v>
      </c>
      <c r="K20" s="173">
        <v>15.2</v>
      </c>
      <c r="L20" s="173">
        <v>13.1</v>
      </c>
      <c r="M20" s="173">
        <v>14.2</v>
      </c>
      <c r="N20" s="241">
        <f>SUM(B20:M20)</f>
        <v>167.2</v>
      </c>
      <c r="O20" s="241">
        <f t="shared" ref="O20:O22" si="0">ROUND(N20/N19*100,1)</f>
        <v>97</v>
      </c>
      <c r="Q20" s="243"/>
      <c r="R20" s="243"/>
    </row>
    <row r="21" spans="1:18" ht="11.1" customHeight="1" x14ac:dyDescent="0.15">
      <c r="A21" s="7" t="s">
        <v>179</v>
      </c>
      <c r="B21" s="173">
        <v>11.4</v>
      </c>
      <c r="C21" s="173">
        <v>13.5</v>
      </c>
      <c r="D21" s="173">
        <v>13.7</v>
      </c>
      <c r="E21" s="173">
        <v>13.4</v>
      </c>
      <c r="F21" s="173">
        <v>13.1</v>
      </c>
      <c r="G21" s="173">
        <v>12.4</v>
      </c>
      <c r="H21" s="173">
        <v>11.1</v>
      </c>
      <c r="I21" s="173">
        <v>12</v>
      </c>
      <c r="J21" s="173">
        <v>12.5</v>
      </c>
      <c r="K21" s="173">
        <v>11.2</v>
      </c>
      <c r="L21" s="173">
        <v>11.7</v>
      </c>
      <c r="M21" s="173">
        <v>13.4</v>
      </c>
      <c r="N21" s="241">
        <f>SUM(B21:M21)</f>
        <v>149.4</v>
      </c>
      <c r="O21" s="241">
        <f t="shared" si="0"/>
        <v>89.4</v>
      </c>
      <c r="Q21" s="243"/>
      <c r="R21" s="243"/>
    </row>
    <row r="22" spans="1:18" ht="11.1" customHeight="1" x14ac:dyDescent="0.15">
      <c r="A22" s="7" t="s">
        <v>182</v>
      </c>
      <c r="B22" s="173">
        <v>9.4</v>
      </c>
      <c r="C22" s="173">
        <v>10.3</v>
      </c>
      <c r="D22" s="173">
        <v>13.4</v>
      </c>
      <c r="E22" s="173">
        <v>13.5</v>
      </c>
      <c r="F22" s="173">
        <v>11.3</v>
      </c>
      <c r="G22" s="173">
        <v>12.2</v>
      </c>
      <c r="H22" s="173">
        <v>10.9</v>
      </c>
      <c r="I22" s="173">
        <v>11.2</v>
      </c>
      <c r="J22" s="173">
        <v>12.1</v>
      </c>
      <c r="K22" s="173">
        <v>10.7</v>
      </c>
      <c r="L22" s="173">
        <v>11.3</v>
      </c>
      <c r="M22" s="173">
        <v>11.8</v>
      </c>
      <c r="N22" s="241">
        <f>SUM(B22:M22)</f>
        <v>138.10000000000002</v>
      </c>
      <c r="O22" s="241">
        <f t="shared" si="0"/>
        <v>92.4</v>
      </c>
      <c r="Q22" s="243"/>
      <c r="R22" s="243"/>
    </row>
    <row r="23" spans="1:18" ht="11.1" customHeight="1" x14ac:dyDescent="0.15">
      <c r="A23" s="7" t="s">
        <v>193</v>
      </c>
      <c r="B23" s="173">
        <v>11.1</v>
      </c>
      <c r="C23" s="173">
        <v>11.5</v>
      </c>
      <c r="D23" s="173">
        <v>12.1</v>
      </c>
      <c r="E23" s="173">
        <v>12.3</v>
      </c>
      <c r="F23" s="173">
        <v>10.6</v>
      </c>
      <c r="G23" s="173">
        <v>11.7</v>
      </c>
      <c r="H23" s="173">
        <v>10.9</v>
      </c>
      <c r="I23" s="173">
        <v>12.4</v>
      </c>
      <c r="J23" s="173">
        <v>11.6</v>
      </c>
      <c r="K23" s="173">
        <v>11.3</v>
      </c>
      <c r="L23" s="173"/>
      <c r="M23" s="173"/>
      <c r="N23" s="241"/>
      <c r="O23" s="241"/>
    </row>
    <row r="24" spans="1:18" ht="9.75" customHeight="1" x14ac:dyDescent="0.15">
      <c r="J24" s="394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7"/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82</v>
      </c>
      <c r="H42" s="8" t="s">
        <v>83</v>
      </c>
      <c r="I42" s="8" t="s">
        <v>84</v>
      </c>
      <c r="J42" s="8" t="s">
        <v>85</v>
      </c>
      <c r="K42" s="8" t="s">
        <v>86</v>
      </c>
      <c r="L42" s="8" t="s">
        <v>87</v>
      </c>
      <c r="M42" s="8" t="s">
        <v>88</v>
      </c>
      <c r="N42" s="235" t="s">
        <v>124</v>
      </c>
      <c r="O42" s="235" t="s">
        <v>125</v>
      </c>
      <c r="P42" s="1"/>
      <c r="Q42" s="1"/>
      <c r="R42" s="1"/>
      <c r="S42" s="1"/>
      <c r="T42" s="1"/>
      <c r="U42" s="1"/>
      <c r="V42" s="1"/>
      <c r="W42" s="1"/>
      <c r="X42" s="5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7" t="s">
        <v>177</v>
      </c>
      <c r="B43" s="173">
        <v>23.3</v>
      </c>
      <c r="C43" s="173">
        <v>22.2</v>
      </c>
      <c r="D43" s="173">
        <v>23.2</v>
      </c>
      <c r="E43" s="173">
        <v>24.1</v>
      </c>
      <c r="F43" s="173">
        <v>24.8</v>
      </c>
      <c r="G43" s="173">
        <v>24.4</v>
      </c>
      <c r="H43" s="173">
        <v>22.4</v>
      </c>
      <c r="I43" s="173">
        <v>22.6</v>
      </c>
      <c r="J43" s="173">
        <v>23.1</v>
      </c>
      <c r="K43" s="173">
        <v>22.1</v>
      </c>
      <c r="L43" s="173">
        <v>26.5</v>
      </c>
      <c r="M43" s="173">
        <v>25.5</v>
      </c>
      <c r="N43" s="241">
        <f>SUM(B43:M43)/12</f>
        <v>23.683333333333334</v>
      </c>
      <c r="O43" s="241">
        <v>102.6</v>
      </c>
      <c r="P43" s="176"/>
      <c r="Q43" s="244"/>
      <c r="R43" s="244"/>
      <c r="S43" s="176"/>
      <c r="T43" s="176"/>
      <c r="U43" s="176"/>
      <c r="V43" s="176"/>
      <c r="W43" s="176"/>
      <c r="X43" s="176"/>
      <c r="Y43" s="176"/>
      <c r="Z43" s="17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7" t="s">
        <v>180</v>
      </c>
      <c r="B44" s="173">
        <v>23.9</v>
      </c>
      <c r="C44" s="173">
        <v>23.5</v>
      </c>
      <c r="D44" s="173">
        <v>24.5</v>
      </c>
      <c r="E44" s="173">
        <v>24.1</v>
      </c>
      <c r="F44" s="173">
        <v>25.4</v>
      </c>
      <c r="G44" s="173">
        <v>25</v>
      </c>
      <c r="H44" s="173">
        <v>26.2</v>
      </c>
      <c r="I44" s="173">
        <v>25.1</v>
      </c>
      <c r="J44" s="173">
        <v>24.1</v>
      </c>
      <c r="K44" s="173">
        <v>24.5</v>
      </c>
      <c r="L44" s="173">
        <v>23.8</v>
      </c>
      <c r="M44" s="173">
        <v>23.8</v>
      </c>
      <c r="N44" s="241">
        <f>SUM(B44:M44)/12</f>
        <v>24.491666666666664</v>
      </c>
      <c r="O44" s="241">
        <f t="shared" ref="O44:O46" si="1">ROUND(N44/N43*100,1)</f>
        <v>103.4</v>
      </c>
      <c r="P44" s="176"/>
      <c r="Q44" s="244"/>
      <c r="R44" s="244"/>
      <c r="S44" s="176"/>
      <c r="T44" s="176"/>
      <c r="U44" s="176"/>
      <c r="V44" s="176"/>
      <c r="W44" s="176"/>
      <c r="X44" s="176"/>
      <c r="Y44" s="176"/>
      <c r="Z44" s="17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7" t="s">
        <v>179</v>
      </c>
      <c r="B45" s="173">
        <v>22.9</v>
      </c>
      <c r="C45" s="173">
        <v>22.7</v>
      </c>
      <c r="D45" s="173">
        <v>23</v>
      </c>
      <c r="E45" s="173">
        <v>23.1</v>
      </c>
      <c r="F45" s="173">
        <v>24.7</v>
      </c>
      <c r="G45" s="173">
        <v>24.6</v>
      </c>
      <c r="H45" s="173">
        <v>23.1</v>
      </c>
      <c r="I45" s="173">
        <v>23.2</v>
      </c>
      <c r="J45" s="173">
        <v>22.3</v>
      </c>
      <c r="K45" s="173">
        <v>20.8</v>
      </c>
      <c r="L45" s="173">
        <v>19.5</v>
      </c>
      <c r="M45" s="173">
        <v>20.100000000000001</v>
      </c>
      <c r="N45" s="241">
        <f>SUM(B45:M45)/12</f>
        <v>22.5</v>
      </c>
      <c r="O45" s="241">
        <f t="shared" si="1"/>
        <v>91.9</v>
      </c>
      <c r="P45" s="176"/>
      <c r="Q45" s="244"/>
      <c r="R45" s="244"/>
      <c r="S45" s="176"/>
      <c r="T45" s="176"/>
      <c r="U45" s="176"/>
      <c r="V45" s="176"/>
      <c r="W45" s="176"/>
      <c r="X45" s="176"/>
      <c r="Y45" s="176"/>
      <c r="Z45" s="17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7" t="s">
        <v>182</v>
      </c>
      <c r="B46" s="173">
        <v>18.8</v>
      </c>
      <c r="C46" s="173">
        <v>18.100000000000001</v>
      </c>
      <c r="D46" s="173">
        <v>19.5</v>
      </c>
      <c r="E46" s="173">
        <v>19.100000000000001</v>
      </c>
      <c r="F46" s="173">
        <v>19.2</v>
      </c>
      <c r="G46" s="173">
        <v>18.7</v>
      </c>
      <c r="H46" s="173">
        <v>18.2</v>
      </c>
      <c r="I46" s="173">
        <v>19</v>
      </c>
      <c r="J46" s="173">
        <v>18.7</v>
      </c>
      <c r="K46" s="173">
        <v>18.399999999999999</v>
      </c>
      <c r="L46" s="173">
        <v>18.7</v>
      </c>
      <c r="M46" s="173">
        <v>19.7</v>
      </c>
      <c r="N46" s="241">
        <f>SUM(B46:M46)/12</f>
        <v>18.841666666666665</v>
      </c>
      <c r="O46" s="241">
        <f t="shared" si="1"/>
        <v>83.7</v>
      </c>
      <c r="P46" s="176"/>
      <c r="Q46" s="244"/>
      <c r="R46" s="244"/>
      <c r="S46" s="176"/>
      <c r="T46" s="176"/>
      <c r="U46" s="176"/>
      <c r="V46" s="176"/>
      <c r="W46" s="176"/>
      <c r="X46" s="176"/>
      <c r="Y46" s="176"/>
      <c r="Z46" s="17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7" t="s">
        <v>193</v>
      </c>
      <c r="B47" s="173">
        <v>19.8</v>
      </c>
      <c r="C47" s="173">
        <v>20.3</v>
      </c>
      <c r="D47" s="173">
        <v>19.8</v>
      </c>
      <c r="E47" s="173">
        <v>19.100000000000001</v>
      </c>
      <c r="F47" s="173">
        <v>18.600000000000001</v>
      </c>
      <c r="G47" s="173">
        <v>18.600000000000001</v>
      </c>
      <c r="H47" s="173">
        <v>17.899999999999999</v>
      </c>
      <c r="I47" s="173">
        <v>18.2</v>
      </c>
      <c r="J47" s="173">
        <v>18.2</v>
      </c>
      <c r="K47" s="173">
        <v>18.100000000000001</v>
      </c>
      <c r="L47" s="173"/>
      <c r="M47" s="173"/>
      <c r="N47" s="241"/>
      <c r="O47" s="241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2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2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1" customHeight="1" x14ac:dyDescent="0.15">
      <c r="A70" s="7"/>
      <c r="B70" s="8" t="s">
        <v>77</v>
      </c>
      <c r="C70" s="8" t="s">
        <v>78</v>
      </c>
      <c r="D70" s="8" t="s">
        <v>79</v>
      </c>
      <c r="E70" s="8" t="s">
        <v>80</v>
      </c>
      <c r="F70" s="8" t="s">
        <v>81</v>
      </c>
      <c r="G70" s="8" t="s">
        <v>82</v>
      </c>
      <c r="H70" s="8" t="s">
        <v>83</v>
      </c>
      <c r="I70" s="8" t="s">
        <v>84</v>
      </c>
      <c r="J70" s="8" t="s">
        <v>85</v>
      </c>
      <c r="K70" s="8" t="s">
        <v>86</v>
      </c>
      <c r="L70" s="8" t="s">
        <v>87</v>
      </c>
      <c r="M70" s="8" t="s">
        <v>88</v>
      </c>
      <c r="N70" s="235" t="s">
        <v>124</v>
      </c>
      <c r="O70" s="235" t="s">
        <v>125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1.1" customHeight="1" x14ac:dyDescent="0.15">
      <c r="A71" s="7" t="s">
        <v>177</v>
      </c>
      <c r="B71" s="164">
        <v>61.3</v>
      </c>
      <c r="C71" s="164">
        <v>57.5</v>
      </c>
      <c r="D71" s="164">
        <v>62.8</v>
      </c>
      <c r="E71" s="164">
        <v>55.8</v>
      </c>
      <c r="F71" s="164">
        <v>58</v>
      </c>
      <c r="G71" s="164">
        <v>59.3</v>
      </c>
      <c r="H71" s="164">
        <v>58.4</v>
      </c>
      <c r="I71" s="164">
        <v>61.5</v>
      </c>
      <c r="J71" s="164">
        <v>60.7</v>
      </c>
      <c r="K71" s="164">
        <v>64</v>
      </c>
      <c r="L71" s="164">
        <v>68.3</v>
      </c>
      <c r="M71" s="164">
        <v>58.9</v>
      </c>
      <c r="N71" s="240">
        <f>SUM(B71:M71)/12</f>
        <v>60.541666666666657</v>
      </c>
      <c r="O71" s="241">
        <v>95.2</v>
      </c>
      <c r="P71" s="52"/>
      <c r="Q71" s="334"/>
      <c r="R71" s="334"/>
      <c r="S71" s="52"/>
      <c r="T71" s="52"/>
      <c r="U71" s="52"/>
      <c r="V71" s="52"/>
      <c r="W71" s="52"/>
      <c r="X71" s="52"/>
      <c r="Y71" s="52"/>
      <c r="Z71" s="52"/>
    </row>
    <row r="72" spans="1:26" ht="11.1" customHeight="1" x14ac:dyDescent="0.15">
      <c r="A72" s="7" t="s">
        <v>180</v>
      </c>
      <c r="B72" s="164">
        <v>63.7</v>
      </c>
      <c r="C72" s="164">
        <v>56.1</v>
      </c>
      <c r="D72" s="164">
        <v>59.3</v>
      </c>
      <c r="E72" s="164">
        <v>58.2</v>
      </c>
      <c r="F72" s="164">
        <v>54.4</v>
      </c>
      <c r="G72" s="164">
        <v>52.5</v>
      </c>
      <c r="H72" s="164">
        <v>58.1</v>
      </c>
      <c r="I72" s="164">
        <v>52.2</v>
      </c>
      <c r="J72" s="164">
        <v>52.7</v>
      </c>
      <c r="K72" s="164">
        <v>61.5</v>
      </c>
      <c r="L72" s="164">
        <v>55.5</v>
      </c>
      <c r="M72" s="164">
        <v>59.8</v>
      </c>
      <c r="N72" s="240">
        <f>SUM(B72:M72)/12</f>
        <v>57</v>
      </c>
      <c r="O72" s="241">
        <f t="shared" ref="O72:O74" si="2">ROUND(N72/N71*100,1)</f>
        <v>94.2</v>
      </c>
      <c r="P72" s="52"/>
      <c r="Q72" s="334"/>
      <c r="R72" s="334"/>
      <c r="S72" s="52"/>
      <c r="T72" s="52"/>
      <c r="U72" s="52"/>
      <c r="V72" s="52"/>
      <c r="W72" s="52"/>
      <c r="X72" s="52"/>
      <c r="Y72" s="52"/>
      <c r="Z72" s="52"/>
    </row>
    <row r="73" spans="1:26" ht="11.1" customHeight="1" x14ac:dyDescent="0.15">
      <c r="A73" s="7" t="s">
        <v>179</v>
      </c>
      <c r="B73" s="164">
        <v>50.6</v>
      </c>
      <c r="C73" s="164">
        <v>59.7</v>
      </c>
      <c r="D73" s="164">
        <v>59.2</v>
      </c>
      <c r="E73" s="164">
        <v>58</v>
      </c>
      <c r="F73" s="164">
        <v>51.7</v>
      </c>
      <c r="G73" s="164">
        <v>50.6</v>
      </c>
      <c r="H73" s="164">
        <v>49.6</v>
      </c>
      <c r="I73" s="164">
        <v>51.4</v>
      </c>
      <c r="J73" s="164">
        <v>56.8</v>
      </c>
      <c r="K73" s="164">
        <v>55.7</v>
      </c>
      <c r="L73" s="164">
        <v>61.1</v>
      </c>
      <c r="M73" s="164">
        <v>66.099999999999994</v>
      </c>
      <c r="N73" s="240">
        <f>SUM(B73:M73)/12</f>
        <v>55.875000000000007</v>
      </c>
      <c r="O73" s="241">
        <f t="shared" si="2"/>
        <v>98</v>
      </c>
      <c r="Q73" s="338"/>
      <c r="R73" s="338"/>
    </row>
    <row r="74" spans="1:26" ht="11.1" customHeight="1" x14ac:dyDescent="0.15">
      <c r="A74" s="7" t="s">
        <v>182</v>
      </c>
      <c r="B74" s="164">
        <v>51.9</v>
      </c>
      <c r="C74" s="164">
        <v>57.5</v>
      </c>
      <c r="D74" s="164">
        <v>67.900000000000006</v>
      </c>
      <c r="E74" s="164">
        <v>70.8</v>
      </c>
      <c r="F74" s="164">
        <v>59.1</v>
      </c>
      <c r="G74" s="164">
        <v>65.8</v>
      </c>
      <c r="H74" s="164">
        <v>60.1</v>
      </c>
      <c r="I74" s="164">
        <v>57.8</v>
      </c>
      <c r="J74" s="164">
        <v>64.7</v>
      </c>
      <c r="K74" s="164">
        <v>58.7</v>
      </c>
      <c r="L74" s="164">
        <v>59.8</v>
      </c>
      <c r="M74" s="164">
        <v>58.8</v>
      </c>
      <c r="N74" s="240">
        <f>SUM(B74:M74)/12</f>
        <v>61.07500000000001</v>
      </c>
      <c r="O74" s="241">
        <f t="shared" si="2"/>
        <v>109.3</v>
      </c>
      <c r="Q74" s="338"/>
      <c r="R74" s="338"/>
    </row>
    <row r="75" spans="1:26" ht="11.1" customHeight="1" x14ac:dyDescent="0.15">
      <c r="A75" s="7" t="s">
        <v>193</v>
      </c>
      <c r="B75" s="164">
        <v>56</v>
      </c>
      <c r="C75" s="164">
        <v>56.2</v>
      </c>
      <c r="D75" s="164">
        <v>61.6</v>
      </c>
      <c r="E75" s="164">
        <v>64.7</v>
      </c>
      <c r="F75" s="164">
        <v>57.9</v>
      </c>
      <c r="G75" s="164">
        <v>62.6</v>
      </c>
      <c r="H75" s="164">
        <v>61.9</v>
      </c>
      <c r="I75" s="164">
        <v>67.599999999999994</v>
      </c>
      <c r="J75" s="164">
        <v>63.8</v>
      </c>
      <c r="K75" s="164">
        <v>62.6</v>
      </c>
      <c r="L75" s="164"/>
      <c r="M75" s="164"/>
      <c r="N75" s="240"/>
      <c r="O75" s="241"/>
    </row>
    <row r="76" spans="1:26" ht="9.9499999999999993" customHeight="1" x14ac:dyDescent="0.15">
      <c r="B76" s="170"/>
      <c r="C76" s="170"/>
      <c r="D76" s="170"/>
      <c r="E76" s="170"/>
      <c r="F76" s="170"/>
      <c r="G76" s="170"/>
      <c r="H76" s="170"/>
      <c r="I76" s="170"/>
      <c r="J76" s="170"/>
      <c r="K76" s="168"/>
      <c r="L76" s="170"/>
      <c r="M76" s="170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K89" sqref="K89"/>
    </sheetView>
  </sheetViews>
  <sheetFormatPr defaultColWidth="7.625" defaultRowHeight="9.9499999999999993" customHeight="1" x14ac:dyDescent="0.15"/>
  <cols>
    <col min="1" max="1" width="7.625" style="258" customWidth="1"/>
    <col min="2" max="13" width="6.125" style="258" customWidth="1"/>
    <col min="14" max="16384" width="7.625" style="258"/>
  </cols>
  <sheetData>
    <row r="3" spans="12:51" ht="9.9499999999999993" customHeight="1" x14ac:dyDescent="0.15">
      <c r="L3" s="52"/>
      <c r="M3" s="51"/>
      <c r="N3" s="52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2"/>
      <c r="M4" s="176"/>
      <c r="N4" s="52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2"/>
      <c r="M5" s="176"/>
      <c r="N5" s="52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2"/>
      <c r="M6" s="176"/>
      <c r="N6" s="52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2"/>
      <c r="M7" s="176"/>
      <c r="N7" s="52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2"/>
      <c r="M8" s="176"/>
      <c r="N8" s="52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2"/>
      <c r="M9" s="52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"/>
    </row>
    <row r="10" spans="12:51" ht="9.9499999999999993" customHeight="1" x14ac:dyDescent="0.15">
      <c r="L10" s="52"/>
      <c r="M10" s="52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"/>
    </row>
    <row r="11" spans="12:51" ht="9.9499999999999993" customHeight="1" x14ac:dyDescent="0.15">
      <c r="L11" s="52"/>
      <c r="M11" s="52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"/>
    </row>
    <row r="12" spans="12:51" ht="9.9499999999999993" customHeight="1" x14ac:dyDescent="0.15">
      <c r="L12" s="52"/>
      <c r="M12" s="52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"/>
    </row>
    <row r="13" spans="12:51" ht="9.9499999999999993" customHeight="1" x14ac:dyDescent="0.15">
      <c r="L13" s="52"/>
      <c r="M13" s="52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"/>
    </row>
    <row r="14" spans="12:51" ht="9.9499999999999993" customHeight="1" x14ac:dyDescent="0.15">
      <c r="L14" s="52"/>
      <c r="M14" s="51"/>
      <c r="AA14" s="1"/>
    </row>
    <row r="15" spans="12:51" ht="9.9499999999999993" customHeight="1" x14ac:dyDescent="0.15">
      <c r="L15" s="52"/>
      <c r="M15" s="176"/>
      <c r="AA15" s="1"/>
    </row>
    <row r="16" spans="12:51" ht="9.9499999999999993" customHeight="1" x14ac:dyDescent="0.15">
      <c r="L16" s="52"/>
      <c r="M16" s="176"/>
      <c r="AA16" s="1"/>
    </row>
    <row r="17" spans="1:27" ht="9.9499999999999993" customHeight="1" x14ac:dyDescent="0.15">
      <c r="L17" s="52"/>
      <c r="M17" s="176"/>
      <c r="AA17" s="1"/>
    </row>
    <row r="18" spans="1:27" ht="9.9499999999999993" customHeight="1" x14ac:dyDescent="0.15">
      <c r="L18" s="52"/>
      <c r="M18" s="176"/>
      <c r="AA18" s="1"/>
    </row>
    <row r="19" spans="1:27" ht="9.9499999999999993" customHeight="1" x14ac:dyDescent="0.15">
      <c r="L19" s="52"/>
      <c r="M19" s="176"/>
      <c r="AA19" s="1"/>
    </row>
    <row r="20" spans="1:27" ht="9.9499999999999993" customHeight="1" x14ac:dyDescent="0.15">
      <c r="L20" s="52"/>
      <c r="M20" s="52"/>
      <c r="AA20" s="1"/>
    </row>
    <row r="21" spans="1:27" ht="9.9499999999999993" customHeight="1" x14ac:dyDescent="0.15">
      <c r="L21" s="52"/>
      <c r="M21" s="52"/>
      <c r="AA21" s="1"/>
    </row>
    <row r="22" spans="1:27" ht="9.9499999999999993" customHeight="1" x14ac:dyDescent="0.15">
      <c r="L22" s="52"/>
      <c r="M22" s="52"/>
      <c r="AA22" s="1"/>
    </row>
    <row r="23" spans="1:27" ht="3" customHeight="1" x14ac:dyDescent="0.15">
      <c r="AA23" s="1"/>
    </row>
    <row r="24" spans="1:27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3" t="s">
        <v>125</v>
      </c>
      <c r="AA24" s="1"/>
    </row>
    <row r="25" spans="1:27" ht="11.1" customHeight="1" x14ac:dyDescent="0.15">
      <c r="A25" s="7" t="s">
        <v>177</v>
      </c>
      <c r="B25" s="173">
        <v>17.8</v>
      </c>
      <c r="C25" s="173">
        <v>19.2</v>
      </c>
      <c r="D25" s="173">
        <v>22</v>
      </c>
      <c r="E25" s="173">
        <v>19.600000000000001</v>
      </c>
      <c r="F25" s="173">
        <v>21.2</v>
      </c>
      <c r="G25" s="173">
        <v>21.5</v>
      </c>
      <c r="H25" s="173">
        <v>19.5</v>
      </c>
      <c r="I25" s="173">
        <v>20.8</v>
      </c>
      <c r="J25" s="173">
        <v>18</v>
      </c>
      <c r="K25" s="173">
        <v>21.1</v>
      </c>
      <c r="L25" s="173">
        <v>20.7</v>
      </c>
      <c r="M25" s="173">
        <v>18.2</v>
      </c>
      <c r="N25" s="241">
        <f>SUM(B25:M25)</f>
        <v>239.6</v>
      </c>
      <c r="O25" s="166">
        <v>104.1</v>
      </c>
      <c r="Q25" s="18"/>
      <c r="R25" s="18"/>
      <c r="AA25" s="1"/>
    </row>
    <row r="26" spans="1:27" ht="11.1" customHeight="1" x14ac:dyDescent="0.15">
      <c r="A26" s="7" t="s">
        <v>180</v>
      </c>
      <c r="B26" s="173">
        <v>18.600000000000001</v>
      </c>
      <c r="C26" s="173">
        <v>19.100000000000001</v>
      </c>
      <c r="D26" s="173">
        <v>19.899999999999999</v>
      </c>
      <c r="E26" s="173">
        <v>18.5</v>
      </c>
      <c r="F26" s="173">
        <v>19.8</v>
      </c>
      <c r="G26" s="173">
        <v>18</v>
      </c>
      <c r="H26" s="173">
        <v>20.6</v>
      </c>
      <c r="I26" s="173">
        <v>17.5</v>
      </c>
      <c r="J26" s="173">
        <v>17.100000000000001</v>
      </c>
      <c r="K26" s="173">
        <v>21.2</v>
      </c>
      <c r="L26" s="173">
        <v>19</v>
      </c>
      <c r="M26" s="173">
        <v>18.2</v>
      </c>
      <c r="N26" s="241">
        <f>SUM(B26:M26)</f>
        <v>227.49999999999997</v>
      </c>
      <c r="O26" s="166">
        <f t="shared" ref="O26:O28" si="0">ROUND(N26/N25*100,1)</f>
        <v>94.9</v>
      </c>
      <c r="Q26" s="18"/>
      <c r="R26" s="18"/>
      <c r="AA26" s="1"/>
    </row>
    <row r="27" spans="1:27" ht="11.1" customHeight="1" x14ac:dyDescent="0.15">
      <c r="A27" s="7" t="s">
        <v>179</v>
      </c>
      <c r="B27" s="173">
        <v>18</v>
      </c>
      <c r="C27" s="173">
        <v>21.8</v>
      </c>
      <c r="D27" s="173">
        <v>22.1</v>
      </c>
      <c r="E27" s="173">
        <v>19</v>
      </c>
      <c r="F27" s="173">
        <v>19.3</v>
      </c>
      <c r="G27" s="173">
        <v>17.8</v>
      </c>
      <c r="H27" s="173">
        <v>20.3</v>
      </c>
      <c r="I27" s="173">
        <v>18.899999999999999</v>
      </c>
      <c r="J27" s="173">
        <v>18.600000000000001</v>
      </c>
      <c r="K27" s="173">
        <v>20.100000000000001</v>
      </c>
      <c r="L27" s="173">
        <v>17.3</v>
      </c>
      <c r="M27" s="173">
        <v>19.2</v>
      </c>
      <c r="N27" s="241">
        <f>SUM(B27:M27)</f>
        <v>232.4</v>
      </c>
      <c r="O27" s="166">
        <f t="shared" si="0"/>
        <v>102.2</v>
      </c>
      <c r="Q27" s="18"/>
      <c r="R27" s="18"/>
      <c r="AA27" s="1"/>
    </row>
    <row r="28" spans="1:27" ht="11.1" customHeight="1" x14ac:dyDescent="0.15">
      <c r="A28" s="7" t="s">
        <v>182</v>
      </c>
      <c r="B28" s="173">
        <v>16.7</v>
      </c>
      <c r="C28" s="173">
        <v>20</v>
      </c>
      <c r="D28" s="173">
        <v>21.5</v>
      </c>
      <c r="E28" s="173">
        <v>20.7</v>
      </c>
      <c r="F28" s="173">
        <v>21.3</v>
      </c>
      <c r="G28" s="173">
        <v>24.4</v>
      </c>
      <c r="H28" s="173">
        <v>20.2</v>
      </c>
      <c r="I28" s="173">
        <v>20.7</v>
      </c>
      <c r="J28" s="173">
        <v>19.7</v>
      </c>
      <c r="K28" s="173">
        <v>18.8</v>
      </c>
      <c r="L28" s="173">
        <v>19</v>
      </c>
      <c r="M28" s="173">
        <v>21.1</v>
      </c>
      <c r="N28" s="241">
        <f>SUM(B28:M28)</f>
        <v>244.09999999999997</v>
      </c>
      <c r="O28" s="166">
        <f t="shared" si="0"/>
        <v>105</v>
      </c>
      <c r="Q28" s="18"/>
      <c r="R28" s="18"/>
      <c r="AA28" s="1"/>
    </row>
    <row r="29" spans="1:27" ht="11.1" customHeight="1" x14ac:dyDescent="0.15">
      <c r="A29" s="7" t="s">
        <v>193</v>
      </c>
      <c r="B29" s="173">
        <v>19.399999999999999</v>
      </c>
      <c r="C29" s="173">
        <v>17.7</v>
      </c>
      <c r="D29" s="173">
        <v>21.9</v>
      </c>
      <c r="E29" s="173">
        <v>20</v>
      </c>
      <c r="F29" s="173">
        <v>18.100000000000001</v>
      </c>
      <c r="G29" s="173">
        <v>26.3</v>
      </c>
      <c r="H29" s="173">
        <v>22.3</v>
      </c>
      <c r="I29" s="173">
        <v>19.2</v>
      </c>
      <c r="J29" s="173">
        <v>19.7</v>
      </c>
      <c r="K29" s="173">
        <v>21.1</v>
      </c>
      <c r="L29" s="173"/>
      <c r="M29" s="173"/>
      <c r="N29" s="241"/>
      <c r="O29" s="166"/>
      <c r="AA29" s="1"/>
    </row>
    <row r="30" spans="1:27" ht="9.9499999999999993" customHeight="1" x14ac:dyDescent="0.15">
      <c r="N30" s="170"/>
      <c r="O30" s="170"/>
      <c r="AA30" s="1"/>
    </row>
    <row r="31" spans="1:27" ht="9.9499999999999993" customHeight="1" x14ac:dyDescent="0.15"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AA31" s="1"/>
    </row>
    <row r="51" spans="1:50" ht="9.9499999999999993" customHeight="1" x14ac:dyDescent="0.15">
      <c r="N51" s="1"/>
      <c r="O51" s="5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7" t="s">
        <v>177</v>
      </c>
      <c r="B54" s="173">
        <v>36.9</v>
      </c>
      <c r="C54" s="173">
        <v>38.9</v>
      </c>
      <c r="D54" s="173">
        <v>39.799999999999997</v>
      </c>
      <c r="E54" s="173">
        <v>38.4</v>
      </c>
      <c r="F54" s="173">
        <v>39.200000000000003</v>
      </c>
      <c r="G54" s="173">
        <v>40.700000000000003</v>
      </c>
      <c r="H54" s="173">
        <v>37.9</v>
      </c>
      <c r="I54" s="173">
        <v>39</v>
      </c>
      <c r="J54" s="173">
        <v>38.4</v>
      </c>
      <c r="K54" s="173">
        <v>40.1</v>
      </c>
      <c r="L54" s="173">
        <v>40.799999999999997</v>
      </c>
      <c r="M54" s="173">
        <v>39.700000000000003</v>
      </c>
      <c r="N54" s="241">
        <f t="shared" ref="N54:N55" si="1">SUM(B54:M54)/12</f>
        <v>39.15</v>
      </c>
      <c r="O54" s="341">
        <v>105.6</v>
      </c>
      <c r="P54" s="176"/>
      <c r="Q54" s="339"/>
      <c r="R54" s="339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7" t="s">
        <v>180</v>
      </c>
      <c r="B55" s="173">
        <v>40.9</v>
      </c>
      <c r="C55" s="173">
        <v>42.3</v>
      </c>
      <c r="D55" s="173">
        <v>42.1</v>
      </c>
      <c r="E55" s="173">
        <v>37.9</v>
      </c>
      <c r="F55" s="173">
        <v>39.700000000000003</v>
      </c>
      <c r="G55" s="173">
        <v>38.4</v>
      </c>
      <c r="H55" s="173">
        <v>39.6</v>
      </c>
      <c r="I55" s="173">
        <v>39.299999999999997</v>
      </c>
      <c r="J55" s="173">
        <v>38.1</v>
      </c>
      <c r="K55" s="173">
        <v>40.4</v>
      </c>
      <c r="L55" s="173">
        <v>41.1</v>
      </c>
      <c r="M55" s="173">
        <v>39</v>
      </c>
      <c r="N55" s="241">
        <f t="shared" si="1"/>
        <v>39.9</v>
      </c>
      <c r="O55" s="341">
        <f t="shared" ref="O55:O57" si="2">ROUND(N55/N54*100,1)</f>
        <v>101.9</v>
      </c>
      <c r="P55" s="176"/>
      <c r="Q55" s="339"/>
      <c r="R55" s="339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7" t="s">
        <v>179</v>
      </c>
      <c r="B56" s="173">
        <v>40.5</v>
      </c>
      <c r="C56" s="173">
        <v>42.5</v>
      </c>
      <c r="D56" s="173">
        <v>41.8</v>
      </c>
      <c r="E56" s="173">
        <v>40.1</v>
      </c>
      <c r="F56" s="173">
        <v>43</v>
      </c>
      <c r="G56" s="173">
        <v>42.8</v>
      </c>
      <c r="H56" s="173">
        <v>42.7</v>
      </c>
      <c r="I56" s="173">
        <v>42.3</v>
      </c>
      <c r="J56" s="173">
        <v>41</v>
      </c>
      <c r="K56" s="173">
        <v>40.700000000000003</v>
      </c>
      <c r="L56" s="173">
        <v>38</v>
      </c>
      <c r="M56" s="173">
        <v>36.4</v>
      </c>
      <c r="N56" s="241">
        <f>SUM(B56:M56)/12</f>
        <v>40.983333333333327</v>
      </c>
      <c r="O56" s="341">
        <f t="shared" si="2"/>
        <v>102.7</v>
      </c>
      <c r="P56" s="176"/>
      <c r="Q56" s="339"/>
      <c r="R56" s="339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7" t="s">
        <v>182</v>
      </c>
      <c r="B57" s="173">
        <v>36.9</v>
      </c>
      <c r="C57" s="173">
        <v>38.200000000000003</v>
      </c>
      <c r="D57" s="173">
        <v>38.200000000000003</v>
      </c>
      <c r="E57" s="173">
        <v>36.4</v>
      </c>
      <c r="F57" s="173">
        <v>37.700000000000003</v>
      </c>
      <c r="G57" s="173">
        <v>38.799999999999997</v>
      </c>
      <c r="H57" s="173">
        <v>38.299999999999997</v>
      </c>
      <c r="I57" s="173">
        <v>40</v>
      </c>
      <c r="J57" s="173">
        <v>40.700000000000003</v>
      </c>
      <c r="K57" s="173">
        <v>40.200000000000003</v>
      </c>
      <c r="L57" s="173">
        <v>40.1</v>
      </c>
      <c r="M57" s="173">
        <v>39.200000000000003</v>
      </c>
      <c r="N57" s="241">
        <f>SUM(B57:M57)/12</f>
        <v>38.725000000000001</v>
      </c>
      <c r="O57" s="341">
        <f t="shared" si="2"/>
        <v>94.5</v>
      </c>
      <c r="P57" s="176"/>
      <c r="Q57" s="339"/>
      <c r="R57" s="339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7" t="s">
        <v>193</v>
      </c>
      <c r="B58" s="173">
        <v>38.6</v>
      </c>
      <c r="C58" s="173">
        <v>36.700000000000003</v>
      </c>
      <c r="D58" s="173">
        <v>37.4</v>
      </c>
      <c r="E58" s="173">
        <v>36.6</v>
      </c>
      <c r="F58" s="173">
        <v>37.4</v>
      </c>
      <c r="G58" s="173">
        <v>40.700000000000003</v>
      </c>
      <c r="H58" s="173">
        <v>37</v>
      </c>
      <c r="I58" s="173">
        <v>35.700000000000003</v>
      </c>
      <c r="J58" s="173">
        <v>34.6</v>
      </c>
      <c r="K58" s="173">
        <v>35.299999999999997</v>
      </c>
      <c r="L58" s="173"/>
      <c r="M58" s="173"/>
      <c r="N58" s="241"/>
      <c r="O58" s="341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2"/>
      <c r="O59" s="24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3"/>
    </row>
    <row r="65" spans="7:28" ht="9.9499999999999993" customHeight="1" x14ac:dyDescent="0.15">
      <c r="G65" s="177"/>
    </row>
    <row r="66" spans="7:28" ht="9.9499999999999993" customHeight="1" x14ac:dyDescent="0.15"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</row>
    <row r="67" spans="7:28" ht="9.9499999999999993" customHeight="1" x14ac:dyDescent="0.15"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</row>
    <row r="68" spans="7:28" ht="9.9499999999999993" customHeight="1" x14ac:dyDescent="0.15"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</row>
    <row r="69" spans="7:28" ht="9.9499999999999993" customHeight="1" x14ac:dyDescent="0.15"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</row>
    <row r="70" spans="7:28" ht="9.9499999999999993" customHeight="1" x14ac:dyDescent="0.15">
      <c r="N70" s="5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1"/>
      <c r="AB70" s="1"/>
    </row>
    <row r="71" spans="7:28" ht="9.9499999999999993" customHeight="1" x14ac:dyDescent="0.15"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"/>
      <c r="AB71" s="1"/>
    </row>
    <row r="72" spans="7:28" ht="9.9499999999999993" customHeight="1" x14ac:dyDescent="0.15">
      <c r="N72" s="52"/>
      <c r="O72" s="52"/>
      <c r="P72" s="52"/>
      <c r="Q72" s="52"/>
      <c r="R72" s="52"/>
      <c r="S72" s="20"/>
      <c r="T72" s="52"/>
      <c r="U72" s="52"/>
      <c r="V72" s="52"/>
      <c r="W72" s="52"/>
      <c r="X72" s="52"/>
      <c r="Y72" s="52"/>
      <c r="Z72" s="52"/>
      <c r="AA72" s="1"/>
      <c r="AB72" s="1"/>
    </row>
    <row r="73" spans="7:28" ht="9.9499999999999993" customHeight="1" x14ac:dyDescent="0.15"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"/>
      <c r="AB73" s="1"/>
    </row>
    <row r="74" spans="7:28" ht="9.9499999999999993" customHeight="1" x14ac:dyDescent="0.15"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1"/>
      <c r="AB74" s="1"/>
    </row>
    <row r="75" spans="7:28" ht="9.9499999999999993" customHeight="1" x14ac:dyDescent="0.15"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"/>
      <c r="AB75" s="1"/>
    </row>
    <row r="82" spans="1:18" ht="4.5" customHeight="1" x14ac:dyDescent="0.15"/>
    <row r="83" spans="1:18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</row>
    <row r="84" spans="1:18" s="170" customFormat="1" ht="11.1" customHeight="1" x14ac:dyDescent="0.15">
      <c r="A84" s="7" t="s">
        <v>177</v>
      </c>
      <c r="B84" s="164">
        <v>49</v>
      </c>
      <c r="C84" s="164">
        <v>47.9</v>
      </c>
      <c r="D84" s="164">
        <v>54.9</v>
      </c>
      <c r="E84" s="164">
        <v>51.9</v>
      </c>
      <c r="F84" s="164">
        <v>53.4</v>
      </c>
      <c r="G84" s="164">
        <v>52</v>
      </c>
      <c r="H84" s="166">
        <v>53.1</v>
      </c>
      <c r="I84" s="164">
        <v>52.7</v>
      </c>
      <c r="J84" s="164">
        <v>47.4</v>
      </c>
      <c r="K84" s="164">
        <v>51.7</v>
      </c>
      <c r="L84" s="164">
        <v>50.5</v>
      </c>
      <c r="M84" s="164">
        <v>46.4</v>
      </c>
      <c r="N84" s="240">
        <f t="shared" ref="N84:N87" si="3">SUM(B84:M84)/12</f>
        <v>50.908333333333331</v>
      </c>
      <c r="O84" s="341">
        <v>98.5</v>
      </c>
      <c r="Q84" s="340"/>
      <c r="R84" s="340"/>
    </row>
    <row r="85" spans="1:18" s="170" customFormat="1" ht="11.1" customHeight="1" x14ac:dyDescent="0.15">
      <c r="A85" s="7" t="s">
        <v>180</v>
      </c>
      <c r="B85" s="164">
        <v>44.7</v>
      </c>
      <c r="C85" s="164">
        <v>44.2</v>
      </c>
      <c r="D85" s="164">
        <v>47.2</v>
      </c>
      <c r="E85" s="164">
        <v>51.4</v>
      </c>
      <c r="F85" s="164">
        <v>48.7</v>
      </c>
      <c r="G85" s="164">
        <v>47.7</v>
      </c>
      <c r="H85" s="166">
        <v>51.2</v>
      </c>
      <c r="I85" s="164">
        <v>44.5</v>
      </c>
      <c r="J85" s="164">
        <v>45.6</v>
      </c>
      <c r="K85" s="164">
        <v>51.2</v>
      </c>
      <c r="L85" s="164">
        <v>45.8</v>
      </c>
      <c r="M85" s="164">
        <v>48.1</v>
      </c>
      <c r="N85" s="240">
        <f t="shared" si="3"/>
        <v>47.525000000000006</v>
      </c>
      <c r="O85" s="341">
        <f t="shared" ref="O85" si="4">ROUND(N85/N84*100,1)</f>
        <v>93.4</v>
      </c>
      <c r="Q85" s="340"/>
      <c r="R85" s="340"/>
    </row>
    <row r="86" spans="1:18" s="170" customFormat="1" ht="11.1" customHeight="1" x14ac:dyDescent="0.15">
      <c r="A86" s="7" t="s">
        <v>179</v>
      </c>
      <c r="B86" s="164">
        <v>43.5</v>
      </c>
      <c r="C86" s="166">
        <v>50</v>
      </c>
      <c r="D86" s="164">
        <v>53.2</v>
      </c>
      <c r="E86" s="164">
        <v>48.5</v>
      </c>
      <c r="F86" s="164">
        <v>42.9</v>
      </c>
      <c r="G86" s="164">
        <v>41.7</v>
      </c>
      <c r="H86" s="166">
        <v>47.4</v>
      </c>
      <c r="I86" s="164">
        <v>45</v>
      </c>
      <c r="J86" s="164">
        <v>46.3</v>
      </c>
      <c r="K86" s="164">
        <v>49.6</v>
      </c>
      <c r="L86" s="164">
        <v>47.6</v>
      </c>
      <c r="M86" s="164">
        <v>53.7</v>
      </c>
      <c r="N86" s="240">
        <f t="shared" si="3"/>
        <v>47.45000000000001</v>
      </c>
      <c r="O86" s="341">
        <v>100</v>
      </c>
      <c r="Q86" s="340"/>
      <c r="R86" s="340"/>
    </row>
    <row r="87" spans="1:18" s="170" customFormat="1" ht="11.1" customHeight="1" x14ac:dyDescent="0.15">
      <c r="A87" s="7" t="s">
        <v>182</v>
      </c>
      <c r="B87" s="164">
        <v>44.8</v>
      </c>
      <c r="C87" s="166">
        <v>51.5</v>
      </c>
      <c r="D87" s="164">
        <v>56.2</v>
      </c>
      <c r="E87" s="164">
        <v>57.8</v>
      </c>
      <c r="F87" s="164">
        <v>55.6</v>
      </c>
      <c r="G87" s="164">
        <v>62.4</v>
      </c>
      <c r="H87" s="166">
        <v>53</v>
      </c>
      <c r="I87" s="164">
        <v>50.6</v>
      </c>
      <c r="J87" s="164">
        <v>48</v>
      </c>
      <c r="K87" s="164">
        <v>47.1</v>
      </c>
      <c r="L87" s="164">
        <v>47.3</v>
      </c>
      <c r="M87" s="164">
        <v>54.3</v>
      </c>
      <c r="N87" s="240">
        <f t="shared" si="3"/>
        <v>52.383333333333326</v>
      </c>
      <c r="O87" s="341">
        <f t="shared" ref="O87" si="5">ROUND(N87/N86*100,1)</f>
        <v>110.4</v>
      </c>
      <c r="Q87" s="340"/>
      <c r="R87" s="340"/>
    </row>
    <row r="88" spans="1:18" ht="11.1" customHeight="1" x14ac:dyDescent="0.15">
      <c r="A88" s="7" t="s">
        <v>193</v>
      </c>
      <c r="B88" s="164">
        <v>50.7</v>
      </c>
      <c r="C88" s="166">
        <v>49.7</v>
      </c>
      <c r="D88" s="164">
        <v>58.3</v>
      </c>
      <c r="E88" s="164">
        <v>55.1</v>
      </c>
      <c r="F88" s="164">
        <v>47.9</v>
      </c>
      <c r="G88" s="164">
        <v>63.1</v>
      </c>
      <c r="H88" s="166">
        <v>62.3</v>
      </c>
      <c r="I88" s="164">
        <v>54.5</v>
      </c>
      <c r="J88" s="164">
        <v>57.7</v>
      </c>
      <c r="K88" s="164">
        <v>59.4</v>
      </c>
      <c r="L88" s="164"/>
      <c r="M88" s="164"/>
      <c r="N88" s="240"/>
      <c r="O88" s="341"/>
      <c r="Q88" s="18"/>
    </row>
    <row r="89" spans="1:18" ht="9.9499999999999993" customHeight="1" x14ac:dyDescent="0.15">
      <c r="F89" s="463"/>
      <c r="O89" s="245"/>
    </row>
    <row r="90" spans="1:18" ht="9.9499999999999993" customHeight="1" x14ac:dyDescent="0.15">
      <c r="G90" s="430"/>
    </row>
    <row r="93" spans="1:18" ht="30" customHeight="1" x14ac:dyDescent="0.15">
      <c r="N93" s="46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K89" sqref="K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6" width="7.625" style="258" customWidth="1"/>
    <col min="27" max="16384" width="9" style="258"/>
  </cols>
  <sheetData>
    <row r="18" spans="1:29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</row>
    <row r="25" spans="1:29" ht="11.1" customHeight="1" x14ac:dyDescent="0.15">
      <c r="A25" s="7" t="s">
        <v>177</v>
      </c>
      <c r="B25" s="178">
        <v>31</v>
      </c>
      <c r="C25" s="178">
        <v>41.9</v>
      </c>
      <c r="D25" s="178">
        <v>40.700000000000003</v>
      </c>
      <c r="E25" s="178">
        <v>47.3</v>
      </c>
      <c r="F25" s="178">
        <v>55.6</v>
      </c>
      <c r="G25" s="178">
        <v>54.5</v>
      </c>
      <c r="H25" s="178">
        <v>50.6</v>
      </c>
      <c r="I25" s="178">
        <v>41.6</v>
      </c>
      <c r="J25" s="178">
        <v>40.700000000000003</v>
      </c>
      <c r="K25" s="178">
        <v>53.2</v>
      </c>
      <c r="L25" s="178">
        <v>46.1</v>
      </c>
      <c r="M25" s="178">
        <v>50.5</v>
      </c>
      <c r="N25" s="241">
        <f>SUM(B25:M25)</f>
        <v>553.70000000000005</v>
      </c>
      <c r="O25" s="236">
        <v>115.8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</row>
    <row r="26" spans="1:29" ht="11.1" customHeight="1" x14ac:dyDescent="0.15">
      <c r="A26" s="7" t="s">
        <v>180</v>
      </c>
      <c r="B26" s="178">
        <v>46.8</v>
      </c>
      <c r="C26" s="178">
        <v>51.9</v>
      </c>
      <c r="D26" s="178">
        <v>48.4</v>
      </c>
      <c r="E26" s="178">
        <v>60.2</v>
      </c>
      <c r="F26" s="178">
        <v>52.3</v>
      </c>
      <c r="G26" s="178">
        <v>59.3</v>
      </c>
      <c r="H26" s="178">
        <v>66.7</v>
      </c>
      <c r="I26" s="178">
        <v>43.7</v>
      </c>
      <c r="J26" s="178">
        <v>73.5</v>
      </c>
      <c r="K26" s="178">
        <v>62.6</v>
      </c>
      <c r="L26" s="178">
        <v>59.5</v>
      </c>
      <c r="M26" s="178">
        <v>53.9</v>
      </c>
      <c r="N26" s="359">
        <f>SUM(B26:M26)</f>
        <v>678.8</v>
      </c>
      <c r="O26" s="236">
        <f t="shared" ref="O26:O28" si="0">ROUND(N26/N25*100,1)</f>
        <v>122.6</v>
      </c>
      <c r="P26" s="176"/>
      <c r="Q26" s="339"/>
      <c r="R26" s="339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</row>
    <row r="27" spans="1:29" ht="11.1" customHeight="1" x14ac:dyDescent="0.15">
      <c r="A27" s="7" t="s">
        <v>179</v>
      </c>
      <c r="B27" s="178">
        <v>47.8</v>
      </c>
      <c r="C27" s="178">
        <v>44.8</v>
      </c>
      <c r="D27" s="178">
        <v>52.1</v>
      </c>
      <c r="E27" s="178">
        <v>55.6</v>
      </c>
      <c r="F27" s="178">
        <v>47.6</v>
      </c>
      <c r="G27" s="178">
        <v>72.400000000000006</v>
      </c>
      <c r="H27" s="178">
        <v>64.7</v>
      </c>
      <c r="I27" s="178">
        <v>42.3</v>
      </c>
      <c r="J27" s="178">
        <v>49.9</v>
      </c>
      <c r="K27" s="178">
        <v>47.9</v>
      </c>
      <c r="L27" s="178">
        <v>46.1</v>
      </c>
      <c r="M27" s="178">
        <v>44.3</v>
      </c>
      <c r="N27" s="359">
        <f>SUM(B27:M27)</f>
        <v>615.49999999999989</v>
      </c>
      <c r="O27" s="236">
        <f t="shared" si="0"/>
        <v>90.7</v>
      </c>
      <c r="P27" s="176"/>
      <c r="Q27" s="339"/>
      <c r="R27" s="339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</row>
    <row r="28" spans="1:29" ht="11.1" customHeight="1" x14ac:dyDescent="0.15">
      <c r="A28" s="7" t="s">
        <v>182</v>
      </c>
      <c r="B28" s="178">
        <v>44.4</v>
      </c>
      <c r="C28" s="178">
        <v>43.2</v>
      </c>
      <c r="D28" s="178">
        <v>58.3</v>
      </c>
      <c r="E28" s="178">
        <v>82.3</v>
      </c>
      <c r="F28" s="178">
        <v>75.599999999999994</v>
      </c>
      <c r="G28" s="178">
        <v>80.5</v>
      </c>
      <c r="H28" s="178">
        <v>62.3</v>
      </c>
      <c r="I28" s="178">
        <v>50.4</v>
      </c>
      <c r="J28" s="178">
        <v>48.5</v>
      </c>
      <c r="K28" s="178">
        <v>53.2</v>
      </c>
      <c r="L28" s="178">
        <v>47.2</v>
      </c>
      <c r="M28" s="178">
        <v>49</v>
      </c>
      <c r="N28" s="359">
        <f>SUM(B28:M28)</f>
        <v>694.90000000000009</v>
      </c>
      <c r="O28" s="236">
        <f t="shared" si="0"/>
        <v>112.9</v>
      </c>
      <c r="P28" s="176"/>
      <c r="Q28" s="339"/>
      <c r="R28" s="339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</row>
    <row r="29" spans="1:29" ht="11.1" customHeight="1" x14ac:dyDescent="0.15">
      <c r="A29" s="7" t="s">
        <v>193</v>
      </c>
      <c r="B29" s="178">
        <v>55.9</v>
      </c>
      <c r="C29" s="178">
        <v>45.3</v>
      </c>
      <c r="D29" s="178">
        <v>66.8</v>
      </c>
      <c r="E29" s="178">
        <v>60.7</v>
      </c>
      <c r="F29" s="178">
        <v>50.5</v>
      </c>
      <c r="G29" s="178">
        <v>71.599999999999994</v>
      </c>
      <c r="H29" s="178">
        <v>77</v>
      </c>
      <c r="I29" s="178">
        <v>59.3</v>
      </c>
      <c r="J29" s="178">
        <v>70.2</v>
      </c>
      <c r="K29" s="178">
        <v>61.2</v>
      </c>
      <c r="L29" s="178"/>
      <c r="M29" s="178"/>
      <c r="N29" s="359"/>
      <c r="O29" s="236"/>
      <c r="P29" s="176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8"/>
    </row>
    <row r="53" spans="1:49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7" t="s">
        <v>177</v>
      </c>
      <c r="B54" s="178">
        <v>48.3</v>
      </c>
      <c r="C54" s="178">
        <v>50.9</v>
      </c>
      <c r="D54" s="178">
        <v>48.3</v>
      </c>
      <c r="E54" s="178">
        <v>50.5</v>
      </c>
      <c r="F54" s="178">
        <v>52.1</v>
      </c>
      <c r="G54" s="178">
        <v>49.7</v>
      </c>
      <c r="H54" s="178">
        <v>45.5</v>
      </c>
      <c r="I54" s="178">
        <v>40.799999999999997</v>
      </c>
      <c r="J54" s="178">
        <v>41.6</v>
      </c>
      <c r="K54" s="178">
        <v>46.4</v>
      </c>
      <c r="L54" s="178">
        <v>47.5</v>
      </c>
      <c r="M54" s="178">
        <v>56.7</v>
      </c>
      <c r="N54" s="241">
        <f>SUM(B54:M54)/12</f>
        <v>48.19166666666667</v>
      </c>
      <c r="O54" s="236">
        <v>100.4</v>
      </c>
      <c r="P54" s="176"/>
      <c r="Q54" s="342"/>
      <c r="R54" s="342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7" t="s">
        <v>180</v>
      </c>
      <c r="B55" s="178">
        <v>54.8</v>
      </c>
      <c r="C55" s="178">
        <v>59.3</v>
      </c>
      <c r="D55" s="178">
        <v>58.7</v>
      </c>
      <c r="E55" s="178">
        <v>64.3</v>
      </c>
      <c r="F55" s="178">
        <v>57.2</v>
      </c>
      <c r="G55" s="178">
        <v>59.5</v>
      </c>
      <c r="H55" s="178">
        <v>57.8</v>
      </c>
      <c r="I55" s="178">
        <v>57.5</v>
      </c>
      <c r="J55" s="178">
        <v>57.6</v>
      </c>
      <c r="K55" s="178">
        <v>61</v>
      </c>
      <c r="L55" s="178">
        <v>58.2</v>
      </c>
      <c r="M55" s="178">
        <v>62.9</v>
      </c>
      <c r="N55" s="241">
        <f>SUM(B55:M55)/12</f>
        <v>59.06666666666667</v>
      </c>
      <c r="O55" s="236">
        <f t="shared" ref="O55:O57" si="1">ROUND(N55/N54*100,1)</f>
        <v>122.6</v>
      </c>
      <c r="P55" s="176"/>
      <c r="Q55" s="342"/>
      <c r="R55" s="342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7" t="s">
        <v>179</v>
      </c>
      <c r="B56" s="178">
        <v>65.900000000000006</v>
      </c>
      <c r="C56" s="178">
        <v>65.900000000000006</v>
      </c>
      <c r="D56" s="178">
        <v>60.8</v>
      </c>
      <c r="E56" s="178">
        <v>61</v>
      </c>
      <c r="F56" s="178">
        <v>64.599999999999994</v>
      </c>
      <c r="G56" s="178">
        <v>55.6</v>
      </c>
      <c r="H56" s="178">
        <v>43</v>
      </c>
      <c r="I56" s="178">
        <v>47.8</v>
      </c>
      <c r="J56" s="178">
        <v>53.1</v>
      </c>
      <c r="K56" s="178">
        <v>53.4</v>
      </c>
      <c r="L56" s="178">
        <v>34</v>
      </c>
      <c r="M56" s="178">
        <v>32.1</v>
      </c>
      <c r="N56" s="241">
        <f>SUM(B56:M56)/12</f>
        <v>53.1</v>
      </c>
      <c r="O56" s="236">
        <f t="shared" si="1"/>
        <v>89.9</v>
      </c>
      <c r="P56" s="176"/>
      <c r="Q56" s="342"/>
      <c r="R56" s="342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7" t="s">
        <v>182</v>
      </c>
      <c r="B57" s="178">
        <v>32.1</v>
      </c>
      <c r="C57" s="178">
        <v>30.1</v>
      </c>
      <c r="D57" s="178">
        <v>28.9</v>
      </c>
      <c r="E57" s="178">
        <v>38</v>
      </c>
      <c r="F57" s="178">
        <v>43.4</v>
      </c>
      <c r="G57" s="178">
        <v>45.9</v>
      </c>
      <c r="H57" s="178">
        <v>40.200000000000003</v>
      </c>
      <c r="I57" s="178">
        <v>40.5</v>
      </c>
      <c r="J57" s="178">
        <v>41.7</v>
      </c>
      <c r="K57" s="178">
        <v>40.799999999999997</v>
      </c>
      <c r="L57" s="178">
        <v>40.1</v>
      </c>
      <c r="M57" s="178">
        <v>39.6</v>
      </c>
      <c r="N57" s="241">
        <f>SUM(B57:M57)/12</f>
        <v>38.44166666666667</v>
      </c>
      <c r="O57" s="236">
        <f t="shared" si="1"/>
        <v>72.400000000000006</v>
      </c>
      <c r="P57" s="176"/>
      <c r="Q57" s="342"/>
      <c r="R57" s="342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7" t="s">
        <v>193</v>
      </c>
      <c r="B58" s="178">
        <v>40.9</v>
      </c>
      <c r="C58" s="178">
        <v>41</v>
      </c>
      <c r="D58" s="178">
        <v>39.5</v>
      </c>
      <c r="E58" s="178">
        <v>39.4</v>
      </c>
      <c r="F58" s="178">
        <v>37.9</v>
      </c>
      <c r="G58" s="178">
        <v>41.3</v>
      </c>
      <c r="H58" s="178">
        <v>37.5</v>
      </c>
      <c r="I58" s="178">
        <v>38.6</v>
      </c>
      <c r="J58" s="178">
        <v>37.9</v>
      </c>
      <c r="K58" s="178">
        <v>39.700000000000003</v>
      </c>
      <c r="L58" s="178"/>
      <c r="M58" s="178"/>
      <c r="N58" s="241"/>
      <c r="O58" s="236"/>
      <c r="P58" s="176"/>
      <c r="Q58" s="244"/>
      <c r="R58" s="2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0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1.1" customHeight="1" x14ac:dyDescent="0.15">
      <c r="A84" s="7" t="s">
        <v>177</v>
      </c>
      <c r="B84" s="12">
        <v>64.900000000000006</v>
      </c>
      <c r="C84" s="12">
        <v>81.8</v>
      </c>
      <c r="D84" s="12">
        <v>84.6</v>
      </c>
      <c r="E84" s="12">
        <v>93.4</v>
      </c>
      <c r="F84" s="12">
        <v>106.7</v>
      </c>
      <c r="G84" s="12">
        <v>109.4</v>
      </c>
      <c r="H84" s="12">
        <v>110.7</v>
      </c>
      <c r="I84" s="12">
        <v>101.9</v>
      </c>
      <c r="J84" s="12">
        <v>97.7</v>
      </c>
      <c r="K84" s="12">
        <v>115.3</v>
      </c>
      <c r="L84" s="12">
        <v>97.1</v>
      </c>
      <c r="M84" s="12">
        <v>88.2</v>
      </c>
      <c r="N84" s="240">
        <f>SUM(B84:M84)/12</f>
        <v>95.975000000000009</v>
      </c>
      <c r="O84" s="166">
        <v>115.8</v>
      </c>
      <c r="P84" s="52"/>
      <c r="Q84" s="334"/>
      <c r="R84" s="334"/>
      <c r="S84" s="52"/>
      <c r="T84" s="52"/>
      <c r="U84" s="52"/>
      <c r="V84" s="52"/>
      <c r="W84" s="52"/>
      <c r="X84" s="52"/>
      <c r="Y84" s="52"/>
      <c r="Z84" s="52"/>
    </row>
    <row r="85" spans="1:26" ht="11.1" customHeight="1" x14ac:dyDescent="0.15">
      <c r="A85" s="7" t="s">
        <v>180</v>
      </c>
      <c r="B85" s="12">
        <v>85.7</v>
      </c>
      <c r="C85" s="12">
        <v>87</v>
      </c>
      <c r="D85" s="12">
        <v>82.4</v>
      </c>
      <c r="E85" s="12">
        <v>93.3</v>
      </c>
      <c r="F85" s="12">
        <v>92</v>
      </c>
      <c r="G85" s="12">
        <v>99.6</v>
      </c>
      <c r="H85" s="12">
        <v>115.3</v>
      </c>
      <c r="I85" s="12">
        <v>76.099999999999994</v>
      </c>
      <c r="J85" s="12">
        <v>127.5</v>
      </c>
      <c r="K85" s="12">
        <v>102.6</v>
      </c>
      <c r="L85" s="12">
        <v>102.2</v>
      </c>
      <c r="M85" s="12">
        <v>85.1</v>
      </c>
      <c r="N85" s="240">
        <f>SUM(B85:M85)/12</f>
        <v>95.733333333333334</v>
      </c>
      <c r="O85" s="166">
        <f t="shared" ref="O85:O87" si="2">ROUND(N85/N84*100,1)</f>
        <v>99.7</v>
      </c>
      <c r="P85" s="52"/>
      <c r="Q85" s="334"/>
      <c r="R85" s="334"/>
      <c r="S85" s="52"/>
      <c r="T85" s="52"/>
      <c r="U85" s="52"/>
      <c r="V85" s="52"/>
      <c r="W85" s="52"/>
      <c r="X85" s="52"/>
      <c r="Y85" s="52"/>
      <c r="Z85" s="52"/>
    </row>
    <row r="86" spans="1:26" ht="11.1" customHeight="1" x14ac:dyDescent="0.15">
      <c r="A86" s="7" t="s">
        <v>179</v>
      </c>
      <c r="B86" s="12">
        <v>71.8</v>
      </c>
      <c r="C86" s="12">
        <v>67.900000000000006</v>
      </c>
      <c r="D86" s="12">
        <v>86.3</v>
      </c>
      <c r="E86" s="12">
        <v>91.1</v>
      </c>
      <c r="F86" s="12">
        <v>72.900000000000006</v>
      </c>
      <c r="G86" s="12">
        <v>127.8</v>
      </c>
      <c r="H86" s="12">
        <v>144</v>
      </c>
      <c r="I86" s="12">
        <v>88.1</v>
      </c>
      <c r="J86" s="12">
        <v>93.5</v>
      </c>
      <c r="K86" s="12">
        <v>89.7</v>
      </c>
      <c r="L86" s="12">
        <v>127.8</v>
      </c>
      <c r="M86" s="12">
        <v>136.69999999999999</v>
      </c>
      <c r="N86" s="240">
        <f>SUM(B86:M86)/12</f>
        <v>99.800000000000011</v>
      </c>
      <c r="O86" s="166">
        <f t="shared" si="2"/>
        <v>104.2</v>
      </c>
      <c r="P86" s="52"/>
      <c r="Q86" s="334"/>
      <c r="R86" s="334"/>
      <c r="S86" s="52"/>
      <c r="T86" s="52"/>
      <c r="U86" s="52"/>
      <c r="V86" s="52"/>
      <c r="W86" s="52"/>
      <c r="X86" s="52"/>
      <c r="Y86" s="52"/>
      <c r="Z86" s="52"/>
    </row>
    <row r="87" spans="1:26" ht="11.1" customHeight="1" x14ac:dyDescent="0.15">
      <c r="A87" s="7" t="s">
        <v>182</v>
      </c>
      <c r="B87" s="12">
        <v>138.19999999999999</v>
      </c>
      <c r="C87" s="12">
        <v>142.4</v>
      </c>
      <c r="D87" s="12">
        <v>199.9</v>
      </c>
      <c r="E87" s="12">
        <v>232.5</v>
      </c>
      <c r="F87" s="12">
        <v>179</v>
      </c>
      <c r="G87" s="12">
        <v>177.6</v>
      </c>
      <c r="H87" s="12">
        <v>151.19999999999999</v>
      </c>
      <c r="I87" s="12">
        <v>124.5</v>
      </c>
      <c r="J87" s="12">
        <v>116.7</v>
      </c>
      <c r="K87" s="12">
        <v>129.9</v>
      </c>
      <c r="L87" s="12">
        <v>117.4</v>
      </c>
      <c r="M87" s="12">
        <v>123.6</v>
      </c>
      <c r="N87" s="240">
        <f>SUM(B87:M87)/12</f>
        <v>152.74166666666667</v>
      </c>
      <c r="O87" s="166">
        <f t="shared" si="2"/>
        <v>153</v>
      </c>
      <c r="P87" s="52"/>
      <c r="Q87" s="334"/>
      <c r="R87" s="334"/>
      <c r="S87" s="52"/>
      <c r="T87" s="52"/>
      <c r="U87" s="52"/>
      <c r="V87" s="52"/>
      <c r="W87" s="52"/>
      <c r="X87" s="52"/>
      <c r="Y87" s="52"/>
      <c r="Z87" s="52"/>
    </row>
    <row r="88" spans="1:26" ht="11.1" customHeight="1" x14ac:dyDescent="0.15">
      <c r="A88" s="7" t="s">
        <v>193</v>
      </c>
      <c r="B88" s="12">
        <v>137.30000000000001</v>
      </c>
      <c r="C88" s="12">
        <v>110.5</v>
      </c>
      <c r="D88" s="12">
        <v>167.7</v>
      </c>
      <c r="E88" s="12">
        <v>153.9</v>
      </c>
      <c r="F88" s="12">
        <v>132.6</v>
      </c>
      <c r="G88" s="12">
        <v>176.4</v>
      </c>
      <c r="H88" s="12">
        <v>200.3</v>
      </c>
      <c r="I88" s="12">
        <v>154.69999999999999</v>
      </c>
      <c r="J88" s="12">
        <v>184.4</v>
      </c>
      <c r="K88" s="12">
        <v>155.5</v>
      </c>
      <c r="L88" s="12"/>
      <c r="M88" s="12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</row>
    <row r="89" spans="1:26" ht="9.9499999999999993" customHeight="1" x14ac:dyDescent="0.15">
      <c r="C89" s="444"/>
      <c r="D89" s="422"/>
    </row>
    <row r="90" spans="1:26" s="443" customFormat="1" ht="9.9499999999999993" customHeight="1" x14ac:dyDescent="0.15">
      <c r="D90" s="42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K90" sqref="K90"/>
    </sheetView>
  </sheetViews>
  <sheetFormatPr defaultRowHeight="9.9499999999999993" customHeight="1" x14ac:dyDescent="0.15"/>
  <cols>
    <col min="1" max="1" width="8" style="431" customWidth="1"/>
    <col min="2" max="13" width="6.125" style="431" customWidth="1"/>
    <col min="14" max="26" width="7.625" style="431" customWidth="1"/>
    <col min="27" max="16384" width="9" style="431"/>
  </cols>
  <sheetData>
    <row r="8" spans="1:26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</row>
    <row r="9" spans="1:26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1" spans="1:26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</row>
    <row r="12" spans="1:26" ht="9.9499999999999993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9" spans="1:55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</row>
    <row r="20" spans="1:55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55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</row>
    <row r="22" spans="1:55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16" t="s">
        <v>177</v>
      </c>
      <c r="B25" s="417">
        <v>91</v>
      </c>
      <c r="C25" s="417">
        <v>88.5</v>
      </c>
      <c r="D25" s="417">
        <v>127.1</v>
      </c>
      <c r="E25" s="417">
        <v>123.6</v>
      </c>
      <c r="F25" s="417">
        <v>127.3</v>
      </c>
      <c r="G25" s="417">
        <v>123.9</v>
      </c>
      <c r="H25" s="417">
        <v>147.6</v>
      </c>
      <c r="I25" s="417">
        <v>123.9</v>
      </c>
      <c r="J25" s="417">
        <v>121.8</v>
      </c>
      <c r="K25" s="417">
        <v>131</v>
      </c>
      <c r="L25" s="417">
        <v>110.3</v>
      </c>
      <c r="M25" s="417">
        <v>106.5</v>
      </c>
      <c r="N25" s="418">
        <f>SUM(B25:M25)</f>
        <v>1422.5</v>
      </c>
      <c r="O25" s="419">
        <v>98.9</v>
      </c>
      <c r="P25" s="176"/>
      <c r="Q25" s="339"/>
      <c r="R25" s="339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3" customFormat="1" ht="11.1" customHeight="1" x14ac:dyDescent="0.15">
      <c r="A26" s="416" t="s">
        <v>180</v>
      </c>
      <c r="B26" s="417">
        <v>96.4</v>
      </c>
      <c r="C26" s="417">
        <v>100.8</v>
      </c>
      <c r="D26" s="417">
        <v>119.9</v>
      </c>
      <c r="E26" s="417">
        <v>122</v>
      </c>
      <c r="F26" s="417">
        <v>123.5</v>
      </c>
      <c r="G26" s="417">
        <v>126.2</v>
      </c>
      <c r="H26" s="417">
        <v>126.9</v>
      </c>
      <c r="I26" s="417">
        <v>97.5</v>
      </c>
      <c r="J26" s="417">
        <v>114.1</v>
      </c>
      <c r="K26" s="417">
        <v>104.1</v>
      </c>
      <c r="L26" s="417">
        <v>95.1</v>
      </c>
      <c r="M26" s="417">
        <v>110</v>
      </c>
      <c r="N26" s="418">
        <f>SUM(B26:M26)</f>
        <v>1336.4999999999998</v>
      </c>
      <c r="O26" s="419">
        <f t="shared" ref="O26:O28" si="0">ROUND(N26/N25*100,1)</f>
        <v>94</v>
      </c>
      <c r="P26" s="423"/>
      <c r="Q26" s="424"/>
      <c r="R26" s="424"/>
      <c r="S26" s="423"/>
      <c r="T26" s="423"/>
      <c r="U26" s="423"/>
      <c r="V26" s="423"/>
      <c r="W26" s="423"/>
      <c r="X26" s="423"/>
      <c r="Y26" s="423"/>
      <c r="Z26" s="423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</row>
    <row r="27" spans="1:55" s="53" customFormat="1" ht="11.1" customHeight="1" x14ac:dyDescent="0.15">
      <c r="A27" s="416" t="s">
        <v>179</v>
      </c>
      <c r="B27" s="417">
        <v>84.4</v>
      </c>
      <c r="C27" s="417">
        <v>90.2</v>
      </c>
      <c r="D27" s="417">
        <v>113.2</v>
      </c>
      <c r="E27" s="417">
        <v>112.9</v>
      </c>
      <c r="F27" s="417">
        <v>92.8</v>
      </c>
      <c r="G27" s="417">
        <v>100.2</v>
      </c>
      <c r="H27" s="417">
        <v>103</v>
      </c>
      <c r="I27" s="417">
        <v>90.2</v>
      </c>
      <c r="J27" s="417">
        <v>95.8</v>
      </c>
      <c r="K27" s="417">
        <v>131.9</v>
      </c>
      <c r="L27" s="417">
        <v>84.5</v>
      </c>
      <c r="M27" s="417">
        <v>78.599999999999994</v>
      </c>
      <c r="N27" s="418">
        <f>SUM(B27:M27)</f>
        <v>1177.6999999999998</v>
      </c>
      <c r="O27" s="419">
        <f t="shared" si="0"/>
        <v>88.1</v>
      </c>
      <c r="P27" s="423"/>
      <c r="Q27" s="424"/>
      <c r="R27" s="424"/>
      <c r="S27" s="423"/>
      <c r="T27" s="423"/>
      <c r="U27" s="423"/>
      <c r="V27" s="423"/>
      <c r="W27" s="423"/>
      <c r="X27" s="423"/>
      <c r="Y27" s="423"/>
      <c r="Z27" s="423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</row>
    <row r="28" spans="1:55" s="53" customFormat="1" ht="11.1" customHeight="1" x14ac:dyDescent="0.15">
      <c r="A28" s="416" t="s">
        <v>182</v>
      </c>
      <c r="B28" s="417">
        <v>75.7</v>
      </c>
      <c r="C28" s="417">
        <v>92.3</v>
      </c>
      <c r="D28" s="417">
        <v>105</v>
      </c>
      <c r="E28" s="417">
        <v>103.6</v>
      </c>
      <c r="F28" s="417">
        <v>94.9</v>
      </c>
      <c r="G28" s="417">
        <v>106.3</v>
      </c>
      <c r="H28" s="417">
        <v>100.1</v>
      </c>
      <c r="I28" s="417">
        <v>100.9</v>
      </c>
      <c r="J28" s="417">
        <v>91.8</v>
      </c>
      <c r="K28" s="417">
        <v>87.4</v>
      </c>
      <c r="L28" s="417">
        <v>90</v>
      </c>
      <c r="M28" s="417">
        <v>78.099999999999994</v>
      </c>
      <c r="N28" s="418">
        <f>SUM(B28:M28)</f>
        <v>1126.0999999999999</v>
      </c>
      <c r="O28" s="419">
        <f t="shared" si="0"/>
        <v>95.6</v>
      </c>
      <c r="P28" s="423"/>
      <c r="Q28" s="424"/>
      <c r="R28" s="424"/>
      <c r="S28" s="423"/>
      <c r="T28" s="423"/>
      <c r="U28" s="423"/>
      <c r="V28" s="423"/>
      <c r="W28" s="423"/>
      <c r="X28" s="423"/>
      <c r="Y28" s="423"/>
      <c r="Z28" s="423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</row>
    <row r="29" spans="1:55" s="53" customFormat="1" ht="11.1" customHeight="1" x14ac:dyDescent="0.15">
      <c r="A29" s="416" t="s">
        <v>193</v>
      </c>
      <c r="B29" s="417">
        <v>68.900000000000006</v>
      </c>
      <c r="C29" s="417">
        <v>75.7</v>
      </c>
      <c r="D29" s="417">
        <v>96.3</v>
      </c>
      <c r="E29" s="417">
        <v>98.9</v>
      </c>
      <c r="F29" s="417">
        <v>89.3</v>
      </c>
      <c r="G29" s="417">
        <v>96</v>
      </c>
      <c r="H29" s="417">
        <v>90.2</v>
      </c>
      <c r="I29" s="417">
        <v>87.2</v>
      </c>
      <c r="J29" s="417">
        <v>85.7</v>
      </c>
      <c r="K29" s="417">
        <v>93.5</v>
      </c>
      <c r="L29" s="417"/>
      <c r="M29" s="417"/>
      <c r="N29" s="418"/>
      <c r="O29" s="419"/>
      <c r="P29" s="423"/>
      <c r="Q29" s="425"/>
      <c r="R29" s="425"/>
      <c r="S29" s="423"/>
      <c r="T29" s="423"/>
      <c r="U29" s="423"/>
      <c r="V29" s="423"/>
      <c r="W29" s="423"/>
      <c r="X29" s="423"/>
      <c r="Y29" s="423"/>
      <c r="Z29" s="423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</row>
    <row r="30" spans="1:55" s="53" customFormat="1" ht="9.9499999999999993" customHeight="1" x14ac:dyDescent="0.15">
      <c r="H30" s="220"/>
    </row>
    <row r="31" spans="1:55" s="53" customFormat="1" ht="9.9499999999999993" customHeight="1" x14ac:dyDescent="0.15"/>
    <row r="32" spans="1:55" s="53" customFormat="1" ht="9.9499999999999993" customHeight="1" x14ac:dyDescent="0.15"/>
    <row r="33" s="53" customFormat="1" ht="9.9499999999999993" customHeight="1" x14ac:dyDescent="0.15"/>
    <row r="34" s="53" customFormat="1" ht="9.9499999999999993" customHeight="1" x14ac:dyDescent="0.15"/>
    <row r="35" s="53" customFormat="1" ht="9.9499999999999993" customHeight="1" x14ac:dyDescent="0.15"/>
    <row r="36" s="53" customFormat="1" ht="9.9499999999999993" customHeight="1" x14ac:dyDescent="0.15"/>
    <row r="37" s="53" customFormat="1" ht="9.9499999999999993" customHeight="1" x14ac:dyDescent="0.15"/>
    <row r="38" s="53" customFormat="1" ht="9.9499999999999993" customHeight="1" x14ac:dyDescent="0.15"/>
    <row r="39" s="53" customFormat="1" ht="9.9499999999999993" customHeight="1" x14ac:dyDescent="0.15"/>
    <row r="40" s="53" customFormat="1" ht="9.9499999999999993" customHeight="1" x14ac:dyDescent="0.15"/>
    <row r="41" s="53" customFormat="1" ht="9.9499999999999993" customHeight="1" x14ac:dyDescent="0.15"/>
    <row r="42" s="53" customFormat="1" ht="9.9499999999999993" customHeight="1" x14ac:dyDescent="0.15"/>
    <row r="43" s="53" customFormat="1" ht="9.9499999999999993" customHeight="1" x14ac:dyDescent="0.15"/>
    <row r="44" s="53" customFormat="1" ht="9.9499999999999993" customHeight="1" x14ac:dyDescent="0.15"/>
    <row r="45" s="53" customFormat="1" ht="9.9499999999999993" customHeight="1" x14ac:dyDescent="0.15"/>
    <row r="46" s="53" customFormat="1" ht="9.9499999999999993" customHeight="1" x14ac:dyDescent="0.15"/>
    <row r="47" s="53" customFormat="1" ht="9.9499999999999993" customHeight="1" x14ac:dyDescent="0.15"/>
    <row r="48" s="53" customFormat="1" ht="9.9499999999999993" customHeight="1" x14ac:dyDescent="0.15"/>
    <row r="49" spans="1:48" s="53" customFormat="1" ht="9.9499999999999993" customHeight="1" x14ac:dyDescent="0.15"/>
    <row r="50" spans="1:48" s="53" customFormat="1" ht="9.9499999999999993" customHeight="1" x14ac:dyDescent="0.15"/>
    <row r="51" spans="1:48" s="53" customFormat="1" ht="9.9499999999999993" customHeight="1" x14ac:dyDescent="0.15"/>
    <row r="52" spans="1:48" s="53" customFormat="1" ht="9.9499999999999993" customHeight="1" x14ac:dyDescent="0.15"/>
    <row r="53" spans="1:48" s="357" customFormat="1" ht="11.1" customHeight="1" x14ac:dyDescent="0.15">
      <c r="A53" s="426"/>
      <c r="B53" s="427" t="s">
        <v>77</v>
      </c>
      <c r="C53" s="427" t="s">
        <v>78</v>
      </c>
      <c r="D53" s="427" t="s">
        <v>79</v>
      </c>
      <c r="E53" s="427" t="s">
        <v>80</v>
      </c>
      <c r="F53" s="427" t="s">
        <v>81</v>
      </c>
      <c r="G53" s="427" t="s">
        <v>82</v>
      </c>
      <c r="H53" s="427" t="s">
        <v>83</v>
      </c>
      <c r="I53" s="427" t="s">
        <v>84</v>
      </c>
      <c r="J53" s="427" t="s">
        <v>85</v>
      </c>
      <c r="K53" s="427" t="s">
        <v>86</v>
      </c>
      <c r="L53" s="427" t="s">
        <v>87</v>
      </c>
      <c r="M53" s="427" t="s">
        <v>88</v>
      </c>
      <c r="N53" s="428" t="s">
        <v>124</v>
      </c>
      <c r="O53" s="429" t="s">
        <v>126</v>
      </c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  <c r="AQ53" s="422"/>
      <c r="AR53" s="422"/>
      <c r="AS53" s="422"/>
      <c r="AT53" s="422"/>
      <c r="AU53" s="422"/>
      <c r="AV53" s="422"/>
    </row>
    <row r="54" spans="1:48" s="357" customFormat="1" ht="11.1" customHeight="1" x14ac:dyDescent="0.15">
      <c r="A54" s="7" t="s">
        <v>177</v>
      </c>
      <c r="B54" s="173">
        <v>120.5</v>
      </c>
      <c r="C54" s="173">
        <v>109</v>
      </c>
      <c r="D54" s="173">
        <v>119.8</v>
      </c>
      <c r="E54" s="173">
        <v>121.6</v>
      </c>
      <c r="F54" s="173">
        <v>136.1</v>
      </c>
      <c r="G54" s="173">
        <v>141.5</v>
      </c>
      <c r="H54" s="173">
        <v>138.5</v>
      </c>
      <c r="I54" s="173">
        <v>115.4</v>
      </c>
      <c r="J54" s="173">
        <v>127.1</v>
      </c>
      <c r="K54" s="173">
        <v>139.9</v>
      </c>
      <c r="L54" s="173">
        <v>134.6</v>
      </c>
      <c r="M54" s="173">
        <v>130.80000000000001</v>
      </c>
      <c r="N54" s="418">
        <f>SUM(B54:M54)/12</f>
        <v>127.89999999999999</v>
      </c>
      <c r="O54" s="419">
        <v>108.3</v>
      </c>
      <c r="P54" s="420"/>
      <c r="Q54" s="421"/>
      <c r="R54" s="421"/>
      <c r="S54" s="420"/>
      <c r="T54" s="420"/>
      <c r="U54" s="420"/>
      <c r="V54" s="420"/>
      <c r="W54" s="420"/>
      <c r="X54" s="420"/>
      <c r="Y54" s="420"/>
      <c r="Z54" s="420"/>
      <c r="AA54" s="422"/>
      <c r="AB54" s="422"/>
      <c r="AC54" s="422"/>
      <c r="AD54" s="422"/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  <c r="AQ54" s="422"/>
      <c r="AR54" s="422"/>
      <c r="AS54" s="422"/>
      <c r="AT54" s="422"/>
      <c r="AU54" s="422"/>
      <c r="AV54" s="422"/>
    </row>
    <row r="55" spans="1:48" s="357" customFormat="1" ht="11.1" customHeight="1" x14ac:dyDescent="0.15">
      <c r="A55" s="7" t="s">
        <v>180</v>
      </c>
      <c r="B55" s="173">
        <v>114.1</v>
      </c>
      <c r="C55" s="173">
        <v>119.1</v>
      </c>
      <c r="D55" s="173">
        <v>126.2</v>
      </c>
      <c r="E55" s="173">
        <v>117.7</v>
      </c>
      <c r="F55" s="173">
        <v>126</v>
      </c>
      <c r="G55" s="173">
        <v>138.9</v>
      </c>
      <c r="H55" s="173">
        <v>146.19999999999999</v>
      </c>
      <c r="I55" s="173">
        <v>134.4</v>
      </c>
      <c r="J55" s="173">
        <v>134.19999999999999</v>
      </c>
      <c r="K55" s="173">
        <v>122.9</v>
      </c>
      <c r="L55" s="173">
        <v>124.3</v>
      </c>
      <c r="M55" s="173">
        <v>122.1</v>
      </c>
      <c r="N55" s="418">
        <f>SUM(B55:M55)/12</f>
        <v>127.17499999999997</v>
      </c>
      <c r="O55" s="419">
        <f t="shared" ref="O55:O57" si="1">ROUND(N55/N54*100,1)</f>
        <v>99.4</v>
      </c>
      <c r="P55" s="420"/>
      <c r="Q55" s="421"/>
      <c r="R55" s="421"/>
      <c r="S55" s="420"/>
      <c r="T55" s="420"/>
      <c r="U55" s="420"/>
      <c r="V55" s="420"/>
      <c r="W55" s="420"/>
      <c r="X55" s="420"/>
      <c r="Y55" s="420"/>
      <c r="Z55" s="420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</row>
    <row r="56" spans="1:48" s="357" customFormat="1" ht="11.1" customHeight="1" x14ac:dyDescent="0.15">
      <c r="A56" s="7" t="s">
        <v>179</v>
      </c>
      <c r="B56" s="173">
        <v>119.6</v>
      </c>
      <c r="C56" s="173">
        <v>116.2</v>
      </c>
      <c r="D56" s="173">
        <v>120.4</v>
      </c>
      <c r="E56" s="173">
        <v>120.3</v>
      </c>
      <c r="F56" s="173">
        <v>123.1</v>
      </c>
      <c r="G56" s="173">
        <v>116.5</v>
      </c>
      <c r="H56" s="173">
        <v>114.8</v>
      </c>
      <c r="I56" s="173">
        <v>111.8</v>
      </c>
      <c r="J56" s="173">
        <v>114</v>
      </c>
      <c r="K56" s="173">
        <v>141.30000000000001</v>
      </c>
      <c r="L56" s="173">
        <v>114</v>
      </c>
      <c r="M56" s="173">
        <v>101.3</v>
      </c>
      <c r="N56" s="418">
        <f>SUM(B56:M56)/12</f>
        <v>117.77499999999998</v>
      </c>
      <c r="O56" s="419">
        <f t="shared" si="1"/>
        <v>92.6</v>
      </c>
      <c r="P56" s="420"/>
      <c r="Q56" s="421"/>
      <c r="R56" s="421"/>
      <c r="S56" s="420"/>
      <c r="T56" s="420"/>
      <c r="U56" s="420"/>
      <c r="V56" s="420"/>
      <c r="W56" s="420"/>
      <c r="X56" s="420"/>
      <c r="Y56" s="420"/>
      <c r="Z56" s="420"/>
      <c r="AA56" s="422"/>
    </row>
    <row r="57" spans="1:48" s="357" customFormat="1" ht="11.1" customHeight="1" x14ac:dyDescent="0.15">
      <c r="A57" s="7" t="s">
        <v>182</v>
      </c>
      <c r="B57" s="173">
        <v>99.7</v>
      </c>
      <c r="C57" s="173">
        <v>109.5</v>
      </c>
      <c r="D57" s="173">
        <v>111.4</v>
      </c>
      <c r="E57" s="173">
        <v>102.9</v>
      </c>
      <c r="F57" s="173">
        <v>113.3</v>
      </c>
      <c r="G57" s="173">
        <v>123.3</v>
      </c>
      <c r="H57" s="173">
        <v>120.8</v>
      </c>
      <c r="I57" s="173">
        <v>138.19999999999999</v>
      </c>
      <c r="J57" s="173">
        <v>132.1</v>
      </c>
      <c r="K57" s="173">
        <v>128.30000000000001</v>
      </c>
      <c r="L57" s="173">
        <v>125.1</v>
      </c>
      <c r="M57" s="173">
        <v>109.6</v>
      </c>
      <c r="N57" s="241">
        <f>SUM(B57:M57)/12</f>
        <v>117.84999999999997</v>
      </c>
      <c r="O57" s="419">
        <f t="shared" si="1"/>
        <v>100.1</v>
      </c>
      <c r="P57" s="420"/>
      <c r="Q57" s="421"/>
      <c r="R57" s="421"/>
      <c r="S57" s="420"/>
      <c r="T57" s="420"/>
      <c r="U57" s="420"/>
      <c r="V57" s="420"/>
      <c r="W57" s="420"/>
      <c r="X57" s="420"/>
      <c r="Y57" s="420"/>
      <c r="Z57" s="420"/>
      <c r="AA57" s="422"/>
    </row>
    <row r="58" spans="1:48" s="170" customFormat="1" ht="11.1" customHeight="1" x14ac:dyDescent="0.15">
      <c r="A58" s="7" t="s">
        <v>193</v>
      </c>
      <c r="B58" s="173">
        <v>110.3</v>
      </c>
      <c r="C58" s="173">
        <v>109</v>
      </c>
      <c r="D58" s="173">
        <v>108.2</v>
      </c>
      <c r="E58" s="173">
        <v>113.1</v>
      </c>
      <c r="F58" s="173">
        <v>122.4</v>
      </c>
      <c r="G58" s="173">
        <v>116.8</v>
      </c>
      <c r="H58" s="173">
        <v>108.9</v>
      </c>
      <c r="I58" s="173">
        <v>107</v>
      </c>
      <c r="J58" s="173">
        <v>101.1</v>
      </c>
      <c r="K58" s="173">
        <v>109.4</v>
      </c>
      <c r="L58" s="173"/>
      <c r="M58" s="173"/>
      <c r="N58" s="241"/>
      <c r="O58" s="419"/>
      <c r="P58" s="180"/>
      <c r="Q58" s="414"/>
      <c r="R58" s="414"/>
      <c r="S58" s="180"/>
      <c r="T58" s="180"/>
      <c r="U58" s="180"/>
      <c r="V58" s="180"/>
      <c r="W58" s="180"/>
      <c r="X58" s="180"/>
      <c r="Y58" s="180"/>
      <c r="Z58" s="180"/>
      <c r="AA58" s="168"/>
    </row>
    <row r="59" spans="1:48" ht="9.9499999999999993" customHeight="1" x14ac:dyDescent="0.15">
      <c r="A59" s="17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1"/>
    </row>
    <row r="68" spans="18:18" ht="9.9499999999999993" customHeight="1" x14ac:dyDescent="0.15">
      <c r="R68" s="415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0" customFormat="1" ht="11.1" customHeight="1" x14ac:dyDescent="0.15">
      <c r="A83" s="12"/>
      <c r="B83" s="164" t="s">
        <v>77</v>
      </c>
      <c r="C83" s="164" t="s">
        <v>78</v>
      </c>
      <c r="D83" s="164" t="s">
        <v>79</v>
      </c>
      <c r="E83" s="164" t="s">
        <v>80</v>
      </c>
      <c r="F83" s="164" t="s">
        <v>81</v>
      </c>
      <c r="G83" s="164" t="s">
        <v>82</v>
      </c>
      <c r="H83" s="164" t="s">
        <v>83</v>
      </c>
      <c r="I83" s="164" t="s">
        <v>84</v>
      </c>
      <c r="J83" s="164" t="s">
        <v>85</v>
      </c>
      <c r="K83" s="164" t="s">
        <v>86</v>
      </c>
      <c r="L83" s="164" t="s">
        <v>87</v>
      </c>
      <c r="M83" s="164" t="s">
        <v>88</v>
      </c>
      <c r="N83" s="235" t="s">
        <v>124</v>
      </c>
      <c r="O83" s="167" t="s">
        <v>126</v>
      </c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s="170" customFormat="1" ht="11.1" customHeight="1" x14ac:dyDescent="0.15">
      <c r="A84" s="7" t="s">
        <v>177</v>
      </c>
      <c r="B84" s="166">
        <v>76</v>
      </c>
      <c r="C84" s="166">
        <v>82.2</v>
      </c>
      <c r="D84" s="166">
        <v>106.4</v>
      </c>
      <c r="E84" s="166">
        <v>101.7</v>
      </c>
      <c r="F84" s="166">
        <v>93.2</v>
      </c>
      <c r="G84" s="166">
        <v>87.3</v>
      </c>
      <c r="H84" s="166">
        <v>106.5</v>
      </c>
      <c r="I84" s="166">
        <v>106.7</v>
      </c>
      <c r="J84" s="166">
        <v>95.6</v>
      </c>
      <c r="K84" s="166">
        <v>93.4</v>
      </c>
      <c r="L84" s="166">
        <v>82.3</v>
      </c>
      <c r="M84" s="166">
        <v>81.7</v>
      </c>
      <c r="N84" s="240">
        <f t="shared" ref="N84:N87" si="2">SUM(B84:M84)/12</f>
        <v>92.75</v>
      </c>
      <c r="O84" s="246">
        <v>90.9</v>
      </c>
      <c r="P84" s="168"/>
      <c r="Q84" s="343"/>
      <c r="R84" s="343"/>
      <c r="S84" s="168"/>
      <c r="T84" s="168"/>
      <c r="U84" s="168"/>
      <c r="V84" s="168"/>
      <c r="W84" s="168"/>
      <c r="X84" s="168"/>
      <c r="Y84" s="168"/>
      <c r="Z84" s="168"/>
    </row>
    <row r="85" spans="1:26" s="170" customFormat="1" ht="11.1" customHeight="1" x14ac:dyDescent="0.15">
      <c r="A85" s="7" t="s">
        <v>180</v>
      </c>
      <c r="B85" s="166">
        <v>85.5</v>
      </c>
      <c r="C85" s="166">
        <v>84.2</v>
      </c>
      <c r="D85" s="166">
        <v>94.9</v>
      </c>
      <c r="E85" s="166">
        <v>103.5</v>
      </c>
      <c r="F85" s="166">
        <v>98</v>
      </c>
      <c r="G85" s="166">
        <v>90.4</v>
      </c>
      <c r="H85" s="166">
        <v>86.4</v>
      </c>
      <c r="I85" s="166">
        <v>73.7</v>
      </c>
      <c r="J85" s="166">
        <v>85</v>
      </c>
      <c r="K85" s="166">
        <v>85.4</v>
      </c>
      <c r="L85" s="166">
        <v>76.400000000000006</v>
      </c>
      <c r="M85" s="166">
        <v>90.2</v>
      </c>
      <c r="N85" s="240">
        <f t="shared" si="2"/>
        <v>87.8</v>
      </c>
      <c r="O85" s="246">
        <f t="shared" ref="O85:O87" si="3">ROUND(N85/N84*100,1)</f>
        <v>94.7</v>
      </c>
      <c r="P85" s="168"/>
      <c r="Q85" s="343"/>
      <c r="R85" s="343"/>
      <c r="S85" s="168"/>
      <c r="T85" s="168"/>
      <c r="U85" s="168"/>
      <c r="V85" s="168"/>
      <c r="W85" s="168"/>
      <c r="X85" s="168"/>
      <c r="Y85" s="168"/>
      <c r="Z85" s="168"/>
    </row>
    <row r="86" spans="1:26" s="170" customFormat="1" ht="11.1" customHeight="1" x14ac:dyDescent="0.15">
      <c r="A86" s="7" t="s">
        <v>179</v>
      </c>
      <c r="B86" s="166">
        <v>70.900000000000006</v>
      </c>
      <c r="C86" s="166">
        <v>78</v>
      </c>
      <c r="D86" s="166">
        <v>93.9</v>
      </c>
      <c r="E86" s="166">
        <v>93.9</v>
      </c>
      <c r="F86" s="166">
        <v>75.099999999999994</v>
      </c>
      <c r="G86" s="166">
        <v>86.4</v>
      </c>
      <c r="H86" s="166">
        <v>89.8</v>
      </c>
      <c r="I86" s="166">
        <v>81</v>
      </c>
      <c r="J86" s="166">
        <v>83.9</v>
      </c>
      <c r="K86" s="166">
        <v>92.6</v>
      </c>
      <c r="L86" s="166">
        <v>76.900000000000006</v>
      </c>
      <c r="M86" s="166">
        <v>79</v>
      </c>
      <c r="N86" s="240">
        <f t="shared" si="2"/>
        <v>83.45</v>
      </c>
      <c r="O86" s="246">
        <f t="shared" si="3"/>
        <v>95</v>
      </c>
      <c r="P86" s="168"/>
      <c r="Q86" s="343"/>
      <c r="R86" s="343"/>
      <c r="S86" s="168"/>
      <c r="T86" s="168"/>
      <c r="U86" s="168"/>
      <c r="V86" s="168"/>
      <c r="W86" s="168"/>
      <c r="X86" s="168"/>
      <c r="Y86" s="168"/>
      <c r="Z86" s="168"/>
    </row>
    <row r="87" spans="1:26" s="170" customFormat="1" ht="11.1" customHeight="1" x14ac:dyDescent="0.15">
      <c r="A87" s="7" t="s">
        <v>182</v>
      </c>
      <c r="B87" s="166">
        <v>76.099999999999994</v>
      </c>
      <c r="C87" s="166">
        <v>83.6</v>
      </c>
      <c r="D87" s="166">
        <v>94.2</v>
      </c>
      <c r="E87" s="166">
        <v>100.7</v>
      </c>
      <c r="F87" s="166">
        <v>83</v>
      </c>
      <c r="G87" s="166">
        <v>85.6</v>
      </c>
      <c r="H87" s="166">
        <v>83.1</v>
      </c>
      <c r="I87" s="166">
        <v>71.099999999999994</v>
      </c>
      <c r="J87" s="166">
        <v>70.099999999999994</v>
      </c>
      <c r="K87" s="166">
        <v>68.599999999999994</v>
      </c>
      <c r="L87" s="166">
        <v>72.099999999999994</v>
      </c>
      <c r="M87" s="166">
        <v>73.099999999999994</v>
      </c>
      <c r="N87" s="240">
        <f t="shared" si="2"/>
        <v>80.108333333333334</v>
      </c>
      <c r="O87" s="246">
        <f t="shared" si="3"/>
        <v>96</v>
      </c>
      <c r="P87" s="168"/>
      <c r="Q87" s="343"/>
      <c r="R87" s="343"/>
      <c r="S87" s="168"/>
      <c r="T87" s="168"/>
      <c r="U87" s="168"/>
      <c r="V87" s="168"/>
      <c r="W87" s="168"/>
      <c r="X87" s="168"/>
      <c r="Y87" s="168"/>
      <c r="Z87" s="168"/>
    </row>
    <row r="88" spans="1:26" s="170" customFormat="1" ht="11.1" customHeight="1" x14ac:dyDescent="0.15">
      <c r="A88" s="7" t="s">
        <v>193</v>
      </c>
      <c r="B88" s="166">
        <v>62.3</v>
      </c>
      <c r="C88" s="166">
        <v>69.599999999999994</v>
      </c>
      <c r="D88" s="166">
        <v>89</v>
      </c>
      <c r="E88" s="166">
        <v>87.2</v>
      </c>
      <c r="F88" s="166">
        <v>71.900000000000006</v>
      </c>
      <c r="G88" s="166">
        <v>82.6</v>
      </c>
      <c r="H88" s="166">
        <v>83.4</v>
      </c>
      <c r="I88" s="166">
        <v>81.599999999999994</v>
      </c>
      <c r="J88" s="166">
        <v>85.1</v>
      </c>
      <c r="K88" s="166">
        <v>84.9</v>
      </c>
      <c r="L88" s="166"/>
      <c r="M88" s="166"/>
      <c r="N88" s="240"/>
      <c r="O88" s="246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pans="1:26" ht="9.9499999999999993" customHeight="1" x14ac:dyDescent="0.15">
      <c r="E89" s="44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K89" sqref="K89"/>
    </sheetView>
  </sheetViews>
  <sheetFormatPr defaultRowHeight="9.9499999999999993" customHeight="1" x14ac:dyDescent="0.15"/>
  <cols>
    <col min="1" max="1" width="7.625" style="258" customWidth="1"/>
    <col min="2" max="13" width="6.125" style="258" customWidth="1"/>
    <col min="14" max="27" width="7.625" style="258" customWidth="1"/>
    <col min="28" max="16384" width="9" style="258"/>
  </cols>
  <sheetData>
    <row r="7" spans="1:15" ht="9.9499999999999993" customHeight="1" x14ac:dyDescent="0.1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5" ht="9.9499999999999993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5" ht="9.9499999999999993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5" ht="9.9499999999999993" customHeight="1" x14ac:dyDescent="0.1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5" ht="9.9499999999999993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4" spans="1:15" ht="9.9499999999999993" customHeight="1" x14ac:dyDescent="0.15">
      <c r="N14" s="259"/>
      <c r="O14" s="259"/>
    </row>
    <row r="17" spans="1:48" ht="9.9499999999999993" customHeight="1" x14ac:dyDescent="0.15">
      <c r="O17" s="259"/>
    </row>
    <row r="18" spans="1:48" ht="9.9499999999999993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48" ht="9.9499999999999993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48" ht="9.9499999999999993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259"/>
    </row>
    <row r="21" spans="1:48" ht="9.9499999999999993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259"/>
    </row>
    <row r="22" spans="1:48" ht="9.9499999999999993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"/>
      <c r="O22" s="5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7"/>
      <c r="B24" s="8" t="s">
        <v>77</v>
      </c>
      <c r="C24" s="8" t="s">
        <v>78</v>
      </c>
      <c r="D24" s="8" t="s">
        <v>79</v>
      </c>
      <c r="E24" s="8" t="s">
        <v>80</v>
      </c>
      <c r="F24" s="8" t="s">
        <v>81</v>
      </c>
      <c r="G24" s="8" t="s">
        <v>82</v>
      </c>
      <c r="H24" s="8" t="s">
        <v>83</v>
      </c>
      <c r="I24" s="8" t="s">
        <v>84</v>
      </c>
      <c r="J24" s="8" t="s">
        <v>85</v>
      </c>
      <c r="K24" s="8" t="s">
        <v>86</v>
      </c>
      <c r="L24" s="8" t="s">
        <v>87</v>
      </c>
      <c r="M24" s="8" t="s">
        <v>88</v>
      </c>
      <c r="N24" s="235" t="s">
        <v>123</v>
      </c>
      <c r="O24" s="167" t="s">
        <v>126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7" t="s">
        <v>177</v>
      </c>
      <c r="B25" s="173">
        <v>14.6</v>
      </c>
      <c r="C25" s="173">
        <v>14.9</v>
      </c>
      <c r="D25" s="173">
        <v>16</v>
      </c>
      <c r="E25" s="173">
        <v>15.6</v>
      </c>
      <c r="F25" s="173">
        <v>15.5</v>
      </c>
      <c r="G25" s="173">
        <v>15.8</v>
      </c>
      <c r="H25" s="173">
        <v>15.8</v>
      </c>
      <c r="I25" s="173">
        <v>15.3</v>
      </c>
      <c r="J25" s="173">
        <v>19.3</v>
      </c>
      <c r="K25" s="173">
        <v>20.3</v>
      </c>
      <c r="L25" s="173">
        <v>21.1</v>
      </c>
      <c r="M25" s="389">
        <v>18.5</v>
      </c>
      <c r="N25" s="241">
        <f>SUM(B25:M25)</f>
        <v>202.7</v>
      </c>
      <c r="O25" s="236">
        <v>106.1</v>
      </c>
      <c r="P25" s="176"/>
      <c r="Q25" s="333"/>
      <c r="R25" s="333"/>
      <c r="S25" s="176"/>
      <c r="T25" s="176"/>
      <c r="U25" s="176"/>
      <c r="V25" s="176"/>
      <c r="W25" s="176"/>
      <c r="X25" s="176"/>
      <c r="Y25" s="176"/>
      <c r="Z25" s="176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7" t="s">
        <v>180</v>
      </c>
      <c r="B26" s="173">
        <v>20</v>
      </c>
      <c r="C26" s="173">
        <v>20.100000000000001</v>
      </c>
      <c r="D26" s="173">
        <v>21.2</v>
      </c>
      <c r="E26" s="173">
        <v>22.7</v>
      </c>
      <c r="F26" s="173">
        <v>21.8</v>
      </c>
      <c r="G26" s="173">
        <v>21.8</v>
      </c>
      <c r="H26" s="173">
        <v>23.4</v>
      </c>
      <c r="I26" s="173">
        <v>20.3</v>
      </c>
      <c r="J26" s="173">
        <v>23.3</v>
      </c>
      <c r="K26" s="173">
        <v>22.7</v>
      </c>
      <c r="L26" s="173">
        <v>21.9</v>
      </c>
      <c r="M26" s="389">
        <v>20.8</v>
      </c>
      <c r="N26" s="336">
        <f>SUM(B26:M26)</f>
        <v>260</v>
      </c>
      <c r="O26" s="236">
        <f>SUM(N26/N25)*100</f>
        <v>128.26837691169217</v>
      </c>
      <c r="P26" s="176"/>
      <c r="Q26" s="333"/>
      <c r="R26" s="333"/>
      <c r="S26" s="176"/>
      <c r="T26" s="176"/>
      <c r="U26" s="176"/>
      <c r="V26" s="176"/>
      <c r="W26" s="176"/>
      <c r="X26" s="176"/>
      <c r="Y26" s="176"/>
      <c r="Z26" s="176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7" t="s">
        <v>179</v>
      </c>
      <c r="B27" s="173">
        <v>20.3</v>
      </c>
      <c r="C27" s="173">
        <v>21.9</v>
      </c>
      <c r="D27" s="173">
        <v>25.5</v>
      </c>
      <c r="E27" s="173">
        <v>26.2</v>
      </c>
      <c r="F27" s="173">
        <v>20.399999999999999</v>
      </c>
      <c r="G27" s="173">
        <v>21.6</v>
      </c>
      <c r="H27" s="173">
        <v>23.6</v>
      </c>
      <c r="I27" s="173">
        <v>19.3</v>
      </c>
      <c r="J27" s="173">
        <v>23.5</v>
      </c>
      <c r="K27" s="173">
        <v>23.4</v>
      </c>
      <c r="L27" s="173">
        <v>16.899999999999999</v>
      </c>
      <c r="M27" s="389">
        <v>19</v>
      </c>
      <c r="N27" s="336">
        <f>SUM(B27:M27)</f>
        <v>261.60000000000002</v>
      </c>
      <c r="O27" s="236">
        <f>SUM(N27/N26)*100</f>
        <v>100.61538461538461</v>
      </c>
      <c r="P27" s="176"/>
      <c r="Q27" s="333"/>
      <c r="R27" s="333"/>
      <c r="S27" s="176"/>
      <c r="T27" s="176"/>
      <c r="U27" s="176"/>
      <c r="V27" s="176"/>
      <c r="W27" s="176"/>
      <c r="X27" s="176"/>
      <c r="Y27" s="176"/>
      <c r="Z27" s="176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7" t="s">
        <v>182</v>
      </c>
      <c r="B28" s="173">
        <v>16.5</v>
      </c>
      <c r="C28" s="173">
        <v>20.6</v>
      </c>
      <c r="D28" s="173">
        <v>23</v>
      </c>
      <c r="E28" s="173">
        <v>25.7</v>
      </c>
      <c r="F28" s="173">
        <v>22.2</v>
      </c>
      <c r="G28" s="173">
        <v>20.9</v>
      </c>
      <c r="H28" s="173">
        <v>21.1</v>
      </c>
      <c r="I28" s="173">
        <v>47.8</v>
      </c>
      <c r="J28" s="173">
        <v>50.3</v>
      </c>
      <c r="K28" s="173">
        <v>43.9</v>
      </c>
      <c r="L28" s="173">
        <v>48.7</v>
      </c>
      <c r="M28" s="389">
        <v>53</v>
      </c>
      <c r="N28" s="336">
        <f>SUM(B28:M28)</f>
        <v>393.7</v>
      </c>
      <c r="O28" s="236">
        <f>SUM(N28/N27)*100</f>
        <v>150.49694189602445</v>
      </c>
      <c r="P28" s="176"/>
      <c r="Q28" s="333"/>
      <c r="R28" s="333"/>
      <c r="S28" s="176"/>
      <c r="T28" s="176"/>
      <c r="U28" s="176"/>
      <c r="V28" s="176"/>
      <c r="W28" s="176"/>
      <c r="X28" s="176"/>
      <c r="Y28" s="176"/>
      <c r="Z28" s="17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7" t="s">
        <v>193</v>
      </c>
      <c r="B29" s="173">
        <v>43</v>
      </c>
      <c r="C29" s="173">
        <v>42.4</v>
      </c>
      <c r="D29" s="173">
        <v>49.1</v>
      </c>
      <c r="E29" s="173">
        <v>50.7</v>
      </c>
      <c r="F29" s="173">
        <v>52.2</v>
      </c>
      <c r="G29" s="173">
        <v>51</v>
      </c>
      <c r="H29" s="173">
        <v>52.7</v>
      </c>
      <c r="I29" s="173">
        <v>47.1</v>
      </c>
      <c r="J29" s="173">
        <v>50.4</v>
      </c>
      <c r="K29" s="173">
        <v>48.7</v>
      </c>
      <c r="L29" s="173"/>
      <c r="M29" s="389"/>
      <c r="N29" s="336"/>
      <c r="O29" s="236"/>
      <c r="P29" s="176"/>
      <c r="Q29" s="244"/>
      <c r="R29" s="244"/>
      <c r="S29" s="176"/>
      <c r="T29" s="176"/>
      <c r="U29" s="176"/>
      <c r="V29" s="176"/>
      <c r="W29" s="176"/>
      <c r="X29" s="176"/>
      <c r="Y29" s="176"/>
      <c r="Z29" s="17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8"/>
    </row>
    <row r="46" spans="8:14" ht="9.9499999999999993" customHeight="1" x14ac:dyDescent="0.15">
      <c r="H46" s="18"/>
    </row>
    <row r="48" spans="8:14" ht="9.9499999999999993" customHeight="1" x14ac:dyDescent="0.15">
      <c r="N48" s="259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7"/>
      <c r="B53" s="8" t="s">
        <v>77</v>
      </c>
      <c r="C53" s="8" t="s">
        <v>78</v>
      </c>
      <c r="D53" s="8" t="s">
        <v>79</v>
      </c>
      <c r="E53" s="8" t="s">
        <v>80</v>
      </c>
      <c r="F53" s="8" t="s">
        <v>81</v>
      </c>
      <c r="G53" s="8" t="s">
        <v>82</v>
      </c>
      <c r="H53" s="8" t="s">
        <v>83</v>
      </c>
      <c r="I53" s="8" t="s">
        <v>84</v>
      </c>
      <c r="J53" s="8" t="s">
        <v>85</v>
      </c>
      <c r="K53" s="8" t="s">
        <v>86</v>
      </c>
      <c r="L53" s="8" t="s">
        <v>87</v>
      </c>
      <c r="M53" s="8" t="s">
        <v>88</v>
      </c>
      <c r="N53" s="235" t="s">
        <v>124</v>
      </c>
      <c r="O53" s="167" t="s">
        <v>126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7" t="s">
        <v>177</v>
      </c>
      <c r="B54" s="173">
        <v>24.8</v>
      </c>
      <c r="C54" s="173">
        <v>25.3</v>
      </c>
      <c r="D54" s="173">
        <v>24.4</v>
      </c>
      <c r="E54" s="173">
        <v>23.9</v>
      </c>
      <c r="F54" s="173">
        <v>23.3</v>
      </c>
      <c r="G54" s="173">
        <v>23.4</v>
      </c>
      <c r="H54" s="173">
        <v>23.5</v>
      </c>
      <c r="I54" s="173">
        <v>23.2</v>
      </c>
      <c r="J54" s="173">
        <v>26.7</v>
      </c>
      <c r="K54" s="173">
        <v>29.6</v>
      </c>
      <c r="L54" s="173">
        <v>30.7</v>
      </c>
      <c r="M54" s="173">
        <v>29.8</v>
      </c>
      <c r="N54" s="241">
        <f t="shared" ref="N54:N57" si="0">SUM(B54:M54)/12</f>
        <v>25.716666666666665</v>
      </c>
      <c r="O54" s="236">
        <v>110</v>
      </c>
      <c r="P54" s="176"/>
      <c r="Q54" s="344"/>
      <c r="R54" s="344"/>
      <c r="S54" s="176"/>
      <c r="T54" s="176"/>
      <c r="U54" s="176"/>
      <c r="V54" s="176"/>
      <c r="W54" s="176"/>
      <c r="X54" s="176"/>
      <c r="Y54" s="176"/>
      <c r="Z54" s="17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7" t="s">
        <v>180</v>
      </c>
      <c r="B55" s="173">
        <v>29.9</v>
      </c>
      <c r="C55" s="173">
        <v>30.7</v>
      </c>
      <c r="D55" s="173">
        <v>30.6</v>
      </c>
      <c r="E55" s="173">
        <v>31.5</v>
      </c>
      <c r="F55" s="173">
        <v>30.7</v>
      </c>
      <c r="G55" s="173">
        <v>30.4</v>
      </c>
      <c r="H55" s="173">
        <v>31.2</v>
      </c>
      <c r="I55" s="173">
        <v>31.6</v>
      </c>
      <c r="J55" s="173">
        <v>30.1</v>
      </c>
      <c r="K55" s="173">
        <v>31.2</v>
      </c>
      <c r="L55" s="173">
        <v>32.200000000000003</v>
      </c>
      <c r="M55" s="173">
        <v>30.2</v>
      </c>
      <c r="N55" s="241">
        <f t="shared" si="0"/>
        <v>30.858333333333331</v>
      </c>
      <c r="O55" s="236">
        <f t="shared" ref="O55:O57" si="1">SUM(N55/N54)*100</f>
        <v>119.99351911860012</v>
      </c>
      <c r="P55" s="176"/>
      <c r="Q55" s="344"/>
      <c r="R55" s="344"/>
      <c r="S55" s="176"/>
      <c r="T55" s="176"/>
      <c r="U55" s="176"/>
      <c r="V55" s="176"/>
      <c r="W55" s="176"/>
      <c r="X55" s="176"/>
      <c r="Y55" s="176"/>
      <c r="Z55" s="17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7" t="s">
        <v>179</v>
      </c>
      <c r="B56" s="173">
        <v>31.5</v>
      </c>
      <c r="C56" s="173">
        <v>32.5</v>
      </c>
      <c r="D56" s="173">
        <v>33.299999999999997</v>
      </c>
      <c r="E56" s="173">
        <v>34</v>
      </c>
      <c r="F56" s="173">
        <v>33.9</v>
      </c>
      <c r="G56" s="173">
        <v>32.9</v>
      </c>
      <c r="H56" s="173">
        <v>31</v>
      </c>
      <c r="I56" s="173">
        <v>30.4</v>
      </c>
      <c r="J56" s="173">
        <v>31.4</v>
      </c>
      <c r="K56" s="173">
        <v>28.8</v>
      </c>
      <c r="L56" s="173">
        <v>30</v>
      </c>
      <c r="M56" s="173">
        <v>28.8</v>
      </c>
      <c r="N56" s="241">
        <f t="shared" si="0"/>
        <v>31.541666666666668</v>
      </c>
      <c r="O56" s="236">
        <f t="shared" si="1"/>
        <v>102.21442073994061</v>
      </c>
      <c r="P56" s="176"/>
      <c r="Q56" s="344"/>
      <c r="R56" s="344"/>
      <c r="S56" s="176"/>
      <c r="T56" s="176"/>
      <c r="U56" s="176"/>
      <c r="V56" s="176"/>
      <c r="W56" s="176"/>
      <c r="X56" s="176"/>
      <c r="Y56" s="176"/>
      <c r="Z56" s="17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7" t="s">
        <v>182</v>
      </c>
      <c r="B57" s="173">
        <v>29.4</v>
      </c>
      <c r="C57" s="173">
        <v>31.6</v>
      </c>
      <c r="D57" s="173">
        <v>30.7</v>
      </c>
      <c r="E57" s="173">
        <v>30.6</v>
      </c>
      <c r="F57" s="173">
        <v>30.2</v>
      </c>
      <c r="G57" s="173">
        <v>28.7</v>
      </c>
      <c r="H57" s="173">
        <v>28.73</v>
      </c>
      <c r="I57" s="173">
        <v>56.4</v>
      </c>
      <c r="J57" s="173">
        <v>57.8</v>
      </c>
      <c r="K57" s="173">
        <v>58.5</v>
      </c>
      <c r="L57" s="173">
        <v>62</v>
      </c>
      <c r="M57" s="173">
        <v>64.5</v>
      </c>
      <c r="N57" s="241">
        <f t="shared" si="0"/>
        <v>42.427500000000002</v>
      </c>
      <c r="O57" s="236">
        <f t="shared" si="1"/>
        <v>134.51254953764862</v>
      </c>
      <c r="P57" s="176"/>
      <c r="Q57" s="344"/>
      <c r="R57" s="344"/>
      <c r="S57" s="176"/>
      <c r="T57" s="176"/>
      <c r="U57" s="176"/>
      <c r="V57" s="176"/>
      <c r="W57" s="176"/>
      <c r="X57" s="176"/>
      <c r="Y57" s="176"/>
      <c r="Z57" s="17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7" t="s">
        <v>193</v>
      </c>
      <c r="B58" s="173">
        <v>57.2</v>
      </c>
      <c r="C58" s="173">
        <v>59.9</v>
      </c>
      <c r="D58" s="173">
        <v>59.5</v>
      </c>
      <c r="E58" s="173">
        <v>59.8</v>
      </c>
      <c r="F58" s="173">
        <v>63.2</v>
      </c>
      <c r="G58" s="173">
        <v>61.4</v>
      </c>
      <c r="H58" s="173">
        <v>61.2</v>
      </c>
      <c r="I58" s="173">
        <v>62</v>
      </c>
      <c r="J58" s="173">
        <v>61.4</v>
      </c>
      <c r="K58" s="173">
        <v>60.1</v>
      </c>
      <c r="L58" s="173"/>
      <c r="M58" s="173"/>
      <c r="N58" s="241"/>
      <c r="O58" s="236"/>
      <c r="P58" s="176"/>
      <c r="Q58" s="344"/>
      <c r="R58" s="344"/>
      <c r="S58" s="176"/>
      <c r="T58" s="176"/>
      <c r="U58" s="176"/>
      <c r="V58" s="176"/>
      <c r="W58" s="176"/>
      <c r="X58" s="176"/>
      <c r="Y58" s="176"/>
      <c r="Z58" s="17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7"/>
      <c r="B83" s="8" t="s">
        <v>77</v>
      </c>
      <c r="C83" s="8" t="s">
        <v>78</v>
      </c>
      <c r="D83" s="8" t="s">
        <v>79</v>
      </c>
      <c r="E83" s="8" t="s">
        <v>80</v>
      </c>
      <c r="F83" s="8" t="s">
        <v>81</v>
      </c>
      <c r="G83" s="8" t="s">
        <v>82</v>
      </c>
      <c r="H83" s="8" t="s">
        <v>83</v>
      </c>
      <c r="I83" s="8" t="s">
        <v>84</v>
      </c>
      <c r="J83" s="8" t="s">
        <v>85</v>
      </c>
      <c r="K83" s="8" t="s">
        <v>86</v>
      </c>
      <c r="L83" s="8" t="s">
        <v>87</v>
      </c>
      <c r="M83" s="8" t="s">
        <v>88</v>
      </c>
      <c r="N83" s="235" t="s">
        <v>124</v>
      </c>
      <c r="O83" s="167" t="s">
        <v>126</v>
      </c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7" t="s">
        <v>177</v>
      </c>
      <c r="B84" s="164">
        <v>58.8</v>
      </c>
      <c r="C84" s="164">
        <v>58.5</v>
      </c>
      <c r="D84" s="164">
        <v>66.2</v>
      </c>
      <c r="E84" s="164">
        <v>65.8</v>
      </c>
      <c r="F84" s="164">
        <v>67.099999999999994</v>
      </c>
      <c r="G84" s="164">
        <v>67.3</v>
      </c>
      <c r="H84" s="164">
        <v>67.099999999999994</v>
      </c>
      <c r="I84" s="164">
        <v>66.2</v>
      </c>
      <c r="J84" s="164">
        <v>70.3</v>
      </c>
      <c r="K84" s="164">
        <v>67.099999999999994</v>
      </c>
      <c r="L84" s="164">
        <v>68.2</v>
      </c>
      <c r="M84" s="164">
        <v>62.5</v>
      </c>
      <c r="N84" s="240">
        <f t="shared" ref="N84:N87" si="2">SUM(B84:M84)/12</f>
        <v>65.424999999999997</v>
      </c>
      <c r="O84" s="166">
        <v>96.2</v>
      </c>
      <c r="P84" s="52"/>
      <c r="Q84" s="335"/>
      <c r="R84" s="335"/>
      <c r="S84" s="52"/>
      <c r="T84" s="52"/>
      <c r="U84" s="52"/>
      <c r="V84" s="52"/>
      <c r="W84" s="52"/>
      <c r="X84" s="52"/>
      <c r="Y84" s="52"/>
      <c r="Z84" s="52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7" t="s">
        <v>180</v>
      </c>
      <c r="B85" s="164">
        <v>67.099999999999994</v>
      </c>
      <c r="C85" s="164">
        <v>65</v>
      </c>
      <c r="D85" s="164">
        <v>69.599999999999994</v>
      </c>
      <c r="E85" s="164">
        <v>71.8</v>
      </c>
      <c r="F85" s="164">
        <v>71.3</v>
      </c>
      <c r="G85" s="164">
        <v>71.900000000000006</v>
      </c>
      <c r="H85" s="164">
        <v>74.599999999999994</v>
      </c>
      <c r="I85" s="164">
        <v>64.2</v>
      </c>
      <c r="J85" s="164">
        <v>77.900000000000006</v>
      </c>
      <c r="K85" s="164">
        <v>72.5</v>
      </c>
      <c r="L85" s="164">
        <v>67.5</v>
      </c>
      <c r="M85" s="164">
        <v>70</v>
      </c>
      <c r="N85" s="240">
        <f t="shared" si="2"/>
        <v>70.283333333333346</v>
      </c>
      <c r="O85" s="166">
        <f t="shared" ref="O85:O87" si="3">ROUND(N85/N84*100,1)</f>
        <v>107.4</v>
      </c>
      <c r="P85" s="52"/>
      <c r="Q85" s="335"/>
      <c r="R85" s="335"/>
      <c r="S85" s="52"/>
      <c r="T85" s="52"/>
      <c r="U85" s="52"/>
      <c r="V85" s="52"/>
      <c r="W85" s="52"/>
      <c r="X85" s="52"/>
      <c r="Y85" s="52"/>
      <c r="Z85" s="52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7" t="s">
        <v>179</v>
      </c>
      <c r="B86" s="164">
        <v>63.7</v>
      </c>
      <c r="C86" s="164">
        <v>66.900000000000006</v>
      </c>
      <c r="D86" s="164">
        <v>76.400000000000006</v>
      </c>
      <c r="E86" s="164">
        <v>76.900000000000006</v>
      </c>
      <c r="F86" s="164">
        <v>60.2</v>
      </c>
      <c r="G86" s="164">
        <v>66.400000000000006</v>
      </c>
      <c r="H86" s="164">
        <v>77</v>
      </c>
      <c r="I86" s="164">
        <v>64</v>
      </c>
      <c r="J86" s="164">
        <v>74.5</v>
      </c>
      <c r="K86" s="164">
        <v>82</v>
      </c>
      <c r="L86" s="164">
        <v>55.6</v>
      </c>
      <c r="M86" s="164">
        <v>66.8</v>
      </c>
      <c r="N86" s="240">
        <f t="shared" si="2"/>
        <v>69.2</v>
      </c>
      <c r="O86" s="166">
        <f t="shared" si="3"/>
        <v>98.5</v>
      </c>
      <c r="P86" s="52"/>
      <c r="Q86" s="335"/>
      <c r="R86" s="335"/>
      <c r="S86" s="52"/>
      <c r="T86" s="52"/>
      <c r="U86" s="52"/>
      <c r="V86" s="52"/>
      <c r="W86" s="52"/>
      <c r="X86" s="52"/>
      <c r="Y86" s="52"/>
      <c r="Z86" s="52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7" t="s">
        <v>182</v>
      </c>
      <c r="B87" s="164">
        <v>55.6</v>
      </c>
      <c r="C87" s="164">
        <v>63.7</v>
      </c>
      <c r="D87" s="164">
        <v>75.3</v>
      </c>
      <c r="E87" s="164">
        <v>79</v>
      </c>
      <c r="F87" s="164">
        <v>73.599999999999994</v>
      </c>
      <c r="G87" s="164">
        <v>73.3</v>
      </c>
      <c r="H87" s="164">
        <v>73.599999999999994</v>
      </c>
      <c r="I87" s="164">
        <v>79.8</v>
      </c>
      <c r="J87" s="164">
        <v>87</v>
      </c>
      <c r="K87" s="164">
        <v>74.900000000000006</v>
      </c>
      <c r="L87" s="164">
        <v>77.900000000000006</v>
      </c>
      <c r="M87" s="164">
        <v>81.7</v>
      </c>
      <c r="N87" s="240">
        <f t="shared" si="2"/>
        <v>74.61666666666666</v>
      </c>
      <c r="O87" s="166">
        <f t="shared" si="3"/>
        <v>107.8</v>
      </c>
      <c r="P87" s="52"/>
      <c r="Q87" s="335"/>
      <c r="R87" s="335"/>
      <c r="S87" s="52"/>
      <c r="T87" s="52"/>
      <c r="U87" s="52"/>
      <c r="V87" s="52"/>
      <c r="W87" s="52"/>
      <c r="X87" s="52"/>
      <c r="Y87" s="52"/>
      <c r="Z87" s="52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7" t="s">
        <v>193</v>
      </c>
      <c r="B88" s="164">
        <v>76.7</v>
      </c>
      <c r="C88" s="164">
        <v>70.099999999999994</v>
      </c>
      <c r="D88" s="164">
        <v>82.6</v>
      </c>
      <c r="E88" s="164">
        <v>84.7</v>
      </c>
      <c r="F88" s="164">
        <v>82.1</v>
      </c>
      <c r="G88" s="164">
        <v>83.4</v>
      </c>
      <c r="H88" s="164">
        <v>86.1</v>
      </c>
      <c r="I88" s="164">
        <v>75.900000000000006</v>
      </c>
      <c r="J88" s="164">
        <v>82.2</v>
      </c>
      <c r="K88" s="164">
        <v>81.2</v>
      </c>
      <c r="L88" s="164"/>
      <c r="M88" s="164"/>
      <c r="N88" s="240"/>
      <c r="O88" s="166"/>
      <c r="P88" s="52"/>
      <c r="Q88" s="413"/>
      <c r="R88" s="413"/>
      <c r="S88" s="52"/>
      <c r="T88" s="52"/>
      <c r="U88" s="52"/>
      <c r="V88" s="52"/>
      <c r="W88" s="52"/>
      <c r="X88" s="52"/>
      <c r="Y88" s="52"/>
      <c r="Z88" s="52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2"/>
      <c r="O89" s="247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N37" sqref="N37"/>
    </sheetView>
  </sheetViews>
  <sheetFormatPr defaultColWidth="10.625" defaultRowHeight="13.5" x14ac:dyDescent="0.15"/>
  <cols>
    <col min="1" max="1" width="8.5" style="409" customWidth="1"/>
    <col min="2" max="2" width="13.375" style="409" customWidth="1"/>
    <col min="3" max="16384" width="10.625" style="409"/>
  </cols>
  <sheetData>
    <row r="1" spans="1:13" ht="17.25" customHeight="1" x14ac:dyDescent="0.2">
      <c r="A1" s="544" t="s">
        <v>129</v>
      </c>
      <c r="F1" s="159"/>
      <c r="G1" s="159"/>
      <c r="H1" s="159"/>
    </row>
    <row r="2" spans="1:13" x14ac:dyDescent="0.15">
      <c r="A2" s="538"/>
    </row>
    <row r="3" spans="1:13" ht="17.25" x14ac:dyDescent="0.2">
      <c r="A3" s="538"/>
      <c r="C3" s="159"/>
    </row>
    <row r="4" spans="1:13" ht="17.25" x14ac:dyDescent="0.2">
      <c r="A4" s="538"/>
      <c r="J4" s="159"/>
      <c r="K4" s="159"/>
      <c r="L4" s="159"/>
      <c r="M4" s="159"/>
    </row>
    <row r="5" spans="1:13" x14ac:dyDescent="0.15">
      <c r="A5" s="538"/>
    </row>
    <row r="6" spans="1:13" x14ac:dyDescent="0.15">
      <c r="A6" s="538"/>
    </row>
    <row r="7" spans="1:13" x14ac:dyDescent="0.15">
      <c r="A7" s="538"/>
    </row>
    <row r="8" spans="1:13" x14ac:dyDescent="0.15">
      <c r="A8" s="538"/>
    </row>
    <row r="9" spans="1:13" x14ac:dyDescent="0.15">
      <c r="A9" s="538"/>
    </row>
    <row r="10" spans="1:13" x14ac:dyDescent="0.15">
      <c r="A10" s="538"/>
    </row>
    <row r="11" spans="1:13" x14ac:dyDescent="0.15">
      <c r="A11" s="538"/>
    </row>
    <row r="12" spans="1:13" x14ac:dyDescent="0.15">
      <c r="A12" s="538"/>
    </row>
    <row r="13" spans="1:13" x14ac:dyDescent="0.15">
      <c r="A13" s="538"/>
    </row>
    <row r="14" spans="1:13" x14ac:dyDescent="0.15">
      <c r="A14" s="538"/>
    </row>
    <row r="15" spans="1:13" x14ac:dyDescent="0.15">
      <c r="A15" s="538"/>
    </row>
    <row r="16" spans="1:13" x14ac:dyDescent="0.15">
      <c r="A16" s="538"/>
    </row>
    <row r="17" spans="1:15" x14ac:dyDescent="0.15">
      <c r="A17" s="538"/>
    </row>
    <row r="18" spans="1:15" x14ac:dyDescent="0.15">
      <c r="A18" s="538"/>
    </row>
    <row r="19" spans="1:15" x14ac:dyDescent="0.15">
      <c r="A19" s="538"/>
    </row>
    <row r="20" spans="1:15" x14ac:dyDescent="0.15">
      <c r="A20" s="538"/>
    </row>
    <row r="21" spans="1:15" x14ac:dyDescent="0.15">
      <c r="A21" s="538"/>
    </row>
    <row r="22" spans="1:15" x14ac:dyDescent="0.15">
      <c r="A22" s="538"/>
    </row>
    <row r="23" spans="1:15" x14ac:dyDescent="0.15">
      <c r="A23" s="538"/>
    </row>
    <row r="24" spans="1:15" x14ac:dyDescent="0.15">
      <c r="A24" s="538"/>
    </row>
    <row r="25" spans="1:15" x14ac:dyDescent="0.15">
      <c r="A25" s="538"/>
    </row>
    <row r="26" spans="1:15" x14ac:dyDescent="0.15">
      <c r="A26" s="538"/>
    </row>
    <row r="27" spans="1:15" x14ac:dyDescent="0.15">
      <c r="A27" s="538"/>
    </row>
    <row r="28" spans="1:15" x14ac:dyDescent="0.15">
      <c r="A28" s="538"/>
    </row>
    <row r="29" spans="1:15" x14ac:dyDescent="0.15">
      <c r="A29" s="538"/>
      <c r="O29" s="406"/>
    </row>
    <row r="30" spans="1:15" x14ac:dyDescent="0.15">
      <c r="A30" s="538"/>
    </row>
    <row r="31" spans="1:15" x14ac:dyDescent="0.15">
      <c r="A31" s="538"/>
    </row>
    <row r="32" spans="1:15" x14ac:dyDescent="0.15">
      <c r="A32" s="538"/>
    </row>
    <row r="33" spans="1:15" x14ac:dyDescent="0.15">
      <c r="A33" s="538"/>
    </row>
    <row r="34" spans="1:15" x14ac:dyDescent="0.15">
      <c r="A34" s="538"/>
    </row>
    <row r="35" spans="1:15" s="46" customFormat="1" ht="20.100000000000001" customHeight="1" x14ac:dyDescent="0.15">
      <c r="A35" s="538"/>
      <c r="B35" s="434" t="s">
        <v>175</v>
      </c>
      <c r="C35" s="434" t="s">
        <v>158</v>
      </c>
      <c r="D35" s="434" t="s">
        <v>159</v>
      </c>
      <c r="E35" s="435" t="s">
        <v>161</v>
      </c>
      <c r="F35" s="436" t="s">
        <v>164</v>
      </c>
      <c r="G35" s="436" t="s">
        <v>167</v>
      </c>
      <c r="H35" s="436" t="s">
        <v>174</v>
      </c>
      <c r="I35" s="436" t="s">
        <v>177</v>
      </c>
      <c r="J35" s="436" t="s">
        <v>178</v>
      </c>
      <c r="K35" s="436" t="s">
        <v>179</v>
      </c>
      <c r="L35" s="436" t="s">
        <v>199</v>
      </c>
      <c r="M35" s="437" t="s">
        <v>201</v>
      </c>
      <c r="N35" s="51"/>
      <c r="O35" s="161"/>
    </row>
    <row r="36" spans="1:15" ht="25.5" customHeight="1" x14ac:dyDescent="0.15">
      <c r="A36" s="538"/>
      <c r="B36" s="223" t="s">
        <v>110</v>
      </c>
      <c r="C36" s="328">
        <v>105</v>
      </c>
      <c r="D36" s="328">
        <v>95.8</v>
      </c>
      <c r="E36" s="328">
        <v>99.5</v>
      </c>
      <c r="F36" s="328">
        <v>100.7</v>
      </c>
      <c r="G36" s="328">
        <v>106.9</v>
      </c>
      <c r="H36" s="328">
        <v>108.5</v>
      </c>
      <c r="I36" s="328">
        <v>114.8</v>
      </c>
      <c r="J36" s="328">
        <v>122.6</v>
      </c>
      <c r="K36" s="328">
        <v>120.5</v>
      </c>
      <c r="L36" s="328">
        <v>125.7</v>
      </c>
      <c r="M36" s="328">
        <v>141.4</v>
      </c>
      <c r="N36" s="1"/>
      <c r="O36" s="1"/>
    </row>
    <row r="37" spans="1:15" ht="25.5" customHeight="1" x14ac:dyDescent="0.15">
      <c r="A37" s="538"/>
      <c r="B37" s="222" t="s">
        <v>133</v>
      </c>
      <c r="C37" s="328">
        <v>215</v>
      </c>
      <c r="D37" s="328">
        <v>220.5</v>
      </c>
      <c r="E37" s="328">
        <v>225.3</v>
      </c>
      <c r="F37" s="328">
        <v>226.3</v>
      </c>
      <c r="G37" s="328">
        <v>228.9</v>
      </c>
      <c r="H37" s="328">
        <v>231.8</v>
      </c>
      <c r="I37" s="328">
        <v>234.9</v>
      </c>
      <c r="J37" s="328">
        <v>240.8</v>
      </c>
      <c r="K37" s="328">
        <v>233.6</v>
      </c>
      <c r="L37" s="328">
        <v>240.2</v>
      </c>
      <c r="M37" s="328">
        <v>239.9</v>
      </c>
      <c r="N37" s="1"/>
      <c r="O37" s="1"/>
    </row>
    <row r="38" spans="1:15" ht="24.75" customHeight="1" x14ac:dyDescent="0.15">
      <c r="A38" s="538"/>
      <c r="B38" s="196" t="s">
        <v>132</v>
      </c>
      <c r="C38" s="328">
        <v>174</v>
      </c>
      <c r="D38" s="328">
        <v>173</v>
      </c>
      <c r="E38" s="328">
        <v>171</v>
      </c>
      <c r="F38" s="328">
        <v>171</v>
      </c>
      <c r="G38" s="328">
        <v>171</v>
      </c>
      <c r="H38" s="328">
        <v>171</v>
      </c>
      <c r="I38" s="328">
        <v>170</v>
      </c>
      <c r="J38" s="328">
        <v>171</v>
      </c>
      <c r="K38" s="328">
        <v>169</v>
      </c>
      <c r="L38" s="328">
        <v>171</v>
      </c>
      <c r="M38" s="328">
        <v>169</v>
      </c>
    </row>
    <row r="40" spans="1:15" ht="14.25" x14ac:dyDescent="0.15">
      <c r="C40" s="3"/>
      <c r="D40" s="187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56"/>
      <c r="B1" s="551" t="s">
        <v>202</v>
      </c>
      <c r="C1" s="551"/>
      <c r="D1" s="551"/>
      <c r="E1" s="551"/>
      <c r="F1" s="551"/>
      <c r="G1" s="552" t="s">
        <v>130</v>
      </c>
      <c r="H1" s="552"/>
      <c r="I1" s="552"/>
      <c r="J1" s="257" t="s">
        <v>111</v>
      </c>
      <c r="K1" s="4"/>
      <c r="M1" s="4" t="s">
        <v>192</v>
      </c>
    </row>
    <row r="2" spans="1:15" x14ac:dyDescent="0.15">
      <c r="A2" s="256"/>
      <c r="B2" s="551"/>
      <c r="C2" s="551"/>
      <c r="D2" s="551"/>
      <c r="E2" s="551"/>
      <c r="F2" s="551"/>
      <c r="G2" s="552"/>
      <c r="H2" s="552"/>
      <c r="I2" s="552"/>
      <c r="J2" s="453">
        <v>220340</v>
      </c>
      <c r="K2" s="5" t="s">
        <v>113</v>
      </c>
      <c r="L2" s="398">
        <f t="shared" ref="L2:L7" si="0">SUM(J2)</f>
        <v>220340</v>
      </c>
      <c r="M2" s="453">
        <v>154348</v>
      </c>
    </row>
    <row r="3" spans="1:15" x14ac:dyDescent="0.15">
      <c r="J3" s="453">
        <v>388653</v>
      </c>
      <c r="K3" s="4" t="s">
        <v>114</v>
      </c>
      <c r="L3" s="398">
        <f t="shared" si="0"/>
        <v>388653</v>
      </c>
      <c r="M3" s="453">
        <v>248613</v>
      </c>
    </row>
    <row r="4" spans="1:15" x14ac:dyDescent="0.15">
      <c r="J4" s="453">
        <v>514085</v>
      </c>
      <c r="K4" s="4" t="s">
        <v>104</v>
      </c>
      <c r="L4" s="398">
        <f t="shared" si="0"/>
        <v>514085</v>
      </c>
      <c r="M4" s="453">
        <v>322023</v>
      </c>
    </row>
    <row r="5" spans="1:15" x14ac:dyDescent="0.15">
      <c r="J5" s="453">
        <v>153912</v>
      </c>
      <c r="K5" s="4" t="s">
        <v>92</v>
      </c>
      <c r="L5" s="398">
        <f t="shared" si="0"/>
        <v>153912</v>
      </c>
      <c r="M5" s="453">
        <v>127974</v>
      </c>
    </row>
    <row r="6" spans="1:15" x14ac:dyDescent="0.15">
      <c r="J6" s="453">
        <v>261495</v>
      </c>
      <c r="K6" s="4" t="s">
        <v>102</v>
      </c>
      <c r="L6" s="398">
        <f t="shared" si="0"/>
        <v>261495</v>
      </c>
      <c r="M6" s="453">
        <v>155718</v>
      </c>
    </row>
    <row r="7" spans="1:15" x14ac:dyDescent="0.15">
      <c r="J7" s="453">
        <v>860029</v>
      </c>
      <c r="K7" s="4" t="s">
        <v>105</v>
      </c>
      <c r="L7" s="398">
        <f t="shared" si="0"/>
        <v>860029</v>
      </c>
      <c r="M7" s="453">
        <v>630173</v>
      </c>
    </row>
    <row r="8" spans="1:15" x14ac:dyDescent="0.15">
      <c r="J8" s="398">
        <f>SUM(J2:J7)</f>
        <v>2398514</v>
      </c>
      <c r="K8" s="4" t="s">
        <v>94</v>
      </c>
      <c r="L8" s="504">
        <f>SUM(L2:L7)</f>
        <v>2398514</v>
      </c>
      <c r="M8" s="398">
        <f>SUM(M2:M7)</f>
        <v>1638849</v>
      </c>
    </row>
    <row r="10" spans="1:15" x14ac:dyDescent="0.15">
      <c r="K10" s="4"/>
      <c r="L10" s="4" t="s">
        <v>169</v>
      </c>
      <c r="M10" s="4" t="s">
        <v>115</v>
      </c>
      <c r="N10" s="4"/>
      <c r="O10" s="4" t="s">
        <v>131</v>
      </c>
    </row>
    <row r="11" spans="1:15" x14ac:dyDescent="0.15">
      <c r="K11" s="5" t="s">
        <v>113</v>
      </c>
      <c r="L11" s="398">
        <f>SUM(M2)</f>
        <v>154348</v>
      </c>
      <c r="M11" s="398">
        <f t="shared" ref="M11:M17" si="1">SUM(N11-L11)</f>
        <v>65992</v>
      </c>
      <c r="N11" s="398">
        <f t="shared" ref="N11:N17" si="2">SUM(L2)</f>
        <v>220340</v>
      </c>
      <c r="O11" s="399">
        <f>SUM(L11/N11)</f>
        <v>0.70049922846509938</v>
      </c>
    </row>
    <row r="12" spans="1:15" x14ac:dyDescent="0.15">
      <c r="K12" s="4" t="s">
        <v>114</v>
      </c>
      <c r="L12" s="398">
        <f t="shared" ref="L12:L17" si="3">SUM(M3)</f>
        <v>248613</v>
      </c>
      <c r="M12" s="398">
        <f t="shared" si="1"/>
        <v>140040</v>
      </c>
      <c r="N12" s="398">
        <f t="shared" si="2"/>
        <v>388653</v>
      </c>
      <c r="O12" s="399">
        <f t="shared" ref="O12:O17" si="4">SUM(L12/N12)</f>
        <v>0.63967858217999085</v>
      </c>
    </row>
    <row r="13" spans="1:15" x14ac:dyDescent="0.15">
      <c r="K13" s="4" t="s">
        <v>104</v>
      </c>
      <c r="L13" s="398">
        <f t="shared" si="3"/>
        <v>322023</v>
      </c>
      <c r="M13" s="398">
        <f t="shared" si="1"/>
        <v>192062</v>
      </c>
      <c r="N13" s="398">
        <f t="shared" si="2"/>
        <v>514085</v>
      </c>
      <c r="O13" s="399">
        <f t="shared" si="4"/>
        <v>0.62640030345176378</v>
      </c>
    </row>
    <row r="14" spans="1:15" x14ac:dyDescent="0.15">
      <c r="K14" s="4" t="s">
        <v>92</v>
      </c>
      <c r="L14" s="398">
        <f t="shared" si="3"/>
        <v>127974</v>
      </c>
      <c r="M14" s="398">
        <f t="shared" si="1"/>
        <v>25938</v>
      </c>
      <c r="N14" s="398">
        <f t="shared" si="2"/>
        <v>153912</v>
      </c>
      <c r="O14" s="399">
        <f t="shared" si="4"/>
        <v>0.83147512864494</v>
      </c>
    </row>
    <row r="15" spans="1:15" x14ac:dyDescent="0.15">
      <c r="K15" s="4" t="s">
        <v>102</v>
      </c>
      <c r="L15" s="398">
        <f t="shared" si="3"/>
        <v>155718</v>
      </c>
      <c r="M15" s="398">
        <f t="shared" si="1"/>
        <v>105777</v>
      </c>
      <c r="N15" s="398">
        <f t="shared" si="2"/>
        <v>261495</v>
      </c>
      <c r="O15" s="399">
        <f t="shared" si="4"/>
        <v>0.5954913095852693</v>
      </c>
    </row>
    <row r="16" spans="1:15" x14ac:dyDescent="0.15">
      <c r="K16" s="4" t="s">
        <v>105</v>
      </c>
      <c r="L16" s="398">
        <f t="shared" si="3"/>
        <v>630173</v>
      </c>
      <c r="M16" s="398">
        <f t="shared" si="1"/>
        <v>229856</v>
      </c>
      <c r="N16" s="398">
        <f t="shared" si="2"/>
        <v>860029</v>
      </c>
      <c r="O16" s="399">
        <f t="shared" si="4"/>
        <v>0.73273459383346373</v>
      </c>
    </row>
    <row r="17" spans="11:15" x14ac:dyDescent="0.15">
      <c r="K17" s="4" t="s">
        <v>94</v>
      </c>
      <c r="L17" s="398">
        <f t="shared" si="3"/>
        <v>1638849</v>
      </c>
      <c r="M17" s="398">
        <f t="shared" si="1"/>
        <v>759665</v>
      </c>
      <c r="N17" s="398">
        <f t="shared" si="2"/>
        <v>2398514</v>
      </c>
      <c r="O17" s="399">
        <f t="shared" si="4"/>
        <v>0.68327681222623671</v>
      </c>
    </row>
    <row r="52" spans="1:11" x14ac:dyDescent="0.15">
      <c r="K52" s="232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</row>
    <row r="56" spans="1:11" ht="14.25" x14ac:dyDescent="0.15">
      <c r="A56" s="38" t="s">
        <v>116</v>
      </c>
      <c r="B56" s="39"/>
      <c r="C56" s="553" t="s">
        <v>111</v>
      </c>
      <c r="D56" s="554"/>
      <c r="E56" s="553" t="s">
        <v>112</v>
      </c>
      <c r="F56" s="554"/>
      <c r="G56" s="557" t="s">
        <v>117</v>
      </c>
      <c r="H56" s="553" t="s">
        <v>118</v>
      </c>
      <c r="I56" s="554"/>
    </row>
    <row r="57" spans="1:11" ht="14.25" x14ac:dyDescent="0.15">
      <c r="A57" s="40" t="s">
        <v>119</v>
      </c>
      <c r="B57" s="41"/>
      <c r="C57" s="555"/>
      <c r="D57" s="556"/>
      <c r="E57" s="555"/>
      <c r="F57" s="556"/>
      <c r="G57" s="558"/>
      <c r="H57" s="555"/>
      <c r="I57" s="556"/>
    </row>
    <row r="58" spans="1:11" ht="19.5" customHeight="1" x14ac:dyDescent="0.15">
      <c r="A58" s="45" t="s">
        <v>120</v>
      </c>
      <c r="B58" s="42"/>
      <c r="C58" s="547" t="s">
        <v>163</v>
      </c>
      <c r="D58" s="548"/>
      <c r="E58" s="549" t="s">
        <v>203</v>
      </c>
      <c r="F58" s="550"/>
      <c r="G58" s="88">
        <v>15.2</v>
      </c>
      <c r="H58" s="43"/>
      <c r="I58" s="44"/>
    </row>
    <row r="59" spans="1:11" ht="19.5" customHeight="1" x14ac:dyDescent="0.15">
      <c r="A59" s="45" t="s">
        <v>121</v>
      </c>
      <c r="B59" s="42"/>
      <c r="C59" s="545" t="s">
        <v>160</v>
      </c>
      <c r="D59" s="548"/>
      <c r="E59" s="549" t="s">
        <v>204</v>
      </c>
      <c r="F59" s="550"/>
      <c r="G59" s="93">
        <v>33.5</v>
      </c>
      <c r="H59" s="43"/>
      <c r="I59" s="44"/>
    </row>
    <row r="60" spans="1:11" ht="20.100000000000001" customHeight="1" x14ac:dyDescent="0.15">
      <c r="A60" s="45" t="s">
        <v>122</v>
      </c>
      <c r="B60" s="42"/>
      <c r="C60" s="549" t="s">
        <v>197</v>
      </c>
      <c r="D60" s="550"/>
      <c r="E60" s="545" t="s">
        <v>205</v>
      </c>
      <c r="F60" s="546"/>
      <c r="G60" s="88">
        <v>79.3</v>
      </c>
      <c r="H60" s="43"/>
      <c r="I60" s="44"/>
    </row>
    <row r="61" spans="1:11" ht="20.100000000000001" customHeight="1" x14ac:dyDescent="0.15"/>
    <row r="62" spans="1:11" ht="20.100000000000001" customHeight="1" x14ac:dyDescent="0.15"/>
    <row r="63" spans="1:11" x14ac:dyDescent="0.15">
      <c r="E63" s="37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K91" sqref="K91"/>
    </sheetView>
  </sheetViews>
  <sheetFormatPr defaultColWidth="4.75" defaultRowHeight="9.9499999999999993" customHeight="1" x14ac:dyDescent="0.15"/>
  <cols>
    <col min="1" max="1" width="7.625" style="410" customWidth="1"/>
    <col min="2" max="10" width="6.125" style="410" customWidth="1"/>
    <col min="11" max="11" width="6.125" style="1" customWidth="1"/>
    <col min="12" max="13" width="6.125" style="410" customWidth="1"/>
    <col min="14" max="14" width="7.625" style="410" customWidth="1"/>
    <col min="15" max="15" width="7.5" style="410" customWidth="1"/>
    <col min="16" max="34" width="7.625" style="410" customWidth="1"/>
    <col min="35" max="41" width="9.625" style="410" customWidth="1"/>
    <col min="42" max="16384" width="4.75" style="410"/>
  </cols>
  <sheetData>
    <row r="1" spans="1:19" ht="9.9499999999999993" customHeight="1" x14ac:dyDescent="0.15">
      <c r="E1" s="3"/>
      <c r="F1" s="3"/>
      <c r="G1" s="3"/>
      <c r="H1" s="3"/>
      <c r="K1" s="162"/>
    </row>
    <row r="3" spans="1:19" ht="9.9499999999999993" customHeight="1" x14ac:dyDescent="0.15">
      <c r="A3" s="31"/>
      <c r="B3" s="31"/>
    </row>
    <row r="4" spans="1:19" ht="9.9499999999999993" customHeight="1" x14ac:dyDescent="0.2">
      <c r="J4" s="159"/>
      <c r="K4" s="3"/>
      <c r="L4" s="3"/>
      <c r="M4" s="87"/>
    </row>
    <row r="13" spans="1:19" ht="9.9499999999999993" customHeight="1" x14ac:dyDescent="0.15">
      <c r="R13" s="179"/>
      <c r="S13" s="329"/>
    </row>
    <row r="14" spans="1:19" ht="9.9499999999999993" customHeight="1" x14ac:dyDescent="0.15">
      <c r="R14" s="179"/>
      <c r="S14" s="329"/>
    </row>
    <row r="15" spans="1:19" ht="9.9499999999999993" customHeight="1" x14ac:dyDescent="0.15">
      <c r="R15" s="179"/>
      <c r="S15" s="329"/>
    </row>
    <row r="16" spans="1:19" ht="9.9499999999999993" customHeight="1" x14ac:dyDescent="0.15">
      <c r="R16" s="179"/>
      <c r="S16" s="329"/>
    </row>
    <row r="17" spans="1:35" ht="9.9499999999999993" customHeight="1" x14ac:dyDescent="0.15">
      <c r="R17" s="179"/>
      <c r="S17" s="329"/>
    </row>
    <row r="20" spans="1:35" ht="9.9499999999999993" customHeight="1" x14ac:dyDescent="0.15">
      <c r="AI20" s="163"/>
    </row>
    <row r="25" spans="1:35" s="163" customFormat="1" ht="9.9499999999999993" customHeight="1" x14ac:dyDescent="0.15">
      <c r="A25" s="164"/>
      <c r="B25" s="164" t="s">
        <v>77</v>
      </c>
      <c r="C25" s="164" t="s">
        <v>78</v>
      </c>
      <c r="D25" s="164" t="s">
        <v>79</v>
      </c>
      <c r="E25" s="164" t="s">
        <v>80</v>
      </c>
      <c r="F25" s="164" t="s">
        <v>81</v>
      </c>
      <c r="G25" s="164" t="s">
        <v>82</v>
      </c>
      <c r="H25" s="164" t="s">
        <v>83</v>
      </c>
      <c r="I25" s="164" t="s">
        <v>84</v>
      </c>
      <c r="J25" s="164" t="s">
        <v>85</v>
      </c>
      <c r="K25" s="164" t="s">
        <v>86</v>
      </c>
      <c r="L25" s="164" t="s">
        <v>87</v>
      </c>
      <c r="M25" s="165" t="s">
        <v>88</v>
      </c>
      <c r="N25" s="235" t="s">
        <v>127</v>
      </c>
      <c r="O25" s="167" t="s">
        <v>126</v>
      </c>
      <c r="AI25" s="410"/>
    </row>
    <row r="26" spans="1:35" ht="9.9499999999999993" customHeight="1" x14ac:dyDescent="0.15">
      <c r="A26" s="7" t="s">
        <v>177</v>
      </c>
      <c r="B26" s="164">
        <v>64.900000000000006</v>
      </c>
      <c r="C26" s="164">
        <v>67.599999999999994</v>
      </c>
      <c r="D26" s="166">
        <v>77.400000000000006</v>
      </c>
      <c r="E26" s="164">
        <v>74</v>
      </c>
      <c r="F26" s="164">
        <v>77</v>
      </c>
      <c r="G26" s="164">
        <v>78.2</v>
      </c>
      <c r="H26" s="166">
        <v>75.400000000000006</v>
      </c>
      <c r="I26" s="164">
        <v>74.8</v>
      </c>
      <c r="J26" s="164">
        <v>77</v>
      </c>
      <c r="K26" s="164">
        <v>80.7</v>
      </c>
      <c r="L26" s="164">
        <v>84.1</v>
      </c>
      <c r="M26" s="358">
        <v>74.400000000000006</v>
      </c>
      <c r="N26" s="359">
        <f t="shared" ref="N26:N29" si="0">SUM(B26:M26)</f>
        <v>905.5</v>
      </c>
      <c r="O26" s="166">
        <v>102.9</v>
      </c>
    </row>
    <row r="27" spans="1:35" ht="9.9499999999999993" customHeight="1" x14ac:dyDescent="0.15">
      <c r="A27" s="7" t="s">
        <v>180</v>
      </c>
      <c r="B27" s="164">
        <v>74.599999999999994</v>
      </c>
      <c r="C27" s="164">
        <v>75.400000000000006</v>
      </c>
      <c r="D27" s="166">
        <v>81.099999999999994</v>
      </c>
      <c r="E27" s="164">
        <v>81.599999999999994</v>
      </c>
      <c r="F27" s="164">
        <v>80.7</v>
      </c>
      <c r="G27" s="164">
        <v>79.400000000000006</v>
      </c>
      <c r="H27" s="166">
        <v>87.2</v>
      </c>
      <c r="I27" s="164">
        <v>72.599999999999994</v>
      </c>
      <c r="J27" s="164">
        <v>79</v>
      </c>
      <c r="K27" s="164">
        <v>82.8</v>
      </c>
      <c r="L27" s="164">
        <v>76.400000000000006</v>
      </c>
      <c r="M27" s="358">
        <v>76.5</v>
      </c>
      <c r="N27" s="359">
        <f t="shared" si="0"/>
        <v>947.3</v>
      </c>
      <c r="O27" s="166">
        <f>SUM(N27/N26)*100</f>
        <v>104.61623412479292</v>
      </c>
    </row>
    <row r="28" spans="1:35" ht="9.9499999999999993" customHeight="1" x14ac:dyDescent="0.15">
      <c r="A28" s="7" t="s">
        <v>179</v>
      </c>
      <c r="B28" s="164">
        <v>69</v>
      </c>
      <c r="C28" s="164">
        <v>77.5</v>
      </c>
      <c r="D28" s="166">
        <v>84.3</v>
      </c>
      <c r="E28" s="164">
        <v>83</v>
      </c>
      <c r="F28" s="164">
        <v>72.7</v>
      </c>
      <c r="G28" s="164">
        <v>75.400000000000006</v>
      </c>
      <c r="H28" s="166">
        <v>78.3</v>
      </c>
      <c r="I28" s="164">
        <v>69.5</v>
      </c>
      <c r="J28" s="164">
        <v>75.900000000000006</v>
      </c>
      <c r="K28" s="164">
        <v>79.900000000000006</v>
      </c>
      <c r="L28" s="164">
        <v>67.3</v>
      </c>
      <c r="M28" s="358">
        <v>71.8</v>
      </c>
      <c r="N28" s="359">
        <f t="shared" si="0"/>
        <v>904.5999999999998</v>
      </c>
      <c r="O28" s="166">
        <f>SUM(N28/N27)*100</f>
        <v>95.492452232661236</v>
      </c>
    </row>
    <row r="29" spans="1:35" ht="9.9499999999999993" customHeight="1" x14ac:dyDescent="0.15">
      <c r="A29" s="7" t="s">
        <v>182</v>
      </c>
      <c r="B29" s="164">
        <v>62</v>
      </c>
      <c r="C29" s="164">
        <v>71.900000000000006</v>
      </c>
      <c r="D29" s="166">
        <v>82.3</v>
      </c>
      <c r="E29" s="164">
        <v>86.9</v>
      </c>
      <c r="F29" s="164">
        <v>79.5</v>
      </c>
      <c r="G29" s="164">
        <v>84.7</v>
      </c>
      <c r="H29" s="166">
        <v>77.8</v>
      </c>
      <c r="I29" s="164">
        <v>103.2</v>
      </c>
      <c r="J29" s="164">
        <v>105.2</v>
      </c>
      <c r="K29" s="164">
        <v>95.4</v>
      </c>
      <c r="L29" s="164">
        <v>100.3</v>
      </c>
      <c r="M29" s="358">
        <v>106.6</v>
      </c>
      <c r="N29" s="359">
        <f t="shared" si="0"/>
        <v>1055.8</v>
      </c>
      <c r="O29" s="166">
        <f>SUM(N29/N28)*100</f>
        <v>116.71456997567988</v>
      </c>
    </row>
    <row r="30" spans="1:35" ht="9.9499999999999993" customHeight="1" x14ac:dyDescent="0.15">
      <c r="A30" s="7" t="s">
        <v>193</v>
      </c>
      <c r="B30" s="164">
        <v>93.3</v>
      </c>
      <c r="C30" s="164">
        <v>91.3</v>
      </c>
      <c r="D30" s="166">
        <v>106.6</v>
      </c>
      <c r="E30" s="164">
        <v>106.6</v>
      </c>
      <c r="F30" s="164">
        <v>101.9</v>
      </c>
      <c r="G30" s="164">
        <v>113</v>
      </c>
      <c r="H30" s="166">
        <v>110.5</v>
      </c>
      <c r="I30" s="164">
        <v>100.3</v>
      </c>
      <c r="J30" s="164">
        <v>104.2</v>
      </c>
      <c r="K30" s="164">
        <v>103.1</v>
      </c>
      <c r="L30" s="164"/>
      <c r="M30" s="358"/>
      <c r="N30" s="359"/>
      <c r="O30" s="166"/>
    </row>
    <row r="31" spans="1:35" s="1" customFormat="1" ht="9.9499999999999993" customHeight="1" x14ac:dyDescent="0.15"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51" spans="1:27" ht="9.9499999999999993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AA51" s="1"/>
    </row>
    <row r="52" spans="1:27" ht="9.9499999999999993" customHeight="1" x14ac:dyDescent="0.15">
      <c r="A52" s="52"/>
      <c r="B52" s="32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2"/>
      <c r="B53" s="32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2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4"/>
      <c r="B55" s="164" t="s">
        <v>77</v>
      </c>
      <c r="C55" s="164" t="s">
        <v>78</v>
      </c>
      <c r="D55" s="164" t="s">
        <v>79</v>
      </c>
      <c r="E55" s="164" t="s">
        <v>80</v>
      </c>
      <c r="F55" s="164" t="s">
        <v>81</v>
      </c>
      <c r="G55" s="164" t="s">
        <v>82</v>
      </c>
      <c r="H55" s="164" t="s">
        <v>83</v>
      </c>
      <c r="I55" s="164" t="s">
        <v>84</v>
      </c>
      <c r="J55" s="164" t="s">
        <v>85</v>
      </c>
      <c r="K55" s="164" t="s">
        <v>86</v>
      </c>
      <c r="L55" s="164" t="s">
        <v>87</v>
      </c>
      <c r="M55" s="165" t="s">
        <v>88</v>
      </c>
      <c r="N55" s="235" t="s">
        <v>128</v>
      </c>
      <c r="O55" s="167" t="s">
        <v>126</v>
      </c>
    </row>
    <row r="56" spans="1:27" ht="9.9499999999999993" customHeight="1" x14ac:dyDescent="0.15">
      <c r="A56" s="7" t="s">
        <v>177</v>
      </c>
      <c r="B56" s="164">
        <v>109.8</v>
      </c>
      <c r="C56" s="164">
        <v>111.1</v>
      </c>
      <c r="D56" s="164">
        <v>112.9</v>
      </c>
      <c r="E56" s="164">
        <v>112.6</v>
      </c>
      <c r="F56" s="164">
        <v>115.3</v>
      </c>
      <c r="G56" s="164">
        <v>116.9</v>
      </c>
      <c r="H56" s="164">
        <v>111</v>
      </c>
      <c r="I56" s="164">
        <v>109</v>
      </c>
      <c r="J56" s="165">
        <v>114.4</v>
      </c>
      <c r="K56" s="164">
        <v>118.3</v>
      </c>
      <c r="L56" s="164">
        <v>124.3</v>
      </c>
      <c r="M56" s="165">
        <v>121.6</v>
      </c>
      <c r="N56" s="240">
        <f t="shared" ref="N56:N59" si="1">SUM(B56:M56)/12</f>
        <v>114.76666666666665</v>
      </c>
      <c r="O56" s="166">
        <v>105.8</v>
      </c>
      <c r="P56" s="18"/>
      <c r="Q56" s="18"/>
    </row>
    <row r="57" spans="1:27" ht="9.9499999999999993" customHeight="1" x14ac:dyDescent="0.15">
      <c r="A57" s="7" t="s">
        <v>180</v>
      </c>
      <c r="B57" s="164">
        <v>119.6</v>
      </c>
      <c r="C57" s="164">
        <v>123</v>
      </c>
      <c r="D57" s="164">
        <v>124.9</v>
      </c>
      <c r="E57" s="164">
        <v>120.4</v>
      </c>
      <c r="F57" s="164">
        <v>122.8</v>
      </c>
      <c r="G57" s="164">
        <v>122.8</v>
      </c>
      <c r="H57" s="164">
        <v>126.5</v>
      </c>
      <c r="I57" s="164">
        <v>124.6</v>
      </c>
      <c r="J57" s="165">
        <v>120.4</v>
      </c>
      <c r="K57" s="164">
        <v>123.9</v>
      </c>
      <c r="L57" s="164">
        <v>123.3</v>
      </c>
      <c r="M57" s="165">
        <v>119.5</v>
      </c>
      <c r="N57" s="240">
        <f t="shared" si="1"/>
        <v>122.64166666666667</v>
      </c>
      <c r="O57" s="166">
        <f>SUM(N57/N56)*100</f>
        <v>106.86174847516703</v>
      </c>
      <c r="P57" s="18"/>
      <c r="Q57" s="18"/>
    </row>
    <row r="58" spans="1:27" ht="9.9499999999999993" customHeight="1" x14ac:dyDescent="0.15">
      <c r="A58" s="7" t="s">
        <v>179</v>
      </c>
      <c r="B58" s="164">
        <v>121.9</v>
      </c>
      <c r="C58" s="164">
        <v>124.4</v>
      </c>
      <c r="D58" s="164">
        <v>124.3</v>
      </c>
      <c r="E58" s="164">
        <v>124</v>
      </c>
      <c r="F58" s="164">
        <v>129.1</v>
      </c>
      <c r="G58" s="164">
        <v>126</v>
      </c>
      <c r="H58" s="164">
        <v>120.9</v>
      </c>
      <c r="I58" s="164">
        <v>119.3</v>
      </c>
      <c r="J58" s="165">
        <v>118.8</v>
      </c>
      <c r="K58" s="164">
        <v>118</v>
      </c>
      <c r="L58" s="164">
        <v>111.6</v>
      </c>
      <c r="M58" s="165">
        <v>107.9</v>
      </c>
      <c r="N58" s="240">
        <f t="shared" si="1"/>
        <v>120.51666666666667</v>
      </c>
      <c r="O58" s="166">
        <f>SUM(N58/N57)*100</f>
        <v>98.267309913705233</v>
      </c>
      <c r="P58" s="18"/>
      <c r="Q58" s="18"/>
    </row>
    <row r="59" spans="1:27" ht="10.5" customHeight="1" x14ac:dyDescent="0.15">
      <c r="A59" s="7" t="s">
        <v>182</v>
      </c>
      <c r="B59" s="164">
        <v>107.9</v>
      </c>
      <c r="C59" s="164">
        <v>111.7</v>
      </c>
      <c r="D59" s="164">
        <v>111.9</v>
      </c>
      <c r="E59" s="164">
        <v>110.2</v>
      </c>
      <c r="F59" s="164">
        <v>112.5</v>
      </c>
      <c r="G59" s="164">
        <v>113</v>
      </c>
      <c r="H59" s="164">
        <v>111.4</v>
      </c>
      <c r="I59" s="164">
        <v>144</v>
      </c>
      <c r="J59" s="165">
        <v>145.1</v>
      </c>
      <c r="K59" s="164">
        <v>144.6</v>
      </c>
      <c r="L59" s="164">
        <v>147.4</v>
      </c>
      <c r="M59" s="165">
        <v>148.4</v>
      </c>
      <c r="N59" s="240">
        <f t="shared" si="1"/>
        <v>125.67500000000001</v>
      </c>
      <c r="O59" s="166">
        <f>SUM(N59/N58)*100</f>
        <v>104.28018254736553</v>
      </c>
      <c r="P59" s="18"/>
      <c r="Q59" s="18"/>
    </row>
    <row r="60" spans="1:27" ht="10.5" customHeight="1" x14ac:dyDescent="0.15">
      <c r="A60" s="7" t="s">
        <v>193</v>
      </c>
      <c r="B60" s="164">
        <v>141.30000000000001</v>
      </c>
      <c r="C60" s="164">
        <v>142.30000000000001</v>
      </c>
      <c r="D60" s="164">
        <v>141.1</v>
      </c>
      <c r="E60" s="164">
        <v>140.1</v>
      </c>
      <c r="F60" s="164">
        <v>145.19999999999999</v>
      </c>
      <c r="G60" s="164">
        <v>146.30000000000001</v>
      </c>
      <c r="H60" s="164">
        <v>140.9</v>
      </c>
      <c r="I60" s="164">
        <v>140.80000000000001</v>
      </c>
      <c r="J60" s="165">
        <v>138</v>
      </c>
      <c r="K60" s="164">
        <v>138.30000000000001</v>
      </c>
      <c r="L60" s="164"/>
      <c r="M60" s="165"/>
      <c r="N60" s="240"/>
      <c r="O60" s="166"/>
    </row>
    <row r="62" spans="1:27" ht="9.9499999999999993" customHeight="1" x14ac:dyDescent="0.15">
      <c r="O62" s="5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85" spans="1:25" ht="9.9499999999999993" customHeight="1" x14ac:dyDescent="0.15">
      <c r="A85" s="164"/>
      <c r="B85" s="164" t="s">
        <v>77</v>
      </c>
      <c r="C85" s="164" t="s">
        <v>78</v>
      </c>
      <c r="D85" s="164" t="s">
        <v>79</v>
      </c>
      <c r="E85" s="164" t="s">
        <v>80</v>
      </c>
      <c r="F85" s="164" t="s">
        <v>81</v>
      </c>
      <c r="G85" s="164" t="s">
        <v>82</v>
      </c>
      <c r="H85" s="164" t="s">
        <v>83</v>
      </c>
      <c r="I85" s="164" t="s">
        <v>84</v>
      </c>
      <c r="J85" s="164" t="s">
        <v>85</v>
      </c>
      <c r="K85" s="164" t="s">
        <v>86</v>
      </c>
      <c r="L85" s="164" t="s">
        <v>87</v>
      </c>
      <c r="M85" s="165" t="s">
        <v>88</v>
      </c>
      <c r="N85" s="235" t="s">
        <v>128</v>
      </c>
      <c r="O85" s="167" t="s">
        <v>126</v>
      </c>
    </row>
    <row r="86" spans="1:25" ht="9.9499999999999993" customHeight="1" x14ac:dyDescent="0.15">
      <c r="A86" s="7" t="s">
        <v>177</v>
      </c>
      <c r="B86" s="164">
        <v>59.5</v>
      </c>
      <c r="C86" s="164">
        <v>60.6</v>
      </c>
      <c r="D86" s="164">
        <v>68.3</v>
      </c>
      <c r="E86" s="164">
        <v>65.8</v>
      </c>
      <c r="F86" s="164">
        <v>66.5</v>
      </c>
      <c r="G86" s="164">
        <v>66.7</v>
      </c>
      <c r="H86" s="164">
        <v>68.8</v>
      </c>
      <c r="I86" s="164">
        <v>68.900000000000006</v>
      </c>
      <c r="J86" s="165">
        <v>66.5</v>
      </c>
      <c r="K86" s="164">
        <v>67.7</v>
      </c>
      <c r="L86" s="164">
        <v>66.8</v>
      </c>
      <c r="M86" s="165">
        <v>61.7</v>
      </c>
      <c r="N86" s="240">
        <f>SUM(B86:M86)/12</f>
        <v>65.650000000000006</v>
      </c>
      <c r="O86" s="166">
        <v>109.4</v>
      </c>
      <c r="P86" s="51"/>
      <c r="Q86" s="247"/>
      <c r="R86" s="51"/>
      <c r="S86" s="51"/>
      <c r="T86" s="51"/>
      <c r="U86" s="51"/>
      <c r="V86" s="51"/>
      <c r="W86" s="51"/>
      <c r="X86" s="51"/>
      <c r="Y86" s="169"/>
    </row>
    <row r="87" spans="1:25" ht="9.9499999999999993" customHeight="1" x14ac:dyDescent="0.15">
      <c r="A87" s="7" t="s">
        <v>180</v>
      </c>
      <c r="B87" s="164">
        <v>62.7</v>
      </c>
      <c r="C87" s="164">
        <v>60.7</v>
      </c>
      <c r="D87" s="164">
        <v>64.7</v>
      </c>
      <c r="E87" s="164">
        <v>68.3</v>
      </c>
      <c r="F87" s="164">
        <v>65.3</v>
      </c>
      <c r="G87" s="164">
        <v>64.7</v>
      </c>
      <c r="H87" s="164">
        <v>68.400000000000006</v>
      </c>
      <c r="I87" s="164">
        <v>58.6</v>
      </c>
      <c r="J87" s="165">
        <v>66.2</v>
      </c>
      <c r="K87" s="164">
        <v>66.3</v>
      </c>
      <c r="L87" s="164">
        <v>62.1</v>
      </c>
      <c r="M87" s="165">
        <v>64.599999999999994</v>
      </c>
      <c r="N87" s="240">
        <f>SUM(B87:M87)/12</f>
        <v>64.38333333333334</v>
      </c>
      <c r="O87" s="166">
        <f t="shared" ref="O87" si="2">SUM(N87/N86)*100</f>
        <v>98.070576288398073</v>
      </c>
      <c r="P87" s="51"/>
      <c r="Q87" s="247"/>
      <c r="R87" s="51"/>
      <c r="S87" s="51"/>
      <c r="T87" s="51"/>
      <c r="U87" s="51"/>
      <c r="V87" s="51"/>
      <c r="W87" s="51"/>
      <c r="X87" s="51"/>
      <c r="Y87" s="51"/>
    </row>
    <row r="88" spans="1:25" ht="10.5" customHeight="1" x14ac:dyDescent="0.15">
      <c r="A88" s="7" t="s">
        <v>179</v>
      </c>
      <c r="B88" s="164">
        <v>56.2</v>
      </c>
      <c r="C88" s="164">
        <v>61.9</v>
      </c>
      <c r="D88" s="164">
        <v>67.900000000000006</v>
      </c>
      <c r="E88" s="164">
        <v>67</v>
      </c>
      <c r="F88" s="164">
        <v>55.4</v>
      </c>
      <c r="G88" s="164">
        <v>60.3</v>
      </c>
      <c r="H88" s="164">
        <v>65.5</v>
      </c>
      <c r="I88" s="164">
        <v>58.5</v>
      </c>
      <c r="J88" s="165">
        <v>63.9</v>
      </c>
      <c r="K88" s="164">
        <v>67.900000000000006</v>
      </c>
      <c r="L88" s="164">
        <v>61.4</v>
      </c>
      <c r="M88" s="165">
        <v>67</v>
      </c>
      <c r="N88" s="240">
        <f>SUM(B88:M88)/12</f>
        <v>62.741666666666667</v>
      </c>
      <c r="O88" s="166">
        <f>SUM(N88/N87)*100</f>
        <v>97.450168263008024</v>
      </c>
      <c r="P88" s="51"/>
      <c r="Q88" s="247"/>
      <c r="R88" s="51"/>
      <c r="S88" s="51"/>
      <c r="T88" s="51"/>
      <c r="U88" s="51"/>
      <c r="V88" s="51"/>
      <c r="W88" s="51"/>
      <c r="X88" s="51"/>
      <c r="Y88" s="51"/>
    </row>
    <row r="89" spans="1:25" ht="10.5" customHeight="1" x14ac:dyDescent="0.15">
      <c r="A89" s="7" t="s">
        <v>182</v>
      </c>
      <c r="B89" s="164">
        <v>57.4</v>
      </c>
      <c r="C89" s="164">
        <v>63.8</v>
      </c>
      <c r="D89" s="164">
        <v>73.5</v>
      </c>
      <c r="E89" s="164">
        <v>79</v>
      </c>
      <c r="F89" s="164">
        <v>70.3</v>
      </c>
      <c r="G89" s="164">
        <v>74.900000000000006</v>
      </c>
      <c r="H89" s="164">
        <v>70</v>
      </c>
      <c r="I89" s="164">
        <v>68</v>
      </c>
      <c r="J89" s="165">
        <v>72.400000000000006</v>
      </c>
      <c r="K89" s="164">
        <v>66</v>
      </c>
      <c r="L89" s="164">
        <v>67.7</v>
      </c>
      <c r="M89" s="165">
        <v>71.7</v>
      </c>
      <c r="N89" s="240">
        <f>SUM(B89:M89)/12</f>
        <v>69.558333333333337</v>
      </c>
      <c r="O89" s="503">
        <f>SUM(N89/N88)*100</f>
        <v>110.86465666091114</v>
      </c>
      <c r="P89" s="51"/>
      <c r="Q89" s="247"/>
      <c r="R89" s="51"/>
      <c r="S89" s="51"/>
      <c r="T89" s="51"/>
      <c r="U89" s="51"/>
      <c r="V89" s="51"/>
      <c r="W89" s="51"/>
      <c r="X89" s="51"/>
      <c r="Y89" s="51"/>
    </row>
    <row r="90" spans="1:25" ht="10.5" customHeight="1" x14ac:dyDescent="0.15">
      <c r="A90" s="7" t="s">
        <v>193</v>
      </c>
      <c r="B90" s="164">
        <v>66.900000000000006</v>
      </c>
      <c r="C90" s="164">
        <v>64.099999999999994</v>
      </c>
      <c r="D90" s="164">
        <v>75.599999999999994</v>
      </c>
      <c r="E90" s="164">
        <v>76.2</v>
      </c>
      <c r="F90" s="164">
        <v>69.599999999999994</v>
      </c>
      <c r="G90" s="164">
        <v>77.2</v>
      </c>
      <c r="H90" s="164">
        <v>78.8</v>
      </c>
      <c r="I90" s="164">
        <v>71.3</v>
      </c>
      <c r="J90" s="165">
        <v>75.8</v>
      </c>
      <c r="K90" s="164">
        <v>74.5</v>
      </c>
      <c r="L90" s="164"/>
      <c r="M90" s="165"/>
      <c r="N90" s="240"/>
      <c r="O90" s="503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9.9499999999999993" customHeight="1" x14ac:dyDescent="0.1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68"/>
      <c r="L91" s="170"/>
      <c r="M91" s="17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R34" sqref="R34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1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7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59" t="s">
        <v>206</v>
      </c>
      <c r="B1" s="560"/>
      <c r="C1" s="560"/>
      <c r="D1" s="560"/>
      <c r="E1" s="560"/>
      <c r="F1" s="560"/>
      <c r="G1" s="560"/>
      <c r="M1" s="17"/>
      <c r="N1" s="392" t="s">
        <v>193</v>
      </c>
      <c r="O1" s="124"/>
      <c r="P1" s="53"/>
      <c r="Q1" s="330" t="s">
        <v>182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9"/>
      <c r="O2" s="99"/>
      <c r="P2" s="91"/>
      <c r="Q2" s="97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14">
        <v>302861</v>
      </c>
      <c r="K3" s="225">
        <v>1</v>
      </c>
      <c r="L3" s="4">
        <f>SUM(H3)</f>
        <v>17</v>
      </c>
      <c r="M3" s="182" t="s">
        <v>21</v>
      </c>
      <c r="N3" s="14">
        <f>SUM(J3)</f>
        <v>302861</v>
      </c>
      <c r="O3" s="4">
        <f>SUM(H3)</f>
        <v>17</v>
      </c>
      <c r="P3" s="182" t="s">
        <v>21</v>
      </c>
      <c r="Q3" s="226">
        <v>255920</v>
      </c>
    </row>
    <row r="4" spans="1:19" ht="13.5" customHeight="1" x14ac:dyDescent="0.15">
      <c r="H4" s="91">
        <v>36</v>
      </c>
      <c r="I4" s="183" t="s">
        <v>5</v>
      </c>
      <c r="J4" s="14">
        <v>101179</v>
      </c>
      <c r="K4" s="225">
        <v>2</v>
      </c>
      <c r="L4" s="4">
        <f t="shared" ref="L4:L12" si="0">SUM(H4)</f>
        <v>36</v>
      </c>
      <c r="M4" s="183" t="s">
        <v>5</v>
      </c>
      <c r="N4" s="14">
        <f t="shared" ref="N4:N12" si="1">SUM(J4)</f>
        <v>101179</v>
      </c>
      <c r="O4" s="4">
        <f t="shared" ref="O4:O12" si="2">SUM(H4)</f>
        <v>36</v>
      </c>
      <c r="P4" s="183" t="s">
        <v>5</v>
      </c>
      <c r="Q4" s="96">
        <v>96014</v>
      </c>
    </row>
    <row r="5" spans="1:19" ht="13.5" customHeight="1" x14ac:dyDescent="0.15">
      <c r="G5" s="18"/>
      <c r="H5" s="91">
        <v>33</v>
      </c>
      <c r="I5" s="182" t="s">
        <v>0</v>
      </c>
      <c r="J5" s="14">
        <v>100720</v>
      </c>
      <c r="K5" s="225">
        <v>3</v>
      </c>
      <c r="L5" s="4">
        <f t="shared" si="0"/>
        <v>33</v>
      </c>
      <c r="M5" s="182" t="s">
        <v>0</v>
      </c>
      <c r="N5" s="14">
        <f t="shared" si="1"/>
        <v>100720</v>
      </c>
      <c r="O5" s="4">
        <f t="shared" si="2"/>
        <v>33</v>
      </c>
      <c r="P5" s="182" t="s">
        <v>0</v>
      </c>
      <c r="Q5" s="96">
        <v>100704</v>
      </c>
      <c r="S5" s="53"/>
    </row>
    <row r="6" spans="1:19" ht="13.5" customHeight="1" x14ac:dyDescent="0.15">
      <c r="H6" s="91">
        <v>26</v>
      </c>
      <c r="I6" s="182" t="s">
        <v>30</v>
      </c>
      <c r="J6" s="14">
        <v>96107</v>
      </c>
      <c r="K6" s="225">
        <v>4</v>
      </c>
      <c r="L6" s="4">
        <f t="shared" si="0"/>
        <v>26</v>
      </c>
      <c r="M6" s="182" t="s">
        <v>30</v>
      </c>
      <c r="N6" s="14">
        <f t="shared" si="1"/>
        <v>96107</v>
      </c>
      <c r="O6" s="4">
        <f t="shared" si="2"/>
        <v>26</v>
      </c>
      <c r="P6" s="182" t="s">
        <v>30</v>
      </c>
      <c r="Q6" s="96">
        <v>94575</v>
      </c>
    </row>
    <row r="7" spans="1:19" ht="13.5" customHeight="1" x14ac:dyDescent="0.15">
      <c r="H7" s="91">
        <v>16</v>
      </c>
      <c r="I7" s="182" t="s">
        <v>3</v>
      </c>
      <c r="J7" s="97">
        <v>74471</v>
      </c>
      <c r="K7" s="225">
        <v>5</v>
      </c>
      <c r="L7" s="4">
        <f t="shared" si="0"/>
        <v>16</v>
      </c>
      <c r="M7" s="182" t="s">
        <v>3</v>
      </c>
      <c r="N7" s="14">
        <f t="shared" si="1"/>
        <v>74471</v>
      </c>
      <c r="O7" s="4">
        <f t="shared" si="2"/>
        <v>16</v>
      </c>
      <c r="P7" s="182" t="s">
        <v>3</v>
      </c>
      <c r="Q7" s="96">
        <v>60066</v>
      </c>
    </row>
    <row r="8" spans="1:19" ht="13.5" customHeight="1" x14ac:dyDescent="0.15">
      <c r="G8" s="446"/>
      <c r="H8" s="91">
        <v>13</v>
      </c>
      <c r="I8" s="182" t="s">
        <v>7</v>
      </c>
      <c r="J8" s="151">
        <v>39854</v>
      </c>
      <c r="K8" s="225">
        <v>6</v>
      </c>
      <c r="L8" s="4">
        <f t="shared" si="0"/>
        <v>13</v>
      </c>
      <c r="M8" s="182" t="s">
        <v>7</v>
      </c>
      <c r="N8" s="14">
        <f t="shared" si="1"/>
        <v>39854</v>
      </c>
      <c r="O8" s="4">
        <f t="shared" si="2"/>
        <v>13</v>
      </c>
      <c r="P8" s="182" t="s">
        <v>7</v>
      </c>
      <c r="Q8" s="96">
        <v>38995</v>
      </c>
    </row>
    <row r="9" spans="1:19" ht="13.5" customHeight="1" x14ac:dyDescent="0.15">
      <c r="H9" s="152">
        <v>34</v>
      </c>
      <c r="I9" s="185" t="s">
        <v>1</v>
      </c>
      <c r="J9" s="251">
        <v>39432</v>
      </c>
      <c r="K9" s="225">
        <v>7</v>
      </c>
      <c r="L9" s="4">
        <f t="shared" si="0"/>
        <v>34</v>
      </c>
      <c r="M9" s="185" t="s">
        <v>1</v>
      </c>
      <c r="N9" s="14">
        <f t="shared" si="1"/>
        <v>39432</v>
      </c>
      <c r="O9" s="4">
        <f t="shared" si="2"/>
        <v>34</v>
      </c>
      <c r="P9" s="185" t="s">
        <v>1</v>
      </c>
      <c r="Q9" s="96">
        <v>38823</v>
      </c>
    </row>
    <row r="10" spans="1:19" ht="13.5" customHeight="1" x14ac:dyDescent="0.15">
      <c r="G10" s="446"/>
      <c r="H10" s="91">
        <v>31</v>
      </c>
      <c r="I10" s="182" t="s">
        <v>106</v>
      </c>
      <c r="J10" s="14">
        <v>37244</v>
      </c>
      <c r="K10" s="225">
        <v>8</v>
      </c>
      <c r="L10" s="4">
        <f t="shared" si="0"/>
        <v>31</v>
      </c>
      <c r="M10" s="182" t="s">
        <v>64</v>
      </c>
      <c r="N10" s="14">
        <f t="shared" si="1"/>
        <v>37244</v>
      </c>
      <c r="O10" s="4">
        <f t="shared" si="2"/>
        <v>31</v>
      </c>
      <c r="P10" s="182" t="s">
        <v>64</v>
      </c>
      <c r="Q10" s="96">
        <v>40039</v>
      </c>
    </row>
    <row r="11" spans="1:19" ht="13.5" customHeight="1" x14ac:dyDescent="0.15">
      <c r="H11" s="152">
        <v>25</v>
      </c>
      <c r="I11" s="185" t="s">
        <v>29</v>
      </c>
      <c r="J11" s="14">
        <v>36517</v>
      </c>
      <c r="K11" s="225">
        <v>9</v>
      </c>
      <c r="L11" s="4">
        <f t="shared" si="0"/>
        <v>25</v>
      </c>
      <c r="M11" s="185" t="s">
        <v>29</v>
      </c>
      <c r="N11" s="14">
        <f t="shared" si="1"/>
        <v>36517</v>
      </c>
      <c r="O11" s="4">
        <f t="shared" si="2"/>
        <v>25</v>
      </c>
      <c r="P11" s="185" t="s">
        <v>29</v>
      </c>
      <c r="Q11" s="96">
        <v>33151</v>
      </c>
    </row>
    <row r="12" spans="1:19" ht="13.5" customHeight="1" thickBot="1" x14ac:dyDescent="0.2">
      <c r="H12" s="524">
        <v>40</v>
      </c>
      <c r="I12" s="525" t="s">
        <v>2</v>
      </c>
      <c r="J12" s="464">
        <v>31414</v>
      </c>
      <c r="K12" s="224">
        <v>10</v>
      </c>
      <c r="L12" s="4">
        <f t="shared" si="0"/>
        <v>40</v>
      </c>
      <c r="M12" s="525" t="s">
        <v>2</v>
      </c>
      <c r="N12" s="128">
        <f t="shared" si="1"/>
        <v>31414</v>
      </c>
      <c r="O12" s="15">
        <f t="shared" si="2"/>
        <v>40</v>
      </c>
      <c r="P12" s="525" t="s">
        <v>2</v>
      </c>
      <c r="Q12" s="227">
        <v>35101</v>
      </c>
    </row>
    <row r="13" spans="1:19" ht="13.5" customHeight="1" thickTop="1" thickBot="1" x14ac:dyDescent="0.2">
      <c r="H13" s="136">
        <v>24</v>
      </c>
      <c r="I13" s="520" t="s">
        <v>28</v>
      </c>
      <c r="J13" s="526">
        <v>27750</v>
      </c>
      <c r="K13" s="116"/>
      <c r="L13" s="85"/>
      <c r="M13" s="186"/>
      <c r="N13" s="396">
        <f>SUM(J43)</f>
        <v>1031124</v>
      </c>
      <c r="O13" s="4"/>
      <c r="P13" s="320" t="s">
        <v>156</v>
      </c>
      <c r="Q13" s="229">
        <v>954032</v>
      </c>
    </row>
    <row r="14" spans="1:19" ht="13.5" customHeight="1" x14ac:dyDescent="0.15">
      <c r="B14" s="21"/>
      <c r="G14" s="505"/>
      <c r="H14" s="91">
        <v>38</v>
      </c>
      <c r="I14" s="182" t="s">
        <v>38</v>
      </c>
      <c r="J14" s="14">
        <v>26928</v>
      </c>
      <c r="K14" s="116"/>
      <c r="L14" s="28"/>
      <c r="N14" t="s">
        <v>59</v>
      </c>
      <c r="O14"/>
    </row>
    <row r="15" spans="1:19" ht="13.5" customHeight="1" x14ac:dyDescent="0.15">
      <c r="H15" s="91">
        <v>3</v>
      </c>
      <c r="I15" s="182" t="s">
        <v>10</v>
      </c>
      <c r="J15" s="14">
        <v>23110</v>
      </c>
      <c r="K15" s="116"/>
      <c r="L15" s="28"/>
      <c r="M15" s="1" t="s">
        <v>194</v>
      </c>
      <c r="N15" s="16"/>
      <c r="O15"/>
      <c r="P15" s="392" t="s">
        <v>195</v>
      </c>
      <c r="Q15" s="95" t="s">
        <v>63</v>
      </c>
    </row>
    <row r="16" spans="1:19" ht="13.5" customHeight="1" x14ac:dyDescent="0.15">
      <c r="B16" s="1"/>
      <c r="C16" s="16"/>
      <c r="D16" s="1"/>
      <c r="E16" s="19"/>
      <c r="F16" s="1"/>
      <c r="H16" s="91">
        <v>14</v>
      </c>
      <c r="I16" s="182" t="s">
        <v>19</v>
      </c>
      <c r="J16" s="14">
        <v>11701</v>
      </c>
      <c r="K16" s="116"/>
      <c r="L16" s="4">
        <f>SUM(L3)</f>
        <v>17</v>
      </c>
      <c r="M16" s="14">
        <f>SUM(N3)</f>
        <v>302861</v>
      </c>
      <c r="N16" s="182" t="s">
        <v>21</v>
      </c>
      <c r="O16" s="4">
        <f>SUM(O3)</f>
        <v>17</v>
      </c>
      <c r="P16" s="14">
        <f>SUM(M16)</f>
        <v>302861</v>
      </c>
      <c r="Q16" s="325">
        <v>319887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9</v>
      </c>
      <c r="I17" s="393" t="s">
        <v>172</v>
      </c>
      <c r="J17" s="251">
        <v>11341</v>
      </c>
      <c r="K17" s="116"/>
      <c r="L17" s="4">
        <f t="shared" ref="L17:L25" si="3">SUM(L4)</f>
        <v>36</v>
      </c>
      <c r="M17" s="14">
        <f t="shared" ref="M17:M25" si="4">SUM(N4)</f>
        <v>101179</v>
      </c>
      <c r="N17" s="183" t="s">
        <v>5</v>
      </c>
      <c r="O17" s="4">
        <f t="shared" ref="O17:O25" si="5">SUM(O4)</f>
        <v>36</v>
      </c>
      <c r="P17" s="14">
        <f t="shared" ref="P17:P25" si="6">SUM(M17)</f>
        <v>101179</v>
      </c>
      <c r="Q17" s="326">
        <v>104050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37</v>
      </c>
      <c r="I18" s="182" t="s">
        <v>37</v>
      </c>
      <c r="J18" s="14">
        <v>9407</v>
      </c>
      <c r="K18" s="116"/>
      <c r="L18" s="4">
        <f t="shared" si="3"/>
        <v>33</v>
      </c>
      <c r="M18" s="14">
        <f t="shared" si="4"/>
        <v>100720</v>
      </c>
      <c r="N18" s="182" t="s">
        <v>0</v>
      </c>
      <c r="O18" s="4">
        <f t="shared" si="5"/>
        <v>33</v>
      </c>
      <c r="P18" s="14">
        <f t="shared" si="6"/>
        <v>100720</v>
      </c>
      <c r="Q18" s="326">
        <v>100112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G19" s="432"/>
      <c r="H19" s="91">
        <v>2</v>
      </c>
      <c r="I19" s="182" t="s">
        <v>6</v>
      </c>
      <c r="J19" s="14">
        <v>9336</v>
      </c>
      <c r="L19" s="4">
        <f t="shared" si="3"/>
        <v>26</v>
      </c>
      <c r="M19" s="14">
        <f t="shared" si="4"/>
        <v>96107</v>
      </c>
      <c r="N19" s="182" t="s">
        <v>30</v>
      </c>
      <c r="O19" s="4">
        <f t="shared" si="5"/>
        <v>26</v>
      </c>
      <c r="P19" s="14">
        <f t="shared" si="6"/>
        <v>96107</v>
      </c>
      <c r="Q19" s="326">
        <v>98263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1</v>
      </c>
      <c r="I20" s="182" t="s">
        <v>4</v>
      </c>
      <c r="J20" s="14">
        <v>8166</v>
      </c>
      <c r="L20" s="4">
        <f t="shared" si="3"/>
        <v>16</v>
      </c>
      <c r="M20" s="14">
        <f t="shared" si="4"/>
        <v>74471</v>
      </c>
      <c r="N20" s="182" t="s">
        <v>3</v>
      </c>
      <c r="O20" s="4">
        <f t="shared" si="5"/>
        <v>16</v>
      </c>
      <c r="P20" s="14">
        <f t="shared" si="6"/>
        <v>74471</v>
      </c>
      <c r="Q20" s="326">
        <v>84036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15</v>
      </c>
      <c r="I21" s="182" t="s">
        <v>20</v>
      </c>
      <c r="J21" s="14">
        <v>8053</v>
      </c>
      <c r="L21" s="4">
        <f t="shared" si="3"/>
        <v>13</v>
      </c>
      <c r="M21" s="14">
        <f t="shared" si="4"/>
        <v>39854</v>
      </c>
      <c r="N21" s="182" t="s">
        <v>7</v>
      </c>
      <c r="O21" s="4">
        <f t="shared" si="5"/>
        <v>13</v>
      </c>
      <c r="P21" s="14">
        <f t="shared" si="6"/>
        <v>39854</v>
      </c>
      <c r="Q21" s="326">
        <v>33308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21</v>
      </c>
      <c r="I22" s="393" t="s">
        <v>166</v>
      </c>
      <c r="J22" s="14">
        <v>7701</v>
      </c>
      <c r="K22" s="16"/>
      <c r="L22" s="4">
        <f t="shared" si="3"/>
        <v>34</v>
      </c>
      <c r="M22" s="14">
        <f t="shared" si="4"/>
        <v>39432</v>
      </c>
      <c r="N22" s="185" t="s">
        <v>1</v>
      </c>
      <c r="O22" s="4">
        <f t="shared" si="5"/>
        <v>34</v>
      </c>
      <c r="P22" s="14">
        <f t="shared" si="6"/>
        <v>39432</v>
      </c>
      <c r="Q22" s="326">
        <v>42570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22</v>
      </c>
      <c r="I23" s="182" t="s">
        <v>26</v>
      </c>
      <c r="J23" s="251">
        <v>5347</v>
      </c>
      <c r="K23" s="16"/>
      <c r="L23" s="4">
        <f t="shared" si="3"/>
        <v>31</v>
      </c>
      <c r="M23" s="14">
        <f t="shared" si="4"/>
        <v>37244</v>
      </c>
      <c r="N23" s="182" t="s">
        <v>64</v>
      </c>
      <c r="O23" s="4">
        <f t="shared" si="5"/>
        <v>31</v>
      </c>
      <c r="P23" s="14">
        <f t="shared" si="6"/>
        <v>37244</v>
      </c>
      <c r="Q23" s="326">
        <v>33813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12</v>
      </c>
      <c r="I24" s="182" t="s">
        <v>18</v>
      </c>
      <c r="J24" s="14">
        <v>4574</v>
      </c>
      <c r="K24" s="16"/>
      <c r="L24" s="4">
        <f t="shared" si="3"/>
        <v>25</v>
      </c>
      <c r="M24" s="14">
        <f t="shared" si="4"/>
        <v>36517</v>
      </c>
      <c r="N24" s="185" t="s">
        <v>29</v>
      </c>
      <c r="O24" s="4">
        <f t="shared" si="5"/>
        <v>25</v>
      </c>
      <c r="P24" s="14">
        <f t="shared" si="6"/>
        <v>36517</v>
      </c>
      <c r="Q24" s="326">
        <v>30588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G25" s="1"/>
      <c r="H25" s="91">
        <v>11</v>
      </c>
      <c r="I25" s="182" t="s">
        <v>17</v>
      </c>
      <c r="J25" s="251">
        <v>4241</v>
      </c>
      <c r="K25" s="16"/>
      <c r="L25" s="15">
        <f t="shared" si="3"/>
        <v>40</v>
      </c>
      <c r="M25" s="128">
        <f t="shared" si="4"/>
        <v>31414</v>
      </c>
      <c r="N25" s="525" t="s">
        <v>2</v>
      </c>
      <c r="O25" s="15">
        <f t="shared" si="5"/>
        <v>40</v>
      </c>
      <c r="P25" s="128">
        <f t="shared" si="6"/>
        <v>31414</v>
      </c>
      <c r="Q25" s="327">
        <v>28531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30</v>
      </c>
      <c r="I26" s="182" t="s">
        <v>33</v>
      </c>
      <c r="J26" s="14">
        <v>1858</v>
      </c>
      <c r="K26" s="16"/>
      <c r="L26" s="129"/>
      <c r="M26" s="184">
        <f>SUM(J43-(M16+M17+M18+M19+M20+M21+M22+M23+M24+M25))</f>
        <v>171325</v>
      </c>
      <c r="N26" s="252" t="s">
        <v>45</v>
      </c>
      <c r="O26" s="130"/>
      <c r="P26" s="184">
        <f>SUM(M26)</f>
        <v>171325</v>
      </c>
      <c r="Q26" s="184"/>
      <c r="R26" s="200">
        <v>1041622</v>
      </c>
      <c r="T26" s="30"/>
    </row>
    <row r="27" spans="2:20" ht="13.5" customHeight="1" x14ac:dyDescent="0.15">
      <c r="H27" s="91">
        <v>27</v>
      </c>
      <c r="I27" s="182" t="s">
        <v>31</v>
      </c>
      <c r="J27" s="151">
        <v>1739</v>
      </c>
      <c r="K27" s="16"/>
      <c r="M27" s="53" t="s">
        <v>183</v>
      </c>
      <c r="N27" s="53"/>
      <c r="O27" s="124"/>
      <c r="P27" s="125" t="s">
        <v>184</v>
      </c>
    </row>
    <row r="28" spans="2:20" ht="13.5" customHeight="1" x14ac:dyDescent="0.15">
      <c r="G28" s="505"/>
      <c r="H28" s="91">
        <v>23</v>
      </c>
      <c r="I28" s="182" t="s">
        <v>27</v>
      </c>
      <c r="J28" s="14">
        <v>1444</v>
      </c>
      <c r="K28" s="16"/>
      <c r="M28" s="96">
        <f t="shared" ref="M28:M37" si="7">SUM(Q3)</f>
        <v>255920</v>
      </c>
      <c r="N28" s="182" t="s">
        <v>21</v>
      </c>
      <c r="O28" s="4">
        <f>SUM(L3)</f>
        <v>17</v>
      </c>
      <c r="P28" s="96">
        <f t="shared" ref="P28:P37" si="8">SUM(Q3)</f>
        <v>255920</v>
      </c>
    </row>
    <row r="29" spans="2:20" ht="13.5" customHeight="1" x14ac:dyDescent="0.15">
      <c r="H29" s="91">
        <v>29</v>
      </c>
      <c r="I29" s="182" t="s">
        <v>96</v>
      </c>
      <c r="J29" s="14">
        <v>1422</v>
      </c>
      <c r="K29" s="16"/>
      <c r="M29" s="96">
        <f t="shared" si="7"/>
        <v>96014</v>
      </c>
      <c r="N29" s="183" t="s">
        <v>5</v>
      </c>
      <c r="O29" s="4">
        <f t="shared" ref="O29:O37" si="9">SUM(L4)</f>
        <v>36</v>
      </c>
      <c r="P29" s="96">
        <f t="shared" si="8"/>
        <v>96014</v>
      </c>
    </row>
    <row r="30" spans="2:20" ht="13.5" customHeight="1" x14ac:dyDescent="0.15">
      <c r="H30" s="91">
        <v>35</v>
      </c>
      <c r="I30" s="182" t="s">
        <v>36</v>
      </c>
      <c r="J30" s="151">
        <v>1369</v>
      </c>
      <c r="K30" s="16"/>
      <c r="M30" s="96">
        <f t="shared" si="7"/>
        <v>100704</v>
      </c>
      <c r="N30" s="182" t="s">
        <v>0</v>
      </c>
      <c r="O30" s="4">
        <f t="shared" si="9"/>
        <v>33</v>
      </c>
      <c r="P30" s="96">
        <f t="shared" si="8"/>
        <v>100704</v>
      </c>
    </row>
    <row r="31" spans="2:20" ht="13.5" customHeight="1" x14ac:dyDescent="0.15">
      <c r="H31" s="91">
        <v>39</v>
      </c>
      <c r="I31" s="182" t="s">
        <v>39</v>
      </c>
      <c r="J31" s="14">
        <v>1356</v>
      </c>
      <c r="K31" s="16"/>
      <c r="M31" s="96">
        <f t="shared" si="7"/>
        <v>94575</v>
      </c>
      <c r="N31" s="182" t="s">
        <v>30</v>
      </c>
      <c r="O31" s="4">
        <f t="shared" si="9"/>
        <v>26</v>
      </c>
      <c r="P31" s="96">
        <f t="shared" si="8"/>
        <v>94575</v>
      </c>
    </row>
    <row r="32" spans="2:20" ht="13.5" customHeight="1" x14ac:dyDescent="0.15">
      <c r="H32" s="91">
        <v>20</v>
      </c>
      <c r="I32" s="182" t="s">
        <v>24</v>
      </c>
      <c r="J32" s="97">
        <v>1053</v>
      </c>
      <c r="K32" s="16"/>
      <c r="M32" s="96">
        <f t="shared" si="7"/>
        <v>60066</v>
      </c>
      <c r="N32" s="182" t="s">
        <v>3</v>
      </c>
      <c r="O32" s="4">
        <f t="shared" si="9"/>
        <v>16</v>
      </c>
      <c r="P32" s="96">
        <f t="shared" si="8"/>
        <v>60066</v>
      </c>
      <c r="S32" s="11"/>
    </row>
    <row r="33" spans="7:21" ht="13.5" customHeight="1" x14ac:dyDescent="0.15">
      <c r="G33" s="447"/>
      <c r="H33" s="91">
        <v>5</v>
      </c>
      <c r="I33" s="182" t="s">
        <v>12</v>
      </c>
      <c r="J33" s="251">
        <v>821</v>
      </c>
      <c r="K33" s="16"/>
      <c r="M33" s="96">
        <f t="shared" si="7"/>
        <v>38995</v>
      </c>
      <c r="N33" s="182" t="s">
        <v>7</v>
      </c>
      <c r="O33" s="4">
        <f t="shared" si="9"/>
        <v>13</v>
      </c>
      <c r="P33" s="96">
        <f t="shared" si="8"/>
        <v>38995</v>
      </c>
      <c r="S33" s="30"/>
      <c r="T33" s="30"/>
    </row>
    <row r="34" spans="7:21" ht="13.5" customHeight="1" x14ac:dyDescent="0.15">
      <c r="H34" s="91">
        <v>6</v>
      </c>
      <c r="I34" s="182" t="s">
        <v>13</v>
      </c>
      <c r="J34" s="251">
        <v>676</v>
      </c>
      <c r="K34" s="16"/>
      <c r="M34" s="96">
        <f t="shared" si="7"/>
        <v>38823</v>
      </c>
      <c r="N34" s="185" t="s">
        <v>1</v>
      </c>
      <c r="O34" s="4">
        <f t="shared" si="9"/>
        <v>34</v>
      </c>
      <c r="P34" s="96">
        <f t="shared" si="8"/>
        <v>38823</v>
      </c>
      <c r="S34" s="30"/>
      <c r="T34" s="30"/>
    </row>
    <row r="35" spans="7:21" ht="13.5" customHeight="1" x14ac:dyDescent="0.15">
      <c r="H35" s="91">
        <v>4</v>
      </c>
      <c r="I35" s="182" t="s">
        <v>11</v>
      </c>
      <c r="J35" s="251">
        <v>638</v>
      </c>
      <c r="K35" s="16"/>
      <c r="M35" s="96">
        <f t="shared" si="7"/>
        <v>40039</v>
      </c>
      <c r="N35" s="182" t="s">
        <v>64</v>
      </c>
      <c r="O35" s="4">
        <f t="shared" si="9"/>
        <v>31</v>
      </c>
      <c r="P35" s="96">
        <f t="shared" si="8"/>
        <v>40039</v>
      </c>
      <c r="S35" s="30"/>
    </row>
    <row r="36" spans="7:21" ht="13.5" customHeight="1" x14ac:dyDescent="0.15">
      <c r="H36" s="91">
        <v>18</v>
      </c>
      <c r="I36" s="182" t="s">
        <v>22</v>
      </c>
      <c r="J36" s="14">
        <v>447</v>
      </c>
      <c r="K36" s="16"/>
      <c r="M36" s="96">
        <f t="shared" si="7"/>
        <v>33151</v>
      </c>
      <c r="N36" s="185" t="s">
        <v>29</v>
      </c>
      <c r="O36" s="4">
        <f t="shared" si="9"/>
        <v>25</v>
      </c>
      <c r="P36" s="96">
        <f t="shared" si="8"/>
        <v>33151</v>
      </c>
      <c r="S36" s="30"/>
    </row>
    <row r="37" spans="7:21" ht="13.5" customHeight="1" thickBot="1" x14ac:dyDescent="0.2">
      <c r="H37" s="91">
        <v>7</v>
      </c>
      <c r="I37" s="182" t="s">
        <v>14</v>
      </c>
      <c r="J37" s="251">
        <v>312</v>
      </c>
      <c r="K37" s="16"/>
      <c r="M37" s="127">
        <f t="shared" si="7"/>
        <v>35101</v>
      </c>
      <c r="N37" s="525" t="s">
        <v>2</v>
      </c>
      <c r="O37" s="15">
        <f t="shared" si="9"/>
        <v>40</v>
      </c>
      <c r="P37" s="127">
        <f t="shared" si="8"/>
        <v>35101</v>
      </c>
      <c r="S37" s="30"/>
    </row>
    <row r="38" spans="7:21" ht="13.5" customHeight="1" thickTop="1" x14ac:dyDescent="0.15">
      <c r="G38" s="432"/>
      <c r="H38" s="91">
        <v>32</v>
      </c>
      <c r="I38" s="182" t="s">
        <v>35</v>
      </c>
      <c r="J38" s="151">
        <v>205</v>
      </c>
      <c r="K38" s="16"/>
      <c r="M38" s="402">
        <f>SUM(Q13-(Q3+Q4+Q5+Q6+Q7+Q8+Q9+Q10+Q11+Q12))</f>
        <v>160644</v>
      </c>
      <c r="N38" s="403" t="s">
        <v>168</v>
      </c>
      <c r="O38" s="404"/>
      <c r="P38" s="405">
        <f>SUM(M38)</f>
        <v>160644</v>
      </c>
      <c r="U38" s="30"/>
    </row>
    <row r="39" spans="7:21" ht="13.5" customHeight="1" x14ac:dyDescent="0.15">
      <c r="H39" s="91">
        <v>19</v>
      </c>
      <c r="I39" s="182" t="s">
        <v>23</v>
      </c>
      <c r="J39" s="14">
        <v>158</v>
      </c>
      <c r="K39" s="16"/>
      <c r="P39" s="30"/>
    </row>
    <row r="40" spans="7:21" ht="13.5" customHeight="1" x14ac:dyDescent="0.15">
      <c r="H40" s="91">
        <v>10</v>
      </c>
      <c r="I40" s="182" t="s">
        <v>16</v>
      </c>
      <c r="J40" s="14">
        <v>100</v>
      </c>
      <c r="K40" s="16"/>
    </row>
    <row r="41" spans="7:21" ht="13.5" customHeight="1" x14ac:dyDescent="0.15">
      <c r="G41" s="447"/>
      <c r="H41" s="91">
        <v>28</v>
      </c>
      <c r="I41" s="182" t="s">
        <v>32</v>
      </c>
      <c r="J41" s="14">
        <v>72</v>
      </c>
      <c r="K41" s="16"/>
    </row>
    <row r="42" spans="7:21" ht="13.5" customHeight="1" thickBot="1" x14ac:dyDescent="0.2">
      <c r="H42" s="152">
        <v>8</v>
      </c>
      <c r="I42" s="185" t="s">
        <v>15</v>
      </c>
      <c r="J42" s="128">
        <v>0</v>
      </c>
      <c r="K42" s="16"/>
    </row>
    <row r="43" spans="7:21" ht="13.5" customHeight="1" thickTop="1" x14ac:dyDescent="0.15">
      <c r="H43" s="129"/>
      <c r="I43" s="347" t="s">
        <v>94</v>
      </c>
      <c r="J43" s="348">
        <f>SUM(J3:J42)</f>
        <v>1031124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6" t="s">
        <v>46</v>
      </c>
      <c r="B52" s="24" t="s">
        <v>9</v>
      </c>
      <c r="C52" s="9" t="s">
        <v>193</v>
      </c>
      <c r="D52" s="9" t="s">
        <v>182</v>
      </c>
      <c r="E52" s="26" t="s">
        <v>43</v>
      </c>
      <c r="F52" s="25" t="s">
        <v>42</v>
      </c>
      <c r="G52" s="25" t="s">
        <v>40</v>
      </c>
      <c r="I52" s="181"/>
    </row>
    <row r="53" spans="1:16" ht="13.5" customHeight="1" x14ac:dyDescent="0.15">
      <c r="A53" s="10">
        <v>1</v>
      </c>
      <c r="B53" s="182" t="s">
        <v>21</v>
      </c>
      <c r="C53" s="14">
        <f t="shared" ref="C53:C62" si="10">SUM(J3)</f>
        <v>302861</v>
      </c>
      <c r="D53" s="97">
        <f t="shared" ref="D53:D63" si="11">SUM(Q3)</f>
        <v>255920</v>
      </c>
      <c r="E53" s="94">
        <f t="shared" ref="E53:E62" si="12">SUM(P16/Q16*100)</f>
        <v>94.67749549059512</v>
      </c>
      <c r="F53" s="22">
        <f t="shared" ref="F53:F63" si="13">SUM(C53/D53*100)</f>
        <v>118.34206001875587</v>
      </c>
      <c r="G53" s="23"/>
      <c r="I53" s="181"/>
    </row>
    <row r="54" spans="1:16" ht="13.5" customHeight="1" x14ac:dyDescent="0.15">
      <c r="A54" s="10">
        <v>2</v>
      </c>
      <c r="B54" s="183" t="s">
        <v>5</v>
      </c>
      <c r="C54" s="14">
        <f t="shared" si="10"/>
        <v>101179</v>
      </c>
      <c r="D54" s="97">
        <f t="shared" si="11"/>
        <v>96014</v>
      </c>
      <c r="E54" s="94">
        <f t="shared" si="12"/>
        <v>97.240749639596345</v>
      </c>
      <c r="F54" s="22">
        <f t="shared" si="13"/>
        <v>105.37942383402421</v>
      </c>
      <c r="G54" s="23"/>
      <c r="I54" s="181"/>
    </row>
    <row r="55" spans="1:16" ht="13.5" customHeight="1" x14ac:dyDescent="0.15">
      <c r="A55" s="10">
        <v>3</v>
      </c>
      <c r="B55" s="182" t="s">
        <v>0</v>
      </c>
      <c r="C55" s="14">
        <f t="shared" si="10"/>
        <v>100720</v>
      </c>
      <c r="D55" s="97">
        <f t="shared" si="11"/>
        <v>100704</v>
      </c>
      <c r="E55" s="94">
        <f t="shared" si="12"/>
        <v>100.60731980182196</v>
      </c>
      <c r="F55" s="22">
        <f t="shared" si="13"/>
        <v>100.015888147442</v>
      </c>
      <c r="G55" s="23"/>
      <c r="I55" s="181"/>
    </row>
    <row r="56" spans="1:16" ht="13.5" customHeight="1" x14ac:dyDescent="0.15">
      <c r="A56" s="10">
        <v>4</v>
      </c>
      <c r="B56" s="182" t="s">
        <v>30</v>
      </c>
      <c r="C56" s="14">
        <f t="shared" si="10"/>
        <v>96107</v>
      </c>
      <c r="D56" s="97">
        <f t="shared" si="11"/>
        <v>94575</v>
      </c>
      <c r="E56" s="94">
        <f t="shared" si="12"/>
        <v>97.805888279413409</v>
      </c>
      <c r="F56" s="22">
        <f t="shared" si="13"/>
        <v>101.61987840338355</v>
      </c>
      <c r="G56" s="23"/>
      <c r="I56" s="181"/>
    </row>
    <row r="57" spans="1:16" ht="13.5" customHeight="1" x14ac:dyDescent="0.15">
      <c r="A57" s="10">
        <v>5</v>
      </c>
      <c r="B57" s="182" t="s">
        <v>3</v>
      </c>
      <c r="C57" s="14">
        <f t="shared" si="10"/>
        <v>74471</v>
      </c>
      <c r="D57" s="97">
        <f t="shared" si="11"/>
        <v>60066</v>
      </c>
      <c r="E57" s="94">
        <f t="shared" si="12"/>
        <v>88.617973249559711</v>
      </c>
      <c r="F57" s="22">
        <f t="shared" si="13"/>
        <v>123.98195318483003</v>
      </c>
      <c r="G57" s="23"/>
      <c r="I57" s="181"/>
      <c r="P57" s="30"/>
    </row>
    <row r="58" spans="1:16" ht="13.5" customHeight="1" x14ac:dyDescent="0.15">
      <c r="A58" s="10">
        <v>6</v>
      </c>
      <c r="B58" s="182" t="s">
        <v>7</v>
      </c>
      <c r="C58" s="14">
        <f t="shared" si="10"/>
        <v>39854</v>
      </c>
      <c r="D58" s="97">
        <f t="shared" si="11"/>
        <v>38995</v>
      </c>
      <c r="E58" s="94">
        <f t="shared" si="12"/>
        <v>119.65293623153596</v>
      </c>
      <c r="F58" s="22">
        <f t="shared" si="13"/>
        <v>102.20284651878447</v>
      </c>
      <c r="G58" s="23"/>
    </row>
    <row r="59" spans="1:16" ht="13.5" customHeight="1" x14ac:dyDescent="0.15">
      <c r="A59" s="10">
        <v>7</v>
      </c>
      <c r="B59" s="185" t="s">
        <v>1</v>
      </c>
      <c r="C59" s="14">
        <f t="shared" si="10"/>
        <v>39432</v>
      </c>
      <c r="D59" s="97">
        <f t="shared" si="11"/>
        <v>38823</v>
      </c>
      <c r="E59" s="94">
        <f t="shared" si="12"/>
        <v>92.628611698379132</v>
      </c>
      <c r="F59" s="22">
        <f t="shared" si="13"/>
        <v>101.56865775442392</v>
      </c>
      <c r="G59" s="23"/>
    </row>
    <row r="60" spans="1:16" ht="13.5" customHeight="1" x14ac:dyDescent="0.15">
      <c r="A60" s="10">
        <v>8</v>
      </c>
      <c r="B60" s="182" t="s">
        <v>64</v>
      </c>
      <c r="C60" s="14">
        <f t="shared" si="10"/>
        <v>37244</v>
      </c>
      <c r="D60" s="97">
        <f t="shared" si="11"/>
        <v>40039</v>
      </c>
      <c r="E60" s="94">
        <f t="shared" si="12"/>
        <v>110.14698488746933</v>
      </c>
      <c r="F60" s="22">
        <f t="shared" si="13"/>
        <v>93.01930617647794</v>
      </c>
      <c r="G60" s="23"/>
    </row>
    <row r="61" spans="1:16" ht="13.5" customHeight="1" x14ac:dyDescent="0.15">
      <c r="A61" s="10">
        <v>9</v>
      </c>
      <c r="B61" s="185" t="s">
        <v>29</v>
      </c>
      <c r="C61" s="14">
        <f t="shared" si="10"/>
        <v>36517</v>
      </c>
      <c r="D61" s="97">
        <f t="shared" si="11"/>
        <v>33151</v>
      </c>
      <c r="E61" s="94">
        <f t="shared" si="12"/>
        <v>119.38341833398718</v>
      </c>
      <c r="F61" s="22">
        <f t="shared" si="13"/>
        <v>110.1535398630509</v>
      </c>
      <c r="G61" s="23"/>
    </row>
    <row r="62" spans="1:16" ht="13.5" customHeight="1" thickBot="1" x14ac:dyDescent="0.2">
      <c r="A62" s="142">
        <v>10</v>
      </c>
      <c r="B62" s="525" t="s">
        <v>2</v>
      </c>
      <c r="C62" s="128">
        <f t="shared" si="10"/>
        <v>31414</v>
      </c>
      <c r="D62" s="143">
        <f t="shared" si="11"/>
        <v>35101</v>
      </c>
      <c r="E62" s="144">
        <f t="shared" si="12"/>
        <v>110.10479828957975</v>
      </c>
      <c r="F62" s="145">
        <f t="shared" si="13"/>
        <v>89.496025754252017</v>
      </c>
      <c r="G62" s="146"/>
    </row>
    <row r="63" spans="1:16" ht="13.5" customHeight="1" thickTop="1" x14ac:dyDescent="0.15">
      <c r="A63" s="129"/>
      <c r="B63" s="147" t="s">
        <v>74</v>
      </c>
      <c r="C63" s="148">
        <f>SUM(J43)</f>
        <v>1031124</v>
      </c>
      <c r="D63" s="148">
        <f t="shared" si="11"/>
        <v>954032</v>
      </c>
      <c r="E63" s="149">
        <f>SUM(C63/R26*100)</f>
        <v>98.992148783339829</v>
      </c>
      <c r="F63" s="150">
        <f t="shared" si="13"/>
        <v>108.08065138276284</v>
      </c>
      <c r="G63" s="129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62" sqref="M62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3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2" customWidth="1"/>
    <col min="19" max="30" width="7.625" style="1" customWidth="1"/>
    <col min="31" max="32" width="9" style="1"/>
  </cols>
  <sheetData>
    <row r="1" spans="8:30" ht="12.75" customHeight="1" x14ac:dyDescent="0.15">
      <c r="H1" s="115" t="s">
        <v>66</v>
      </c>
      <c r="R1" s="117"/>
    </row>
    <row r="2" spans="8:30" x14ac:dyDescent="0.15">
      <c r="H2" s="209" t="s">
        <v>193</v>
      </c>
      <c r="I2" s="91"/>
      <c r="J2" s="211" t="s">
        <v>103</v>
      </c>
      <c r="K2" s="4"/>
      <c r="L2" s="350" t="s">
        <v>182</v>
      </c>
      <c r="R2" s="51"/>
      <c r="S2" s="11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x14ac:dyDescent="0.15">
      <c r="H3" s="201" t="s">
        <v>100</v>
      </c>
      <c r="I3" s="91"/>
      <c r="J3" s="160" t="s">
        <v>101</v>
      </c>
      <c r="K3" s="4"/>
      <c r="L3" s="350" t="s">
        <v>100</v>
      </c>
      <c r="M3" s="1"/>
      <c r="N3" s="100"/>
      <c r="O3" s="100"/>
      <c r="S3" s="28"/>
      <c r="T3" s="28"/>
      <c r="U3" s="28"/>
    </row>
    <row r="4" spans="8:30" x14ac:dyDescent="0.15">
      <c r="H4" s="47">
        <v>19630</v>
      </c>
      <c r="I4" s="91">
        <v>26</v>
      </c>
      <c r="J4" s="182" t="s">
        <v>30</v>
      </c>
      <c r="K4" s="131">
        <f>SUM(I4)</f>
        <v>26</v>
      </c>
      <c r="L4" s="367">
        <v>19185</v>
      </c>
      <c r="M4" s="49"/>
      <c r="N4" s="101"/>
      <c r="O4" s="101"/>
      <c r="S4" s="28"/>
      <c r="T4" s="28"/>
      <c r="U4" s="28"/>
    </row>
    <row r="5" spans="8:30" x14ac:dyDescent="0.15">
      <c r="H5" s="98">
        <v>12126</v>
      </c>
      <c r="I5" s="91">
        <v>33</v>
      </c>
      <c r="J5" s="182" t="s">
        <v>0</v>
      </c>
      <c r="K5" s="131">
        <f t="shared" ref="K5:K13" si="0">SUM(I5)</f>
        <v>33</v>
      </c>
      <c r="L5" s="368">
        <v>22886</v>
      </c>
      <c r="M5" s="49"/>
      <c r="N5" s="101"/>
      <c r="O5" s="101"/>
      <c r="S5" s="28"/>
      <c r="T5" s="28"/>
      <c r="U5" s="28"/>
    </row>
    <row r="6" spans="8:30" x14ac:dyDescent="0.15">
      <c r="H6" s="391">
        <v>6348</v>
      </c>
      <c r="I6" s="91">
        <v>14</v>
      </c>
      <c r="J6" s="182" t="s">
        <v>19</v>
      </c>
      <c r="K6" s="131">
        <f t="shared" si="0"/>
        <v>14</v>
      </c>
      <c r="L6" s="368">
        <v>8352</v>
      </c>
      <c r="M6" s="49"/>
      <c r="N6" s="210"/>
      <c r="O6" s="101"/>
      <c r="S6" s="28"/>
      <c r="T6" s="28"/>
      <c r="U6" s="28"/>
    </row>
    <row r="7" spans="8:30" x14ac:dyDescent="0.15">
      <c r="H7" s="221">
        <v>4586</v>
      </c>
      <c r="I7" s="91">
        <v>38</v>
      </c>
      <c r="J7" s="182" t="s">
        <v>38</v>
      </c>
      <c r="K7" s="131">
        <f t="shared" si="0"/>
        <v>38</v>
      </c>
      <c r="L7" s="368">
        <v>4896</v>
      </c>
      <c r="M7" s="49"/>
      <c r="N7" s="101"/>
      <c r="O7" s="101"/>
      <c r="S7" s="28"/>
      <c r="T7" s="28"/>
      <c r="U7" s="28"/>
    </row>
    <row r="8" spans="8:30" x14ac:dyDescent="0.15">
      <c r="H8" s="221">
        <v>4575</v>
      </c>
      <c r="I8" s="91">
        <v>24</v>
      </c>
      <c r="J8" s="182" t="s">
        <v>28</v>
      </c>
      <c r="K8" s="131">
        <f t="shared" si="0"/>
        <v>24</v>
      </c>
      <c r="L8" s="368">
        <v>4882</v>
      </c>
      <c r="M8" s="49"/>
      <c r="N8" s="101"/>
      <c r="O8" s="101"/>
      <c r="S8" s="28"/>
      <c r="T8" s="28"/>
      <c r="U8" s="28"/>
    </row>
    <row r="9" spans="8:30" x14ac:dyDescent="0.15">
      <c r="H9" s="391">
        <v>4401</v>
      </c>
      <c r="I9" s="91">
        <v>34</v>
      </c>
      <c r="J9" s="182" t="s">
        <v>1</v>
      </c>
      <c r="K9" s="131">
        <f t="shared" si="0"/>
        <v>34</v>
      </c>
      <c r="L9" s="368">
        <v>3821</v>
      </c>
      <c r="M9" s="49"/>
      <c r="N9" s="101"/>
      <c r="O9" s="101"/>
      <c r="S9" s="28"/>
      <c r="T9" s="28"/>
      <c r="U9" s="28"/>
    </row>
    <row r="10" spans="8:30" x14ac:dyDescent="0.15">
      <c r="H10" s="98">
        <v>3993</v>
      </c>
      <c r="I10" s="152">
        <v>15</v>
      </c>
      <c r="J10" s="185" t="s">
        <v>20</v>
      </c>
      <c r="K10" s="131">
        <f t="shared" si="0"/>
        <v>15</v>
      </c>
      <c r="L10" s="368">
        <v>4294</v>
      </c>
      <c r="S10" s="28"/>
      <c r="T10" s="28"/>
      <c r="U10" s="28"/>
    </row>
    <row r="11" spans="8:30" x14ac:dyDescent="0.15">
      <c r="H11" s="47">
        <v>2211</v>
      </c>
      <c r="I11" s="91">
        <v>36</v>
      </c>
      <c r="J11" s="182" t="s">
        <v>5</v>
      </c>
      <c r="K11" s="131">
        <f t="shared" si="0"/>
        <v>36</v>
      </c>
      <c r="L11" s="368">
        <v>2967</v>
      </c>
      <c r="M11" s="49"/>
      <c r="N11" s="101"/>
      <c r="O11" s="101"/>
      <c r="S11" s="28"/>
      <c r="T11" s="28"/>
      <c r="U11" s="28"/>
    </row>
    <row r="12" spans="8:30" x14ac:dyDescent="0.15">
      <c r="H12" s="388">
        <v>1659</v>
      </c>
      <c r="I12" s="152">
        <v>25</v>
      </c>
      <c r="J12" s="185" t="s">
        <v>29</v>
      </c>
      <c r="K12" s="131">
        <f t="shared" si="0"/>
        <v>25</v>
      </c>
      <c r="L12" s="368">
        <v>976</v>
      </c>
      <c r="M12" s="49"/>
      <c r="N12" s="101"/>
      <c r="O12" s="101"/>
      <c r="S12" s="28"/>
      <c r="T12" s="28"/>
      <c r="U12" s="28"/>
    </row>
    <row r="13" spans="8:30" ht="14.25" thickBot="1" x14ac:dyDescent="0.2">
      <c r="H13" s="528">
        <v>1290</v>
      </c>
      <c r="I13" s="469">
        <v>27</v>
      </c>
      <c r="J13" s="470" t="s">
        <v>31</v>
      </c>
      <c r="K13" s="131">
        <f t="shared" si="0"/>
        <v>27</v>
      </c>
      <c r="L13" s="368">
        <v>1076</v>
      </c>
      <c r="M13" s="49"/>
      <c r="N13" s="101"/>
      <c r="O13" s="101"/>
      <c r="S13" s="28"/>
      <c r="T13" s="28"/>
      <c r="U13" s="28"/>
    </row>
    <row r="14" spans="8:30" ht="14.25" thickTop="1" x14ac:dyDescent="0.15">
      <c r="H14" s="48">
        <v>912</v>
      </c>
      <c r="I14" s="136">
        <v>37</v>
      </c>
      <c r="J14" s="199" t="s">
        <v>37</v>
      </c>
      <c r="K14" s="120" t="s">
        <v>8</v>
      </c>
      <c r="L14" s="369">
        <v>78800</v>
      </c>
      <c r="S14" s="28"/>
      <c r="T14" s="28"/>
      <c r="U14" s="28"/>
    </row>
    <row r="15" spans="8:30" x14ac:dyDescent="0.15">
      <c r="H15" s="98">
        <v>873</v>
      </c>
      <c r="I15" s="91">
        <v>1</v>
      </c>
      <c r="J15" s="182" t="s">
        <v>4</v>
      </c>
      <c r="K15" s="55"/>
      <c r="L15" s="1" t="s">
        <v>60</v>
      </c>
      <c r="M15" s="456" t="s">
        <v>95</v>
      </c>
      <c r="N15" s="46" t="s">
        <v>75</v>
      </c>
      <c r="S15" s="28"/>
      <c r="T15" s="28"/>
      <c r="U15" s="28"/>
    </row>
    <row r="16" spans="8:30" x14ac:dyDescent="0.15">
      <c r="H16" s="48">
        <v>646</v>
      </c>
      <c r="I16" s="91">
        <v>17</v>
      </c>
      <c r="J16" s="182" t="s">
        <v>21</v>
      </c>
      <c r="K16" s="131">
        <f>SUM(I4)</f>
        <v>26</v>
      </c>
      <c r="L16" s="182" t="s">
        <v>30</v>
      </c>
      <c r="M16" s="370">
        <v>18572</v>
      </c>
      <c r="N16" s="99">
        <f>SUM(H4)</f>
        <v>19630</v>
      </c>
      <c r="O16" s="49"/>
      <c r="P16" s="18"/>
      <c r="S16" s="28"/>
      <c r="T16" s="28"/>
      <c r="U16" s="28"/>
    </row>
    <row r="17" spans="1:21" x14ac:dyDescent="0.15">
      <c r="H17" s="98">
        <v>584</v>
      </c>
      <c r="I17" s="349">
        <v>40</v>
      </c>
      <c r="J17" s="183" t="s">
        <v>2</v>
      </c>
      <c r="K17" s="131">
        <f t="shared" ref="K17:K25" si="1">SUM(I5)</f>
        <v>33</v>
      </c>
      <c r="L17" s="182" t="s">
        <v>0</v>
      </c>
      <c r="M17" s="371">
        <v>19480</v>
      </c>
      <c r="N17" s="99">
        <f t="shared" ref="N17:N25" si="2">SUM(H5)</f>
        <v>12126</v>
      </c>
      <c r="O17" s="49"/>
      <c r="P17" s="18"/>
      <c r="S17" s="28"/>
      <c r="T17" s="28"/>
      <c r="U17" s="28"/>
    </row>
    <row r="18" spans="1:21" x14ac:dyDescent="0.15">
      <c r="H18" s="517">
        <v>503</v>
      </c>
      <c r="I18" s="91">
        <v>16</v>
      </c>
      <c r="J18" s="182" t="s">
        <v>3</v>
      </c>
      <c r="K18" s="131">
        <f t="shared" si="1"/>
        <v>14</v>
      </c>
      <c r="L18" s="182" t="s">
        <v>19</v>
      </c>
      <c r="M18" s="371">
        <v>5841</v>
      </c>
      <c r="N18" s="99">
        <f t="shared" si="2"/>
        <v>6348</v>
      </c>
      <c r="O18" s="49"/>
      <c r="P18" s="18"/>
      <c r="S18" s="28"/>
      <c r="T18" s="28"/>
      <c r="U18" s="28"/>
    </row>
    <row r="19" spans="1:21" x14ac:dyDescent="0.15">
      <c r="H19" s="47">
        <v>236</v>
      </c>
      <c r="I19" s="91">
        <v>21</v>
      </c>
      <c r="J19" s="182" t="s">
        <v>25</v>
      </c>
      <c r="K19" s="131">
        <f t="shared" si="1"/>
        <v>38</v>
      </c>
      <c r="L19" s="182" t="s">
        <v>38</v>
      </c>
      <c r="M19" s="371">
        <v>4587</v>
      </c>
      <c r="N19" s="99">
        <f t="shared" si="2"/>
        <v>4586</v>
      </c>
      <c r="O19" s="49"/>
      <c r="P19" s="18"/>
      <c r="S19" s="28"/>
      <c r="T19" s="28"/>
      <c r="U19" s="28"/>
    </row>
    <row r="20" spans="1:21" ht="14.25" thickBot="1" x14ac:dyDescent="0.2">
      <c r="H20" s="98">
        <v>194</v>
      </c>
      <c r="I20" s="91">
        <v>23</v>
      </c>
      <c r="J20" s="182" t="s">
        <v>27</v>
      </c>
      <c r="K20" s="131">
        <f t="shared" si="1"/>
        <v>24</v>
      </c>
      <c r="L20" s="182" t="s">
        <v>28</v>
      </c>
      <c r="M20" s="371">
        <v>3575</v>
      </c>
      <c r="N20" s="99">
        <f t="shared" si="2"/>
        <v>4575</v>
      </c>
      <c r="O20" s="49"/>
      <c r="P20" s="18"/>
      <c r="S20" s="28"/>
      <c r="T20" s="28"/>
      <c r="U20" s="28"/>
    </row>
    <row r="21" spans="1:21" x14ac:dyDescent="0.15">
      <c r="A21" s="65" t="s">
        <v>46</v>
      </c>
      <c r="B21" s="66" t="s">
        <v>53</v>
      </c>
      <c r="C21" s="66" t="s">
        <v>193</v>
      </c>
      <c r="D21" s="66" t="s">
        <v>182</v>
      </c>
      <c r="E21" s="66" t="s">
        <v>51</v>
      </c>
      <c r="F21" s="66" t="s">
        <v>50</v>
      </c>
      <c r="G21" s="66" t="s">
        <v>52</v>
      </c>
      <c r="H21" s="523">
        <v>145</v>
      </c>
      <c r="I21" s="91">
        <v>19</v>
      </c>
      <c r="J21" s="182" t="s">
        <v>23</v>
      </c>
      <c r="K21" s="131">
        <f t="shared" si="1"/>
        <v>34</v>
      </c>
      <c r="L21" s="182" t="s">
        <v>1</v>
      </c>
      <c r="M21" s="371">
        <v>4953</v>
      </c>
      <c r="N21" s="99">
        <f t="shared" si="2"/>
        <v>4401</v>
      </c>
      <c r="O21" s="49"/>
      <c r="P21" s="18"/>
      <c r="S21" s="28"/>
      <c r="T21" s="28"/>
      <c r="U21" s="28"/>
    </row>
    <row r="22" spans="1:21" x14ac:dyDescent="0.15">
      <c r="A22" s="68">
        <v>1</v>
      </c>
      <c r="B22" s="182" t="s">
        <v>30</v>
      </c>
      <c r="C22" s="47">
        <f t="shared" ref="C22:C31" si="3">SUM(H4)</f>
        <v>19630</v>
      </c>
      <c r="D22" s="99">
        <f>SUM(L4)</f>
        <v>19185</v>
      </c>
      <c r="E22" s="58">
        <f t="shared" ref="E22:E32" si="4">SUM(N16/M16*100)</f>
        <v>105.69674779237562</v>
      </c>
      <c r="F22" s="62">
        <f>SUM(C22/D22*100)</f>
        <v>102.31952045869168</v>
      </c>
      <c r="G22" s="4"/>
      <c r="H22" s="102">
        <v>136</v>
      </c>
      <c r="I22" s="91">
        <v>32</v>
      </c>
      <c r="J22" s="182" t="s">
        <v>35</v>
      </c>
      <c r="K22" s="131">
        <f t="shared" si="1"/>
        <v>15</v>
      </c>
      <c r="L22" s="185" t="s">
        <v>20</v>
      </c>
      <c r="M22" s="371">
        <v>3381</v>
      </c>
      <c r="N22" s="99">
        <f t="shared" si="2"/>
        <v>3993</v>
      </c>
      <c r="O22" s="49"/>
      <c r="P22" s="18"/>
      <c r="S22" s="28"/>
      <c r="T22" s="28"/>
      <c r="U22" s="28"/>
    </row>
    <row r="23" spans="1:21" x14ac:dyDescent="0.15">
      <c r="A23" s="68">
        <v>2</v>
      </c>
      <c r="B23" s="182" t="s">
        <v>0</v>
      </c>
      <c r="C23" s="47">
        <f t="shared" si="3"/>
        <v>12126</v>
      </c>
      <c r="D23" s="99">
        <f>SUM(L5)</f>
        <v>22886</v>
      </c>
      <c r="E23" s="58">
        <f t="shared" si="4"/>
        <v>62.248459958932237</v>
      </c>
      <c r="F23" s="62">
        <f t="shared" ref="F23:F32" si="5">SUM(C23/D23*100)</f>
        <v>52.984357248973168</v>
      </c>
      <c r="G23" s="4"/>
      <c r="H23" s="102">
        <v>92</v>
      </c>
      <c r="I23" s="91">
        <v>22</v>
      </c>
      <c r="J23" s="182" t="s">
        <v>26</v>
      </c>
      <c r="K23" s="131">
        <f t="shared" si="1"/>
        <v>36</v>
      </c>
      <c r="L23" s="182" t="s">
        <v>5</v>
      </c>
      <c r="M23" s="371">
        <v>1851</v>
      </c>
      <c r="N23" s="99">
        <f t="shared" si="2"/>
        <v>2211</v>
      </c>
      <c r="O23" s="49"/>
      <c r="P23" s="18"/>
      <c r="S23" s="28"/>
      <c r="T23" s="28"/>
      <c r="U23" s="28"/>
    </row>
    <row r="24" spans="1:21" x14ac:dyDescent="0.15">
      <c r="A24" s="68">
        <v>3</v>
      </c>
      <c r="B24" s="182" t="s">
        <v>19</v>
      </c>
      <c r="C24" s="47">
        <f t="shared" si="3"/>
        <v>6348</v>
      </c>
      <c r="D24" s="99">
        <f t="shared" ref="D24:D31" si="6">SUM(L6)</f>
        <v>8352</v>
      </c>
      <c r="E24" s="58">
        <f t="shared" si="4"/>
        <v>108.68002054442731</v>
      </c>
      <c r="F24" s="62">
        <f t="shared" si="5"/>
        <v>76.005747126436788</v>
      </c>
      <c r="G24" s="4"/>
      <c r="H24" s="102">
        <v>54</v>
      </c>
      <c r="I24" s="91">
        <v>9</v>
      </c>
      <c r="J24" s="393" t="s">
        <v>173</v>
      </c>
      <c r="K24" s="131">
        <f t="shared" si="1"/>
        <v>25</v>
      </c>
      <c r="L24" s="185" t="s">
        <v>29</v>
      </c>
      <c r="M24" s="371">
        <v>941</v>
      </c>
      <c r="N24" s="99">
        <f t="shared" si="2"/>
        <v>1659</v>
      </c>
      <c r="O24" s="49"/>
      <c r="P24" s="18"/>
      <c r="S24" s="28"/>
      <c r="T24" s="28"/>
      <c r="U24" s="28"/>
    </row>
    <row r="25" spans="1:21" ht="14.25" thickBot="1" x14ac:dyDescent="0.2">
      <c r="A25" s="68">
        <v>4</v>
      </c>
      <c r="B25" s="182" t="s">
        <v>38</v>
      </c>
      <c r="C25" s="47">
        <f t="shared" si="3"/>
        <v>4586</v>
      </c>
      <c r="D25" s="99">
        <f t="shared" si="6"/>
        <v>4896</v>
      </c>
      <c r="E25" s="58">
        <f t="shared" si="4"/>
        <v>99.978199258774808</v>
      </c>
      <c r="F25" s="62">
        <f t="shared" si="5"/>
        <v>93.66830065359477</v>
      </c>
      <c r="G25" s="4"/>
      <c r="H25" s="140">
        <v>36</v>
      </c>
      <c r="I25" s="91">
        <v>2</v>
      </c>
      <c r="J25" s="182" t="s">
        <v>6</v>
      </c>
      <c r="K25" s="206">
        <f t="shared" si="1"/>
        <v>27</v>
      </c>
      <c r="L25" s="470" t="s">
        <v>31</v>
      </c>
      <c r="M25" s="372">
        <v>1665</v>
      </c>
      <c r="N25" s="190">
        <f t="shared" si="2"/>
        <v>1290</v>
      </c>
      <c r="O25" s="49"/>
      <c r="P25" s="18"/>
      <c r="S25" s="28"/>
      <c r="T25" s="28"/>
      <c r="U25" s="28"/>
    </row>
    <row r="26" spans="1:21" ht="14.25" thickTop="1" x14ac:dyDescent="0.15">
      <c r="A26" s="68">
        <v>5</v>
      </c>
      <c r="B26" s="182" t="s">
        <v>28</v>
      </c>
      <c r="C26" s="99">
        <f t="shared" si="3"/>
        <v>4575</v>
      </c>
      <c r="D26" s="99">
        <f t="shared" si="6"/>
        <v>4882</v>
      </c>
      <c r="E26" s="459">
        <f t="shared" si="4"/>
        <v>127.97202797202797</v>
      </c>
      <c r="F26" s="461">
        <f t="shared" si="5"/>
        <v>93.711593609176575</v>
      </c>
      <c r="G26" s="13"/>
      <c r="H26" s="102">
        <v>28</v>
      </c>
      <c r="I26" s="91">
        <v>31</v>
      </c>
      <c r="J26" s="182" t="s">
        <v>106</v>
      </c>
      <c r="K26" s="4"/>
      <c r="L26" s="438" t="s">
        <v>165</v>
      </c>
      <c r="M26" s="373">
        <v>69057</v>
      </c>
      <c r="N26" s="219">
        <f>SUM(H44)</f>
        <v>65279</v>
      </c>
      <c r="S26" s="28"/>
      <c r="T26" s="28"/>
      <c r="U26" s="28"/>
    </row>
    <row r="27" spans="1:21" x14ac:dyDescent="0.15">
      <c r="A27" s="68">
        <v>6</v>
      </c>
      <c r="B27" s="182" t="s">
        <v>1</v>
      </c>
      <c r="C27" s="47">
        <f t="shared" si="3"/>
        <v>4401</v>
      </c>
      <c r="D27" s="99">
        <f t="shared" si="6"/>
        <v>3821</v>
      </c>
      <c r="E27" s="58">
        <f t="shared" si="4"/>
        <v>88.855239248940038</v>
      </c>
      <c r="F27" s="62">
        <f t="shared" si="5"/>
        <v>115.17927244176917</v>
      </c>
      <c r="G27" s="4"/>
      <c r="H27" s="140">
        <v>18</v>
      </c>
      <c r="I27" s="91">
        <v>4</v>
      </c>
      <c r="J27" s="182" t="s">
        <v>11</v>
      </c>
      <c r="L27" s="32"/>
      <c r="M27" s="28"/>
      <c r="S27" s="28"/>
      <c r="T27" s="28"/>
      <c r="U27" s="28"/>
    </row>
    <row r="28" spans="1:21" x14ac:dyDescent="0.15">
      <c r="A28" s="68">
        <v>7</v>
      </c>
      <c r="B28" s="185" t="s">
        <v>20</v>
      </c>
      <c r="C28" s="47">
        <f t="shared" si="3"/>
        <v>3993</v>
      </c>
      <c r="D28" s="99">
        <f t="shared" si="6"/>
        <v>4294</v>
      </c>
      <c r="E28" s="58">
        <f t="shared" si="4"/>
        <v>118.10115350488022</v>
      </c>
      <c r="F28" s="62">
        <f t="shared" si="5"/>
        <v>92.990218910107131</v>
      </c>
      <c r="G28" s="4"/>
      <c r="H28" s="102">
        <v>2</v>
      </c>
      <c r="I28" s="91">
        <v>20</v>
      </c>
      <c r="J28" s="182" t="s">
        <v>24</v>
      </c>
      <c r="L28" s="32"/>
      <c r="S28" s="28"/>
      <c r="T28" s="28"/>
      <c r="U28" s="28"/>
    </row>
    <row r="29" spans="1:21" x14ac:dyDescent="0.15">
      <c r="A29" s="68">
        <v>8</v>
      </c>
      <c r="B29" s="182" t="s">
        <v>5</v>
      </c>
      <c r="C29" s="47">
        <f t="shared" si="3"/>
        <v>2211</v>
      </c>
      <c r="D29" s="99">
        <f t="shared" si="6"/>
        <v>2967</v>
      </c>
      <c r="E29" s="58">
        <f t="shared" si="4"/>
        <v>119.44894651539708</v>
      </c>
      <c r="F29" s="62">
        <f t="shared" si="5"/>
        <v>74.519716885743165</v>
      </c>
      <c r="G29" s="12"/>
      <c r="H29" s="455">
        <v>1</v>
      </c>
      <c r="I29" s="91">
        <v>39</v>
      </c>
      <c r="J29" s="182" t="s">
        <v>39</v>
      </c>
      <c r="L29" s="32"/>
      <c r="M29" s="28"/>
      <c r="S29" s="28"/>
      <c r="T29" s="28"/>
      <c r="U29" s="28"/>
    </row>
    <row r="30" spans="1:21" x14ac:dyDescent="0.15">
      <c r="A30" s="68">
        <v>9</v>
      </c>
      <c r="B30" s="185" t="s">
        <v>29</v>
      </c>
      <c r="C30" s="47">
        <f t="shared" si="3"/>
        <v>1659</v>
      </c>
      <c r="D30" s="99">
        <f t="shared" si="6"/>
        <v>976</v>
      </c>
      <c r="E30" s="58">
        <f t="shared" si="4"/>
        <v>176.30180658873539</v>
      </c>
      <c r="F30" s="62">
        <f t="shared" si="5"/>
        <v>169.97950819672133</v>
      </c>
      <c r="G30" s="13"/>
      <c r="H30" s="140">
        <v>0</v>
      </c>
      <c r="I30" s="91">
        <v>3</v>
      </c>
      <c r="J30" s="182" t="s">
        <v>10</v>
      </c>
      <c r="L30" s="32"/>
      <c r="M30" s="28"/>
      <c r="S30" s="28"/>
      <c r="T30" s="28"/>
      <c r="U30" s="28"/>
    </row>
    <row r="31" spans="1:21" ht="14.25" thickBot="1" x14ac:dyDescent="0.2">
      <c r="A31" s="71">
        <v>10</v>
      </c>
      <c r="B31" s="470" t="s">
        <v>31</v>
      </c>
      <c r="C31" s="47">
        <f t="shared" si="3"/>
        <v>1290</v>
      </c>
      <c r="D31" s="99">
        <f t="shared" si="6"/>
        <v>1076</v>
      </c>
      <c r="E31" s="58">
        <f t="shared" si="4"/>
        <v>77.477477477477478</v>
      </c>
      <c r="F31" s="62">
        <f t="shared" si="5"/>
        <v>119.88847583643123</v>
      </c>
      <c r="G31" s="103"/>
      <c r="H31" s="102">
        <v>0</v>
      </c>
      <c r="I31" s="91">
        <v>5</v>
      </c>
      <c r="J31" s="182" t="s">
        <v>12</v>
      </c>
      <c r="L31" s="32"/>
      <c r="M31" s="28"/>
      <c r="S31" s="28"/>
      <c r="T31" s="28"/>
      <c r="U31" s="28"/>
    </row>
    <row r="32" spans="1:21" ht="14.25" thickBot="1" x14ac:dyDescent="0.2">
      <c r="A32" s="72"/>
      <c r="B32" s="73" t="s">
        <v>56</v>
      </c>
      <c r="C32" s="74">
        <f>SUM(H44)</f>
        <v>65279</v>
      </c>
      <c r="D32" s="74">
        <f>SUM(L14)</f>
        <v>78800</v>
      </c>
      <c r="E32" s="77">
        <f t="shared" si="4"/>
        <v>94.529157073142471</v>
      </c>
      <c r="F32" s="75">
        <f t="shared" si="5"/>
        <v>82.841370558375644</v>
      </c>
      <c r="G32" s="76"/>
      <c r="H32" s="527">
        <v>0</v>
      </c>
      <c r="I32" s="91">
        <v>6</v>
      </c>
      <c r="J32" s="182" t="s">
        <v>13</v>
      </c>
      <c r="L32" s="32"/>
      <c r="M32" s="28"/>
      <c r="S32" s="28"/>
      <c r="T32" s="28"/>
      <c r="U32" s="28"/>
    </row>
    <row r="33" spans="1:30" x14ac:dyDescent="0.15">
      <c r="H33" s="47">
        <v>0</v>
      </c>
      <c r="I33" s="91">
        <v>7</v>
      </c>
      <c r="J33" s="182" t="s">
        <v>14</v>
      </c>
      <c r="L33" s="32"/>
      <c r="M33" s="28"/>
      <c r="S33" s="28"/>
      <c r="T33" s="28"/>
      <c r="U33" s="28"/>
    </row>
    <row r="34" spans="1:30" x14ac:dyDescent="0.15">
      <c r="A34" s="1"/>
      <c r="B34" s="1"/>
      <c r="C34" s="1"/>
      <c r="D34" s="1"/>
      <c r="E34" s="1"/>
      <c r="F34" s="1"/>
      <c r="G34" s="1"/>
      <c r="H34" s="110">
        <v>0</v>
      </c>
      <c r="I34" s="91">
        <v>8</v>
      </c>
      <c r="J34" s="182" t="s">
        <v>15</v>
      </c>
      <c r="L34" s="248"/>
      <c r="M34" s="28"/>
      <c r="S34" s="28"/>
      <c r="T34" s="28"/>
      <c r="U34" s="28"/>
    </row>
    <row r="35" spans="1:30" x14ac:dyDescent="0.15">
      <c r="H35" s="517">
        <v>0</v>
      </c>
      <c r="I35" s="91">
        <v>10</v>
      </c>
      <c r="J35" s="182" t="s">
        <v>16</v>
      </c>
      <c r="L35" s="32"/>
      <c r="M35" s="28"/>
      <c r="N35" s="1"/>
      <c r="S35" s="28"/>
      <c r="T35" s="28"/>
      <c r="U35" s="28"/>
    </row>
    <row r="36" spans="1:30" x14ac:dyDescent="0.15">
      <c r="A36" s="1"/>
      <c r="B36" s="52"/>
      <c r="C36" s="28"/>
      <c r="E36" s="18"/>
      <c r="F36" s="1"/>
      <c r="G36" s="1"/>
      <c r="H36" s="110">
        <v>0</v>
      </c>
      <c r="I36" s="91">
        <v>11</v>
      </c>
      <c r="J36" s="182" t="s">
        <v>17</v>
      </c>
      <c r="L36" s="52"/>
      <c r="M36" s="28"/>
      <c r="S36" s="28"/>
      <c r="T36" s="28"/>
      <c r="U36" s="28"/>
    </row>
    <row r="37" spans="1:30" x14ac:dyDescent="0.15">
      <c r="A37" s="1"/>
      <c r="B37" s="20"/>
      <c r="C37" s="28"/>
      <c r="F37" s="28"/>
      <c r="G37" s="52"/>
      <c r="H37" s="98">
        <v>0</v>
      </c>
      <c r="I37" s="91">
        <v>12</v>
      </c>
      <c r="J37" s="182" t="s">
        <v>18</v>
      </c>
      <c r="L37" s="52"/>
      <c r="M37" s="28"/>
      <c r="S37" s="28"/>
      <c r="T37" s="28"/>
      <c r="U37" s="28"/>
    </row>
    <row r="38" spans="1:30" x14ac:dyDescent="0.15">
      <c r="A38" s="1"/>
      <c r="B38" s="1"/>
      <c r="C38" s="28"/>
      <c r="F38" s="28"/>
      <c r="G38" s="1"/>
      <c r="H38" s="98">
        <v>0</v>
      </c>
      <c r="I38" s="91">
        <v>13</v>
      </c>
      <c r="J38" s="182" t="s">
        <v>7</v>
      </c>
      <c r="L38" s="52"/>
      <c r="M38" s="28"/>
      <c r="S38" s="28"/>
      <c r="T38" s="28"/>
      <c r="U38" s="28"/>
    </row>
    <row r="39" spans="1:30" x14ac:dyDescent="0.15">
      <c r="A39" s="1"/>
      <c r="B39" s="52"/>
      <c r="C39" s="28"/>
      <c r="F39" s="28"/>
      <c r="G39" s="20"/>
      <c r="H39" s="48">
        <v>0</v>
      </c>
      <c r="I39" s="91">
        <v>18</v>
      </c>
      <c r="J39" s="182" t="s">
        <v>22</v>
      </c>
      <c r="L39" s="52"/>
      <c r="M39" s="28"/>
      <c r="S39" s="28"/>
      <c r="T39" s="28"/>
      <c r="U39" s="28"/>
    </row>
    <row r="40" spans="1:30" x14ac:dyDescent="0.15">
      <c r="A40" s="1"/>
      <c r="B40" s="1"/>
      <c r="C40" s="28"/>
      <c r="F40" s="1"/>
      <c r="G40" s="1"/>
      <c r="H40" s="221">
        <v>0</v>
      </c>
      <c r="I40" s="91">
        <v>28</v>
      </c>
      <c r="J40" s="182" t="s">
        <v>32</v>
      </c>
      <c r="L40" s="52"/>
      <c r="M40" s="28"/>
      <c r="S40" s="28"/>
      <c r="T40" s="28"/>
      <c r="U40" s="28"/>
    </row>
    <row r="41" spans="1:30" x14ac:dyDescent="0.15">
      <c r="H41" s="48">
        <v>0</v>
      </c>
      <c r="I41" s="91">
        <v>29</v>
      </c>
      <c r="J41" s="182" t="s">
        <v>96</v>
      </c>
      <c r="L41" s="52"/>
      <c r="M41" s="28"/>
      <c r="S41" s="28"/>
      <c r="T41" s="28"/>
      <c r="U41" s="28"/>
    </row>
    <row r="42" spans="1:30" x14ac:dyDescent="0.15">
      <c r="H42" s="221">
        <v>0</v>
      </c>
      <c r="I42" s="91">
        <v>30</v>
      </c>
      <c r="J42" s="182" t="s">
        <v>33</v>
      </c>
      <c r="L42" s="52"/>
      <c r="M42" s="28"/>
      <c r="S42" s="28"/>
      <c r="T42" s="28"/>
      <c r="U42" s="28"/>
    </row>
    <row r="43" spans="1:30" x14ac:dyDescent="0.15">
      <c r="H43" s="98">
        <v>0</v>
      </c>
      <c r="I43" s="91">
        <v>35</v>
      </c>
      <c r="J43" s="182" t="s">
        <v>36</v>
      </c>
      <c r="L43" s="52"/>
      <c r="M43" s="28"/>
      <c r="S43" s="33"/>
      <c r="T43" s="33"/>
      <c r="U43" s="33"/>
    </row>
    <row r="44" spans="1:30" x14ac:dyDescent="0.15">
      <c r="H44" s="132">
        <f>SUM(H4:H43)</f>
        <v>65279</v>
      </c>
      <c r="I44" s="91"/>
      <c r="J44" s="189" t="s">
        <v>98</v>
      </c>
      <c r="L44" s="52"/>
      <c r="M44" s="28"/>
    </row>
    <row r="45" spans="1:30" x14ac:dyDescent="0.15">
      <c r="R45" s="117"/>
    </row>
    <row r="46" spans="1:30" ht="13.5" customHeight="1" x14ac:dyDescent="0.15"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3.5" customHeight="1" x14ac:dyDescent="0.15">
      <c r="H47" s="215" t="s">
        <v>193</v>
      </c>
      <c r="I47" s="91"/>
      <c r="J47" s="204" t="s">
        <v>71</v>
      </c>
      <c r="K47" s="4"/>
      <c r="L47" s="355" t="s">
        <v>182</v>
      </c>
      <c r="S47" s="28"/>
      <c r="T47" s="28"/>
      <c r="U47" s="28"/>
      <c r="V47" s="28"/>
    </row>
    <row r="48" spans="1:30" x14ac:dyDescent="0.15">
      <c r="H48" s="212" t="s">
        <v>100</v>
      </c>
      <c r="I48" s="136"/>
      <c r="J48" s="203" t="s">
        <v>53</v>
      </c>
      <c r="K48" s="197"/>
      <c r="L48" s="360" t="s">
        <v>100</v>
      </c>
      <c r="S48" s="28"/>
      <c r="T48" s="28"/>
      <c r="U48" s="28"/>
      <c r="V48" s="28"/>
    </row>
    <row r="49" spans="1:22" x14ac:dyDescent="0.15">
      <c r="H49" s="47">
        <v>47475</v>
      </c>
      <c r="I49" s="91">
        <v>26</v>
      </c>
      <c r="J49" s="182" t="s">
        <v>30</v>
      </c>
      <c r="K49" s="4">
        <f>SUM(I49)</f>
        <v>26</v>
      </c>
      <c r="L49" s="361">
        <v>45172</v>
      </c>
      <c r="M49" s="1"/>
      <c r="N49" s="100"/>
      <c r="O49" s="100"/>
      <c r="S49" s="28"/>
      <c r="T49" s="28"/>
      <c r="U49" s="28"/>
      <c r="V49" s="28"/>
    </row>
    <row r="50" spans="1:22" x14ac:dyDescent="0.15">
      <c r="H50" s="47">
        <v>16266</v>
      </c>
      <c r="I50" s="91">
        <v>13</v>
      </c>
      <c r="J50" s="182" t="s">
        <v>7</v>
      </c>
      <c r="K50" s="4">
        <f t="shared" ref="K50:K58" si="7">SUM(I50)</f>
        <v>13</v>
      </c>
      <c r="L50" s="361">
        <v>15743</v>
      </c>
      <c r="M50" s="28"/>
      <c r="N50" s="101"/>
      <c r="O50" s="101"/>
      <c r="S50" s="28"/>
      <c r="T50" s="28"/>
      <c r="U50" s="28"/>
      <c r="V50" s="28"/>
    </row>
    <row r="51" spans="1:22" x14ac:dyDescent="0.15">
      <c r="H51" s="98">
        <v>14140</v>
      </c>
      <c r="I51" s="91">
        <v>33</v>
      </c>
      <c r="J51" s="182" t="s">
        <v>0</v>
      </c>
      <c r="K51" s="4">
        <f t="shared" si="7"/>
        <v>33</v>
      </c>
      <c r="L51" s="361">
        <v>8717</v>
      </c>
      <c r="M51" s="28"/>
      <c r="N51" s="101"/>
      <c r="O51" s="101"/>
      <c r="S51" s="28"/>
      <c r="T51" s="28"/>
      <c r="U51" s="28"/>
      <c r="V51" s="28"/>
    </row>
    <row r="52" spans="1:22" ht="14.25" thickBot="1" x14ac:dyDescent="0.2">
      <c r="H52" s="391">
        <v>7982</v>
      </c>
      <c r="I52" s="91">
        <v>40</v>
      </c>
      <c r="J52" s="182" t="s">
        <v>2</v>
      </c>
      <c r="K52" s="4">
        <f t="shared" si="7"/>
        <v>40</v>
      </c>
      <c r="L52" s="361">
        <v>9250</v>
      </c>
      <c r="M52" s="28"/>
      <c r="N52" s="101"/>
      <c r="O52" s="101"/>
      <c r="S52" s="28"/>
      <c r="T52" s="28"/>
      <c r="U52" s="28"/>
      <c r="V52" s="28"/>
    </row>
    <row r="53" spans="1:22" x14ac:dyDescent="0.15">
      <c r="A53" s="65" t="s">
        <v>46</v>
      </c>
      <c r="B53" s="66" t="s">
        <v>53</v>
      </c>
      <c r="C53" s="66" t="s">
        <v>193</v>
      </c>
      <c r="D53" s="66" t="s">
        <v>182</v>
      </c>
      <c r="E53" s="66" t="s">
        <v>51</v>
      </c>
      <c r="F53" s="66" t="s">
        <v>50</v>
      </c>
      <c r="G53" s="66" t="s">
        <v>52</v>
      </c>
      <c r="H53" s="345">
        <v>6656</v>
      </c>
      <c r="I53" s="91">
        <v>25</v>
      </c>
      <c r="J53" s="182" t="s">
        <v>29</v>
      </c>
      <c r="K53" s="4">
        <f t="shared" si="7"/>
        <v>25</v>
      </c>
      <c r="L53" s="361">
        <v>9199</v>
      </c>
      <c r="M53" s="28"/>
      <c r="N53" s="101"/>
      <c r="O53" s="101"/>
      <c r="S53" s="28"/>
      <c r="T53" s="28"/>
      <c r="U53" s="28"/>
      <c r="V53" s="28"/>
    </row>
    <row r="54" spans="1:22" x14ac:dyDescent="0.15">
      <c r="A54" s="68">
        <v>1</v>
      </c>
      <c r="B54" s="182" t="s">
        <v>30</v>
      </c>
      <c r="C54" s="47">
        <f t="shared" ref="C54:C63" si="8">SUM(H49)</f>
        <v>47475</v>
      </c>
      <c r="D54" s="110">
        <f>SUM(L49)</f>
        <v>45172</v>
      </c>
      <c r="E54" s="58">
        <f t="shared" ref="E54:E64" si="9">SUM(N63/M63*100)</f>
        <v>93.755554238995202</v>
      </c>
      <c r="F54" s="58">
        <f>SUM(C54/D54*100)</f>
        <v>105.09829097671124</v>
      </c>
      <c r="G54" s="4"/>
      <c r="H54" s="98">
        <v>3839</v>
      </c>
      <c r="I54" s="91">
        <v>22</v>
      </c>
      <c r="J54" s="182" t="s">
        <v>26</v>
      </c>
      <c r="K54" s="4">
        <f t="shared" si="7"/>
        <v>22</v>
      </c>
      <c r="L54" s="361">
        <v>2756</v>
      </c>
      <c r="M54" s="28"/>
      <c r="N54" s="433"/>
      <c r="O54" s="101"/>
      <c r="S54" s="28"/>
      <c r="T54" s="28"/>
      <c r="U54" s="28"/>
      <c r="V54" s="28"/>
    </row>
    <row r="55" spans="1:22" x14ac:dyDescent="0.15">
      <c r="A55" s="68">
        <v>2</v>
      </c>
      <c r="B55" s="182" t="s">
        <v>7</v>
      </c>
      <c r="C55" s="47">
        <f t="shared" si="8"/>
        <v>16266</v>
      </c>
      <c r="D55" s="110">
        <f t="shared" ref="D55:D64" si="10">SUM(L50)</f>
        <v>15743</v>
      </c>
      <c r="E55" s="58">
        <f t="shared" si="9"/>
        <v>118.87743915807938</v>
      </c>
      <c r="F55" s="58">
        <f t="shared" ref="F55:F64" si="11">SUM(C55/D55*100)</f>
        <v>103.32211141459698</v>
      </c>
      <c r="G55" s="4"/>
      <c r="H55" s="98">
        <v>3725</v>
      </c>
      <c r="I55" s="91">
        <v>34</v>
      </c>
      <c r="J55" s="182" t="s">
        <v>1</v>
      </c>
      <c r="K55" s="4">
        <f t="shared" si="7"/>
        <v>34</v>
      </c>
      <c r="L55" s="361">
        <v>3878</v>
      </c>
      <c r="M55" s="28"/>
      <c r="N55" s="101"/>
      <c r="O55" s="101"/>
      <c r="S55" s="28"/>
      <c r="T55" s="28"/>
      <c r="U55" s="28"/>
      <c r="V55" s="28"/>
    </row>
    <row r="56" spans="1:22" x14ac:dyDescent="0.15">
      <c r="A56" s="68">
        <v>3</v>
      </c>
      <c r="B56" s="182" t="s">
        <v>0</v>
      </c>
      <c r="C56" s="47">
        <f t="shared" si="8"/>
        <v>14140</v>
      </c>
      <c r="D56" s="110">
        <f t="shared" si="10"/>
        <v>8717</v>
      </c>
      <c r="E56" s="58">
        <f t="shared" si="9"/>
        <v>86.546700942587833</v>
      </c>
      <c r="F56" s="58">
        <f t="shared" si="11"/>
        <v>162.21177010439371</v>
      </c>
      <c r="G56" s="4"/>
      <c r="H56" s="98">
        <v>3535</v>
      </c>
      <c r="I56" s="91">
        <v>36</v>
      </c>
      <c r="J56" s="182" t="s">
        <v>5</v>
      </c>
      <c r="K56" s="4">
        <f t="shared" si="7"/>
        <v>36</v>
      </c>
      <c r="L56" s="361">
        <v>4185</v>
      </c>
      <c r="M56" s="28"/>
      <c r="N56" s="101"/>
      <c r="O56" s="101"/>
      <c r="S56" s="28"/>
      <c r="T56" s="28"/>
      <c r="U56" s="28"/>
      <c r="V56" s="28"/>
    </row>
    <row r="57" spans="1:22" x14ac:dyDescent="0.15">
      <c r="A57" s="68">
        <v>4</v>
      </c>
      <c r="B57" s="182" t="s">
        <v>2</v>
      </c>
      <c r="C57" s="47">
        <f t="shared" si="8"/>
        <v>7982</v>
      </c>
      <c r="D57" s="110">
        <f t="shared" si="10"/>
        <v>9250</v>
      </c>
      <c r="E57" s="58">
        <f t="shared" si="9"/>
        <v>150.66062665156664</v>
      </c>
      <c r="F57" s="58">
        <f t="shared" si="11"/>
        <v>86.291891891891893</v>
      </c>
      <c r="G57" s="4"/>
      <c r="H57" s="102">
        <v>2433</v>
      </c>
      <c r="I57" s="91">
        <v>16</v>
      </c>
      <c r="J57" s="182" t="s">
        <v>3</v>
      </c>
      <c r="K57" s="4">
        <f t="shared" si="7"/>
        <v>16</v>
      </c>
      <c r="L57" s="361">
        <v>2784</v>
      </c>
      <c r="M57" s="28"/>
      <c r="N57" s="101"/>
      <c r="O57" s="101"/>
      <c r="S57" s="28"/>
      <c r="T57" s="28"/>
      <c r="U57" s="28"/>
      <c r="V57" s="28"/>
    </row>
    <row r="58" spans="1:22" ht="14.25" thickBot="1" x14ac:dyDescent="0.2">
      <c r="A58" s="68">
        <v>5</v>
      </c>
      <c r="B58" s="182" t="s">
        <v>29</v>
      </c>
      <c r="C58" s="47">
        <f t="shared" si="8"/>
        <v>6656</v>
      </c>
      <c r="D58" s="110">
        <f t="shared" si="10"/>
        <v>9199</v>
      </c>
      <c r="E58" s="58">
        <f t="shared" si="9"/>
        <v>89.897352782279853</v>
      </c>
      <c r="F58" s="58">
        <f t="shared" si="11"/>
        <v>72.355690835960431</v>
      </c>
      <c r="G58" s="13"/>
      <c r="H58" s="388">
        <v>2402</v>
      </c>
      <c r="I58" s="152">
        <v>24</v>
      </c>
      <c r="J58" s="185" t="s">
        <v>28</v>
      </c>
      <c r="K58" s="15">
        <f t="shared" si="7"/>
        <v>24</v>
      </c>
      <c r="L58" s="362">
        <v>3206</v>
      </c>
      <c r="M58" s="28"/>
      <c r="N58" s="101"/>
      <c r="O58" s="101"/>
      <c r="S58" s="28"/>
      <c r="T58" s="28"/>
      <c r="U58" s="28"/>
      <c r="V58" s="28"/>
    </row>
    <row r="59" spans="1:22" ht="14.25" thickTop="1" x14ac:dyDescent="0.15">
      <c r="A59" s="68">
        <v>6</v>
      </c>
      <c r="B59" s="182" t="s">
        <v>26</v>
      </c>
      <c r="C59" s="47">
        <f t="shared" si="8"/>
        <v>3839</v>
      </c>
      <c r="D59" s="110">
        <f t="shared" si="10"/>
        <v>2756</v>
      </c>
      <c r="E59" s="58">
        <f t="shared" si="9"/>
        <v>111.11432706222865</v>
      </c>
      <c r="F59" s="58">
        <f t="shared" si="11"/>
        <v>139.29608127721335</v>
      </c>
      <c r="G59" s="4"/>
      <c r="H59" s="507">
        <v>1350</v>
      </c>
      <c r="I59" s="395">
        <v>17</v>
      </c>
      <c r="J59" s="255" t="s">
        <v>21</v>
      </c>
      <c r="K59" s="9" t="s">
        <v>67</v>
      </c>
      <c r="L59" s="363">
        <v>107389</v>
      </c>
      <c r="M59" s="28"/>
      <c r="N59" s="101"/>
      <c r="O59" s="101"/>
      <c r="S59" s="28"/>
      <c r="T59" s="28"/>
      <c r="U59" s="28"/>
      <c r="V59" s="28"/>
    </row>
    <row r="60" spans="1:22" x14ac:dyDescent="0.15">
      <c r="A60" s="68">
        <v>7</v>
      </c>
      <c r="B60" s="182" t="s">
        <v>1</v>
      </c>
      <c r="C60" s="47">
        <f t="shared" si="8"/>
        <v>3725</v>
      </c>
      <c r="D60" s="110">
        <f t="shared" si="10"/>
        <v>3878</v>
      </c>
      <c r="E60" s="58">
        <f t="shared" si="9"/>
        <v>62.552476910159527</v>
      </c>
      <c r="F60" s="58">
        <f t="shared" si="11"/>
        <v>96.054667354306346</v>
      </c>
      <c r="G60" s="4"/>
      <c r="H60" s="140">
        <v>1303</v>
      </c>
      <c r="I60" s="155">
        <v>38</v>
      </c>
      <c r="J60" s="182" t="s">
        <v>38</v>
      </c>
      <c r="K60" s="1"/>
      <c r="L60" s="119"/>
      <c r="M60" s="28"/>
      <c r="N60" s="1"/>
      <c r="O60" s="1"/>
      <c r="S60" s="28"/>
      <c r="T60" s="28"/>
      <c r="U60" s="28"/>
      <c r="V60" s="28"/>
    </row>
    <row r="61" spans="1:22" x14ac:dyDescent="0.15">
      <c r="A61" s="68">
        <v>8</v>
      </c>
      <c r="B61" s="182" t="s">
        <v>5</v>
      </c>
      <c r="C61" s="47">
        <f t="shared" si="8"/>
        <v>3535</v>
      </c>
      <c r="D61" s="110">
        <f t="shared" si="10"/>
        <v>4185</v>
      </c>
      <c r="E61" s="58">
        <f t="shared" si="9"/>
        <v>99.858757062146893</v>
      </c>
      <c r="F61" s="58">
        <f t="shared" si="11"/>
        <v>84.468339307048993</v>
      </c>
      <c r="G61" s="12"/>
      <c r="H61" s="140">
        <v>844</v>
      </c>
      <c r="I61" s="155">
        <v>23</v>
      </c>
      <c r="J61" s="182" t="s">
        <v>27</v>
      </c>
      <c r="K61" s="55"/>
      <c r="S61" s="28"/>
      <c r="T61" s="28"/>
      <c r="U61" s="28"/>
      <c r="V61" s="28"/>
    </row>
    <row r="62" spans="1:22" x14ac:dyDescent="0.15">
      <c r="A62" s="68">
        <v>9</v>
      </c>
      <c r="B62" s="182" t="s">
        <v>3</v>
      </c>
      <c r="C62" s="47">
        <f t="shared" si="8"/>
        <v>2433</v>
      </c>
      <c r="D62" s="110">
        <f t="shared" si="10"/>
        <v>2784</v>
      </c>
      <c r="E62" s="58">
        <f t="shared" si="9"/>
        <v>107.65486725663717</v>
      </c>
      <c r="F62" s="58">
        <f t="shared" si="11"/>
        <v>87.392241379310349</v>
      </c>
      <c r="G62" s="13"/>
      <c r="H62" s="140">
        <v>315</v>
      </c>
      <c r="I62" s="198">
        <v>21</v>
      </c>
      <c r="J62" s="4" t="s">
        <v>162</v>
      </c>
      <c r="K62" s="55"/>
      <c r="L62" s="1" t="s">
        <v>61</v>
      </c>
      <c r="M62" s="536" t="s">
        <v>63</v>
      </c>
      <c r="N62" s="46" t="s">
        <v>75</v>
      </c>
      <c r="O62" s="1"/>
      <c r="S62" s="28"/>
      <c r="T62" s="28"/>
      <c r="U62" s="28"/>
      <c r="V62" s="28"/>
    </row>
    <row r="63" spans="1:22" ht="14.25" thickBot="1" x14ac:dyDescent="0.2">
      <c r="A63" s="71">
        <v>10</v>
      </c>
      <c r="B63" s="185" t="s">
        <v>28</v>
      </c>
      <c r="C63" s="388">
        <f t="shared" si="8"/>
        <v>2402</v>
      </c>
      <c r="D63" s="153">
        <f t="shared" si="10"/>
        <v>3206</v>
      </c>
      <c r="E63" s="64">
        <f t="shared" si="9"/>
        <v>90.984848484848484</v>
      </c>
      <c r="F63" s="64">
        <f t="shared" si="11"/>
        <v>74.92202121023081</v>
      </c>
      <c r="G63" s="103"/>
      <c r="H63" s="522">
        <v>225</v>
      </c>
      <c r="I63" s="91">
        <v>1</v>
      </c>
      <c r="J63" s="182" t="s">
        <v>4</v>
      </c>
      <c r="K63" s="4">
        <f>SUM(K49)</f>
        <v>26</v>
      </c>
      <c r="L63" s="182" t="s">
        <v>30</v>
      </c>
      <c r="M63" s="193">
        <v>50637</v>
      </c>
      <c r="N63" s="99">
        <f>SUM(H49)</f>
        <v>47475</v>
      </c>
      <c r="O63" s="49"/>
      <c r="S63" s="28"/>
      <c r="T63" s="28"/>
      <c r="U63" s="28"/>
      <c r="V63" s="28"/>
    </row>
    <row r="64" spans="1:22" ht="14.25" thickBot="1" x14ac:dyDescent="0.2">
      <c r="A64" s="72"/>
      <c r="B64" s="73"/>
      <c r="C64" s="113">
        <f>SUM(H89)</f>
        <v>112936</v>
      </c>
      <c r="D64" s="154">
        <f t="shared" si="10"/>
        <v>107389</v>
      </c>
      <c r="E64" s="77">
        <f t="shared" si="9"/>
        <v>97.688741263580368</v>
      </c>
      <c r="F64" s="77">
        <f t="shared" si="11"/>
        <v>105.16533350715622</v>
      </c>
      <c r="G64" s="76"/>
      <c r="H64" s="102">
        <v>202</v>
      </c>
      <c r="I64" s="91">
        <v>12</v>
      </c>
      <c r="J64" s="182" t="s">
        <v>18</v>
      </c>
      <c r="K64" s="4">
        <f t="shared" ref="K64:K72" si="12">SUM(K50)</f>
        <v>13</v>
      </c>
      <c r="L64" s="182" t="s">
        <v>7</v>
      </c>
      <c r="M64" s="193">
        <v>13683</v>
      </c>
      <c r="N64" s="99">
        <f t="shared" ref="N64:N72" si="13">SUM(H50)</f>
        <v>16266</v>
      </c>
      <c r="O64" s="49"/>
      <c r="S64" s="28"/>
      <c r="T64" s="28"/>
      <c r="U64" s="28"/>
      <c r="V64" s="28"/>
    </row>
    <row r="65" spans="2:22" x14ac:dyDescent="0.15">
      <c r="H65" s="518">
        <v>105</v>
      </c>
      <c r="I65" s="91">
        <v>4</v>
      </c>
      <c r="J65" s="182" t="s">
        <v>11</v>
      </c>
      <c r="K65" s="4">
        <f t="shared" si="12"/>
        <v>33</v>
      </c>
      <c r="L65" s="182" t="s">
        <v>0</v>
      </c>
      <c r="M65" s="193">
        <v>16338</v>
      </c>
      <c r="N65" s="99">
        <f t="shared" si="13"/>
        <v>14140</v>
      </c>
      <c r="O65" s="49"/>
      <c r="S65" s="28"/>
      <c r="T65" s="28"/>
      <c r="U65" s="28"/>
      <c r="V65" s="28"/>
    </row>
    <row r="66" spans="2:22" x14ac:dyDescent="0.15">
      <c r="H66" s="47">
        <v>58</v>
      </c>
      <c r="I66" s="91">
        <v>9</v>
      </c>
      <c r="J66" s="393" t="s">
        <v>170</v>
      </c>
      <c r="K66" s="4">
        <f t="shared" si="12"/>
        <v>40</v>
      </c>
      <c r="L66" s="182" t="s">
        <v>2</v>
      </c>
      <c r="M66" s="193">
        <v>5298</v>
      </c>
      <c r="N66" s="99">
        <f t="shared" si="13"/>
        <v>7982</v>
      </c>
      <c r="O66" s="49"/>
      <c r="S66" s="28"/>
      <c r="T66" s="28"/>
      <c r="U66" s="28"/>
      <c r="V66" s="28"/>
    </row>
    <row r="67" spans="2:22" x14ac:dyDescent="0.15">
      <c r="B67" s="1"/>
      <c r="C67" s="1"/>
      <c r="D67" s="1"/>
      <c r="E67" s="1"/>
      <c r="H67" s="47">
        <v>40</v>
      </c>
      <c r="I67" s="91">
        <v>11</v>
      </c>
      <c r="J67" s="182" t="s">
        <v>17</v>
      </c>
      <c r="K67" s="4">
        <f t="shared" si="12"/>
        <v>25</v>
      </c>
      <c r="L67" s="182" t="s">
        <v>29</v>
      </c>
      <c r="M67" s="193">
        <v>7404</v>
      </c>
      <c r="N67" s="99">
        <f t="shared" si="13"/>
        <v>6656</v>
      </c>
      <c r="O67" s="49"/>
      <c r="S67" s="28"/>
      <c r="T67" s="28"/>
      <c r="U67" s="28"/>
      <c r="V67" s="28"/>
    </row>
    <row r="68" spans="2:22" x14ac:dyDescent="0.15">
      <c r="B68" s="56"/>
      <c r="C68" s="28"/>
      <c r="D68" s="1"/>
      <c r="F68" s="1"/>
      <c r="H68" s="98">
        <v>23</v>
      </c>
      <c r="I68" s="91">
        <v>29</v>
      </c>
      <c r="J68" s="182" t="s">
        <v>96</v>
      </c>
      <c r="K68" s="4">
        <f t="shared" si="12"/>
        <v>22</v>
      </c>
      <c r="L68" s="182" t="s">
        <v>26</v>
      </c>
      <c r="M68" s="193">
        <v>3455</v>
      </c>
      <c r="N68" s="99">
        <f t="shared" si="13"/>
        <v>3839</v>
      </c>
      <c r="O68" s="49"/>
      <c r="S68" s="28"/>
      <c r="T68" s="28"/>
      <c r="U68" s="28"/>
      <c r="V68" s="28"/>
    </row>
    <row r="69" spans="2:22" x14ac:dyDescent="0.15">
      <c r="B69" s="56"/>
      <c r="C69" s="28"/>
      <c r="D69" s="1"/>
      <c r="F69" s="1"/>
      <c r="H69" s="98">
        <v>9</v>
      </c>
      <c r="I69" s="91">
        <v>15</v>
      </c>
      <c r="J69" s="182" t="s">
        <v>20</v>
      </c>
      <c r="K69" s="4">
        <f t="shared" si="12"/>
        <v>34</v>
      </c>
      <c r="L69" s="182" t="s">
        <v>1</v>
      </c>
      <c r="M69" s="193">
        <v>5955</v>
      </c>
      <c r="N69" s="99">
        <f t="shared" si="13"/>
        <v>3725</v>
      </c>
      <c r="O69" s="49"/>
      <c r="S69" s="28"/>
      <c r="T69" s="28"/>
      <c r="U69" s="28"/>
      <c r="V69" s="28"/>
    </row>
    <row r="70" spans="2:22" x14ac:dyDescent="0.15">
      <c r="B70" s="59"/>
      <c r="C70" s="1"/>
      <c r="D70" s="1"/>
      <c r="F70" s="1"/>
      <c r="H70" s="48">
        <v>9</v>
      </c>
      <c r="I70" s="91">
        <v>35</v>
      </c>
      <c r="J70" s="182" t="s">
        <v>36</v>
      </c>
      <c r="K70" s="4">
        <f t="shared" si="12"/>
        <v>36</v>
      </c>
      <c r="L70" s="182" t="s">
        <v>5</v>
      </c>
      <c r="M70" s="193">
        <v>3540</v>
      </c>
      <c r="N70" s="99">
        <f t="shared" si="13"/>
        <v>3535</v>
      </c>
      <c r="O70" s="49"/>
      <c r="S70" s="28"/>
      <c r="T70" s="28"/>
      <c r="U70" s="28"/>
      <c r="V70" s="28"/>
    </row>
    <row r="71" spans="2:22" x14ac:dyDescent="0.15">
      <c r="B71" s="55"/>
      <c r="C71" s="1"/>
      <c r="D71" s="1"/>
      <c r="H71" s="48">
        <v>0</v>
      </c>
      <c r="I71" s="91">
        <v>2</v>
      </c>
      <c r="J71" s="182" t="s">
        <v>6</v>
      </c>
      <c r="K71" s="4">
        <f t="shared" si="12"/>
        <v>16</v>
      </c>
      <c r="L71" s="182" t="s">
        <v>3</v>
      </c>
      <c r="M71" s="193">
        <v>2260</v>
      </c>
      <c r="N71" s="99">
        <f t="shared" si="13"/>
        <v>2433</v>
      </c>
      <c r="O71" s="49"/>
      <c r="S71" s="28"/>
      <c r="T71" s="28"/>
      <c r="U71" s="28"/>
      <c r="V71" s="28"/>
    </row>
    <row r="72" spans="2:22" ht="14.25" thickBot="1" x14ac:dyDescent="0.2">
      <c r="B72" s="55"/>
      <c r="C72" s="1"/>
      <c r="D72" s="1"/>
      <c r="H72" s="48">
        <v>0</v>
      </c>
      <c r="I72" s="91">
        <v>3</v>
      </c>
      <c r="J72" s="182" t="s">
        <v>10</v>
      </c>
      <c r="K72" s="4">
        <f t="shared" si="12"/>
        <v>24</v>
      </c>
      <c r="L72" s="185" t="s">
        <v>28</v>
      </c>
      <c r="M72" s="194">
        <v>2640</v>
      </c>
      <c r="N72" s="99">
        <f t="shared" si="13"/>
        <v>2402</v>
      </c>
      <c r="O72" s="49"/>
      <c r="S72" s="28"/>
      <c r="T72" s="28"/>
      <c r="U72" s="28"/>
      <c r="V72" s="28"/>
    </row>
    <row r="73" spans="2:22" ht="14.25" thickTop="1" x14ac:dyDescent="0.15">
      <c r="B73" s="55"/>
      <c r="C73" s="1"/>
      <c r="D73" s="1"/>
      <c r="H73" s="48">
        <v>0</v>
      </c>
      <c r="I73" s="91">
        <v>5</v>
      </c>
      <c r="J73" s="182" t="s">
        <v>12</v>
      </c>
      <c r="K73" s="47"/>
      <c r="L73" s="393" t="s">
        <v>190</v>
      </c>
      <c r="M73" s="192">
        <v>115608</v>
      </c>
      <c r="N73" s="191">
        <f>SUM(H89)</f>
        <v>112936</v>
      </c>
      <c r="O73" s="49"/>
      <c r="S73" s="28"/>
      <c r="T73" s="28"/>
      <c r="U73" s="28"/>
      <c r="V73" s="28"/>
    </row>
    <row r="74" spans="2:22" x14ac:dyDescent="0.15">
      <c r="B74" s="55"/>
      <c r="C74" s="1"/>
      <c r="D74" s="1"/>
      <c r="H74" s="98">
        <v>0</v>
      </c>
      <c r="I74" s="91">
        <v>6</v>
      </c>
      <c r="J74" s="182" t="s">
        <v>13</v>
      </c>
      <c r="K74" s="28"/>
      <c r="L74" s="28"/>
      <c r="M74" s="1"/>
      <c r="N74" s="28"/>
      <c r="O74" s="28"/>
      <c r="S74" s="28"/>
      <c r="T74" s="28"/>
      <c r="U74" s="28"/>
      <c r="V74" s="28"/>
    </row>
    <row r="75" spans="2:22" x14ac:dyDescent="0.15">
      <c r="B75" s="55"/>
      <c r="C75" s="1"/>
      <c r="D75" s="1"/>
      <c r="H75" s="48">
        <v>0</v>
      </c>
      <c r="I75" s="91">
        <v>7</v>
      </c>
      <c r="J75" s="182" t="s">
        <v>14</v>
      </c>
      <c r="L75" s="52"/>
      <c r="M75" s="28"/>
      <c r="N75" s="28"/>
      <c r="O75" s="28"/>
      <c r="S75" s="28"/>
      <c r="T75" s="28"/>
      <c r="U75" s="28"/>
      <c r="V75" s="28"/>
    </row>
    <row r="76" spans="2:22" x14ac:dyDescent="0.15">
      <c r="B76" s="55"/>
      <c r="C76" s="1"/>
      <c r="D76" s="1"/>
      <c r="H76" s="98">
        <v>0</v>
      </c>
      <c r="I76" s="91">
        <v>8</v>
      </c>
      <c r="J76" s="182" t="s">
        <v>15</v>
      </c>
      <c r="L76" s="52"/>
      <c r="M76" s="28"/>
      <c r="N76" s="1"/>
      <c r="O76" s="1"/>
      <c r="S76" s="28"/>
      <c r="T76" s="28"/>
      <c r="U76" s="28"/>
      <c r="V76" s="28"/>
    </row>
    <row r="77" spans="2:22" x14ac:dyDescent="0.15">
      <c r="B77" s="55"/>
      <c r="C77" s="1"/>
      <c r="D77" s="1"/>
      <c r="H77" s="48">
        <v>0</v>
      </c>
      <c r="I77" s="91">
        <v>10</v>
      </c>
      <c r="J77" s="182" t="s">
        <v>16</v>
      </c>
      <c r="L77" s="52"/>
      <c r="M77" s="28"/>
      <c r="N77" s="28"/>
      <c r="O77" s="28"/>
      <c r="S77" s="28"/>
      <c r="T77" s="28"/>
      <c r="U77" s="28"/>
      <c r="V77" s="28"/>
    </row>
    <row r="78" spans="2:22" x14ac:dyDescent="0.15">
      <c r="H78" s="48">
        <v>0</v>
      </c>
      <c r="I78" s="91">
        <v>14</v>
      </c>
      <c r="J78" s="182" t="s">
        <v>19</v>
      </c>
      <c r="L78" s="52"/>
      <c r="M78" s="28"/>
      <c r="N78" s="28"/>
      <c r="O78" s="28"/>
      <c r="S78" s="28"/>
      <c r="T78" s="28"/>
      <c r="U78" s="28"/>
      <c r="V78" s="28"/>
    </row>
    <row r="79" spans="2:22" x14ac:dyDescent="0.15">
      <c r="H79" s="47">
        <v>0</v>
      </c>
      <c r="I79" s="91">
        <v>18</v>
      </c>
      <c r="J79" s="182" t="s">
        <v>22</v>
      </c>
      <c r="L79" s="52"/>
      <c r="M79" s="28"/>
      <c r="N79" s="28"/>
      <c r="O79" s="28"/>
      <c r="S79" s="28"/>
      <c r="T79" s="28"/>
      <c r="U79" s="28"/>
      <c r="V79" s="28"/>
    </row>
    <row r="80" spans="2:22" x14ac:dyDescent="0.15">
      <c r="H80" s="48">
        <v>0</v>
      </c>
      <c r="I80" s="91">
        <v>19</v>
      </c>
      <c r="J80" s="182" t="s">
        <v>23</v>
      </c>
      <c r="L80" s="52"/>
      <c r="M80" s="28"/>
      <c r="N80" s="28"/>
      <c r="O80" s="28"/>
      <c r="S80" s="28"/>
      <c r="T80" s="28"/>
      <c r="U80" s="28"/>
      <c r="V80" s="28"/>
    </row>
    <row r="81" spans="8:22" x14ac:dyDescent="0.15">
      <c r="H81" s="407">
        <v>0</v>
      </c>
      <c r="I81" s="91">
        <v>20</v>
      </c>
      <c r="J81" s="182" t="s">
        <v>24</v>
      </c>
      <c r="L81" s="52"/>
      <c r="M81" s="28"/>
      <c r="N81" s="28"/>
      <c r="O81" s="28"/>
      <c r="S81" s="28"/>
      <c r="T81" s="28"/>
      <c r="U81" s="28"/>
      <c r="V81" s="28"/>
    </row>
    <row r="82" spans="8:22" x14ac:dyDescent="0.15">
      <c r="H82" s="99">
        <v>0</v>
      </c>
      <c r="I82" s="91">
        <v>27</v>
      </c>
      <c r="J82" s="182" t="s">
        <v>31</v>
      </c>
      <c r="L82" s="52"/>
      <c r="M82" s="28"/>
      <c r="N82" s="28"/>
      <c r="O82" s="28"/>
      <c r="S82" s="28"/>
      <c r="T82" s="28"/>
      <c r="U82" s="28"/>
      <c r="V82" s="28"/>
    </row>
    <row r="83" spans="8:22" x14ac:dyDescent="0.15">
      <c r="H83" s="391">
        <v>0</v>
      </c>
      <c r="I83" s="91">
        <v>28</v>
      </c>
      <c r="J83" s="182" t="s">
        <v>32</v>
      </c>
      <c r="L83" s="52"/>
      <c r="M83" s="28"/>
      <c r="N83" s="28"/>
      <c r="O83" s="28"/>
      <c r="S83" s="28"/>
      <c r="T83" s="28"/>
      <c r="U83" s="28"/>
      <c r="V83" s="28"/>
    </row>
    <row r="84" spans="8:22" x14ac:dyDescent="0.15">
      <c r="H84" s="98">
        <v>0</v>
      </c>
      <c r="I84" s="91">
        <v>30</v>
      </c>
      <c r="J84" s="182" t="s">
        <v>33</v>
      </c>
      <c r="L84" s="52"/>
      <c r="M84" s="28"/>
      <c r="N84" s="28"/>
      <c r="O84" s="28"/>
      <c r="S84" s="28"/>
      <c r="T84" s="28"/>
      <c r="U84" s="28"/>
      <c r="V84" s="28"/>
    </row>
    <row r="85" spans="8:22" x14ac:dyDescent="0.15">
      <c r="H85" s="98">
        <v>0</v>
      </c>
      <c r="I85" s="91">
        <v>31</v>
      </c>
      <c r="J85" s="182" t="s">
        <v>97</v>
      </c>
      <c r="L85" s="29"/>
      <c r="M85" s="28"/>
      <c r="N85" s="28"/>
      <c r="O85" s="28"/>
      <c r="S85" s="28"/>
      <c r="T85" s="28"/>
      <c r="U85" s="28"/>
      <c r="V85" s="28"/>
    </row>
    <row r="86" spans="8:22" x14ac:dyDescent="0.15">
      <c r="H86" s="98">
        <v>0</v>
      </c>
      <c r="I86" s="91">
        <v>32</v>
      </c>
      <c r="J86" s="182" t="s">
        <v>35</v>
      </c>
      <c r="L86" s="52"/>
      <c r="M86" s="28"/>
      <c r="N86" s="28"/>
      <c r="O86" s="28"/>
      <c r="S86" s="28"/>
      <c r="T86" s="28"/>
      <c r="U86" s="28"/>
      <c r="V86" s="28"/>
    </row>
    <row r="87" spans="8:22" x14ac:dyDescent="0.15">
      <c r="H87" s="345">
        <v>0</v>
      </c>
      <c r="I87" s="91">
        <v>37</v>
      </c>
      <c r="J87" s="182" t="s">
        <v>37</v>
      </c>
      <c r="L87" s="52"/>
      <c r="M87" s="28"/>
      <c r="N87" s="28"/>
      <c r="O87" s="28"/>
      <c r="S87" s="33"/>
      <c r="T87" s="33"/>
    </row>
    <row r="88" spans="8:22" x14ac:dyDescent="0.15">
      <c r="H88" s="48">
        <v>0</v>
      </c>
      <c r="I88" s="91">
        <v>39</v>
      </c>
      <c r="J88" s="182" t="s">
        <v>39</v>
      </c>
      <c r="L88" s="52"/>
      <c r="M88" s="28"/>
      <c r="N88" s="28"/>
      <c r="O88" s="28"/>
      <c r="Q88" s="28"/>
    </row>
    <row r="89" spans="8:22" x14ac:dyDescent="0.15">
      <c r="H89" s="133">
        <f>SUM(H49:H88)</f>
        <v>112936</v>
      </c>
      <c r="I89" s="91"/>
      <c r="J89" s="4" t="s">
        <v>94</v>
      </c>
      <c r="L89" s="52"/>
      <c r="M89" s="28"/>
      <c r="N89" s="28"/>
      <c r="O89" s="28"/>
    </row>
    <row r="90" spans="8:22" x14ac:dyDescent="0.15">
      <c r="I90" s="188"/>
      <c r="J90" s="85"/>
      <c r="L90" s="52"/>
      <c r="M90" s="28"/>
      <c r="N90" s="28"/>
      <c r="O90" s="28"/>
      <c r="P90" s="1"/>
    </row>
    <row r="91" spans="8:22" ht="18.75" x14ac:dyDescent="0.2">
      <c r="I91" s="100"/>
      <c r="J91" s="33"/>
      <c r="L91" s="52"/>
      <c r="M91" s="28"/>
      <c r="N91" s="28"/>
      <c r="O91" s="28"/>
      <c r="P91" s="50"/>
    </row>
    <row r="92" spans="8:22" x14ac:dyDescent="0.15">
      <c r="I92" s="100"/>
      <c r="J92" s="1"/>
      <c r="L92" s="52"/>
      <c r="M92" s="28"/>
      <c r="N92" s="28"/>
      <c r="O92" s="28"/>
      <c r="P92" s="1"/>
    </row>
    <row r="93" spans="8:22" x14ac:dyDescent="0.15">
      <c r="J93" s="1"/>
      <c r="L93" s="52"/>
      <c r="M93" s="28"/>
      <c r="N93" s="1"/>
      <c r="O93" s="1"/>
      <c r="P93" s="51"/>
    </row>
    <row r="94" spans="8:22" x14ac:dyDescent="0.15">
      <c r="J94" s="1"/>
      <c r="L94" s="52"/>
      <c r="M94" s="28"/>
      <c r="N94" s="28"/>
      <c r="O94" s="28"/>
      <c r="P94" s="28"/>
    </row>
    <row r="95" spans="8:22" x14ac:dyDescent="0.15">
      <c r="J95" s="1"/>
      <c r="L95" s="52"/>
      <c r="M95" s="28"/>
      <c r="N95" s="28"/>
      <c r="O95" s="28"/>
      <c r="P95" s="28"/>
    </row>
    <row r="96" spans="8:22" x14ac:dyDescent="0.15">
      <c r="J96" s="1"/>
      <c r="L96" s="52"/>
      <c r="M96" s="28"/>
      <c r="N96" s="28"/>
      <c r="O96" s="28"/>
      <c r="P96" s="28"/>
    </row>
    <row r="97" spans="10:17" x14ac:dyDescent="0.15">
      <c r="J97" s="1"/>
      <c r="L97" s="52"/>
      <c r="M97" s="28"/>
      <c r="N97" s="28"/>
      <c r="O97" s="28"/>
      <c r="P97" s="28"/>
    </row>
    <row r="98" spans="10:17" x14ac:dyDescent="0.15">
      <c r="J98" s="1"/>
      <c r="L98" s="52"/>
      <c r="M98" s="28"/>
      <c r="N98" s="28"/>
      <c r="O98" s="28"/>
      <c r="P98" s="28"/>
    </row>
    <row r="99" spans="10:17" x14ac:dyDescent="0.15">
      <c r="J99" s="1"/>
      <c r="L99" s="52"/>
      <c r="M99" s="28"/>
      <c r="N99" s="28"/>
      <c r="O99" s="28"/>
      <c r="P99" s="28"/>
    </row>
    <row r="100" spans="10:17" x14ac:dyDescent="0.15">
      <c r="J100" s="1"/>
      <c r="L100" s="52"/>
      <c r="M100" s="28"/>
      <c r="N100" s="28"/>
      <c r="O100" s="28"/>
      <c r="P100" s="28"/>
    </row>
    <row r="101" spans="10:17" x14ac:dyDescent="0.15">
      <c r="J101" s="1"/>
      <c r="L101" s="52"/>
      <c r="M101" s="28"/>
      <c r="N101" s="28"/>
      <c r="O101" s="28"/>
      <c r="P101" s="28"/>
    </row>
    <row r="102" spans="10:17" x14ac:dyDescent="0.15">
      <c r="J102" s="1"/>
      <c r="L102" s="52"/>
      <c r="M102" s="28"/>
      <c r="N102" s="28"/>
      <c r="O102" s="28"/>
      <c r="P102" s="28"/>
    </row>
    <row r="103" spans="10:17" x14ac:dyDescent="0.15">
      <c r="J103" s="1"/>
      <c r="L103" s="52"/>
      <c r="M103" s="28"/>
      <c r="N103" s="28"/>
      <c r="O103" s="28"/>
      <c r="P103" s="28"/>
    </row>
    <row r="104" spans="10:17" x14ac:dyDescent="0.15">
      <c r="J104" s="1"/>
      <c r="L104" s="52"/>
      <c r="M104" s="28"/>
      <c r="N104" s="28"/>
      <c r="O104" s="28"/>
      <c r="P104" s="28"/>
    </row>
    <row r="105" spans="10:17" x14ac:dyDescent="0.15">
      <c r="J105" s="1"/>
      <c r="L105" s="52"/>
      <c r="M105" s="28"/>
      <c r="N105" s="28"/>
      <c r="O105" s="28"/>
      <c r="P105" s="28"/>
    </row>
    <row r="106" spans="10:17" x14ac:dyDescent="0.15">
      <c r="J106" s="1"/>
      <c r="L106" s="52"/>
      <c r="M106" s="28"/>
      <c r="N106" s="28"/>
      <c r="O106" s="28"/>
      <c r="P106" s="28"/>
      <c r="Q106" s="28"/>
    </row>
    <row r="107" spans="10:17" x14ac:dyDescent="0.15">
      <c r="J107" s="1"/>
      <c r="L107" s="52"/>
      <c r="M107" s="28"/>
      <c r="N107" s="28"/>
      <c r="O107" s="28"/>
      <c r="P107" s="28"/>
      <c r="Q107" s="28"/>
    </row>
    <row r="108" spans="10:17" x14ac:dyDescent="0.15">
      <c r="J108" s="1"/>
      <c r="L108" s="52"/>
      <c r="M108" s="28"/>
      <c r="N108" s="28"/>
      <c r="O108" s="28"/>
      <c r="P108" s="28"/>
      <c r="Q108" s="28"/>
    </row>
    <row r="109" spans="10:17" x14ac:dyDescent="0.15">
      <c r="J109" s="1"/>
      <c r="L109" s="52"/>
      <c r="M109" s="28"/>
      <c r="N109" s="28"/>
      <c r="O109" s="28"/>
      <c r="P109" s="28"/>
      <c r="Q109" s="28"/>
    </row>
    <row r="110" spans="10:17" x14ac:dyDescent="0.15">
      <c r="J110" s="1"/>
      <c r="L110" s="52"/>
      <c r="M110" s="28"/>
      <c r="N110" s="28"/>
      <c r="O110" s="28"/>
      <c r="P110" s="28"/>
      <c r="Q110" s="28"/>
    </row>
    <row r="111" spans="10:17" x14ac:dyDescent="0.15">
      <c r="J111" s="1"/>
      <c r="K111" s="28"/>
      <c r="L111" s="28"/>
      <c r="M111" s="1"/>
      <c r="N111" s="28"/>
      <c r="O111" s="28"/>
      <c r="P111" s="28"/>
      <c r="Q111" s="28"/>
    </row>
    <row r="112" spans="10:17" x14ac:dyDescent="0.15">
      <c r="J112" s="1"/>
      <c r="K112" s="28"/>
      <c r="L112" s="28"/>
      <c r="M112" s="1"/>
      <c r="N112" s="28"/>
      <c r="O112" s="28"/>
      <c r="P112" s="28"/>
      <c r="Q112" s="28"/>
    </row>
    <row r="113" spans="10:17" x14ac:dyDescent="0.15">
      <c r="J113" s="1"/>
      <c r="K113" s="28"/>
      <c r="L113" s="28"/>
      <c r="M113" s="1"/>
      <c r="N113" s="28"/>
      <c r="O113" s="28"/>
      <c r="P113" s="28"/>
      <c r="Q113" s="28"/>
    </row>
    <row r="114" spans="10:17" x14ac:dyDescent="0.15">
      <c r="J114" s="1"/>
      <c r="K114" s="28"/>
      <c r="L114" s="28"/>
      <c r="M114" s="1"/>
      <c r="N114" s="28"/>
      <c r="O114" s="28"/>
      <c r="P114" s="28"/>
      <c r="Q114" s="28"/>
    </row>
    <row r="115" spans="10:17" x14ac:dyDescent="0.15">
      <c r="J115" s="1"/>
      <c r="K115" s="28"/>
      <c r="L115" s="28"/>
      <c r="M115" s="1"/>
      <c r="N115" s="28"/>
      <c r="O115" s="28"/>
      <c r="P115" s="28"/>
      <c r="Q115" s="28"/>
    </row>
    <row r="116" spans="10:17" x14ac:dyDescent="0.15">
      <c r="J116" s="1"/>
      <c r="K116" s="28"/>
      <c r="L116" s="28"/>
      <c r="M116" s="1"/>
      <c r="N116" s="28"/>
      <c r="O116" s="28"/>
      <c r="P116" s="28"/>
      <c r="Q116" s="28"/>
    </row>
    <row r="117" spans="10:17" x14ac:dyDescent="0.15">
      <c r="J117" s="1"/>
      <c r="K117" s="28"/>
      <c r="L117" s="28"/>
      <c r="M117" s="1"/>
      <c r="N117" s="28"/>
      <c r="O117" s="28"/>
      <c r="P117" s="28"/>
      <c r="Q117" s="28"/>
    </row>
    <row r="118" spans="10:17" x14ac:dyDescent="0.15">
      <c r="J118" s="1"/>
      <c r="K118" s="28"/>
      <c r="L118" s="28"/>
      <c r="M118" s="1"/>
      <c r="N118" s="28"/>
      <c r="O118" s="28"/>
      <c r="P118" s="28"/>
      <c r="Q118" s="28"/>
    </row>
    <row r="119" spans="10:17" x14ac:dyDescent="0.15">
      <c r="J119" s="1"/>
      <c r="K119" s="28"/>
      <c r="L119" s="28"/>
      <c r="M119" s="1"/>
      <c r="N119" s="28"/>
      <c r="O119" s="28"/>
      <c r="P119" s="28"/>
      <c r="Q119" s="28"/>
    </row>
    <row r="120" spans="10:17" x14ac:dyDescent="0.15">
      <c r="J120" s="1"/>
      <c r="K120" s="28"/>
      <c r="L120" s="28"/>
      <c r="M120" s="1"/>
      <c r="N120" s="28"/>
      <c r="O120" s="28"/>
      <c r="P120" s="28"/>
      <c r="Q120" s="28"/>
    </row>
    <row r="121" spans="10:17" x14ac:dyDescent="0.15">
      <c r="J121" s="1"/>
      <c r="K121" s="28"/>
      <c r="L121" s="28"/>
      <c r="M121" s="1"/>
      <c r="N121" s="28"/>
      <c r="O121" s="28"/>
      <c r="P121" s="28"/>
      <c r="Q121" s="28"/>
    </row>
    <row r="122" spans="10:17" x14ac:dyDescent="0.15">
      <c r="J122" s="1"/>
      <c r="K122" s="28"/>
      <c r="L122" s="28"/>
      <c r="M122" s="1"/>
      <c r="N122" s="28"/>
      <c r="O122" s="28"/>
      <c r="P122" s="28"/>
    </row>
    <row r="123" spans="10:17" x14ac:dyDescent="0.15">
      <c r="J123" s="1"/>
      <c r="K123" s="28"/>
      <c r="L123" s="28"/>
      <c r="M123" s="1"/>
      <c r="N123" s="28"/>
      <c r="O123" s="28"/>
      <c r="P123" s="28"/>
    </row>
    <row r="124" spans="10:17" x14ac:dyDescent="0.15">
      <c r="J124" s="1"/>
      <c r="K124" s="28"/>
      <c r="L124" s="28"/>
      <c r="M124" s="1"/>
      <c r="N124" s="28"/>
      <c r="O124" s="28"/>
      <c r="P124" s="28"/>
    </row>
    <row r="125" spans="10:17" x14ac:dyDescent="0.15">
      <c r="J125" s="1"/>
      <c r="K125" s="28"/>
      <c r="L125" s="28"/>
      <c r="M125" s="1"/>
      <c r="N125" s="28"/>
      <c r="O125" s="28"/>
      <c r="P125" s="28"/>
    </row>
    <row r="126" spans="10:17" x14ac:dyDescent="0.15">
      <c r="J126" s="1"/>
      <c r="K126" s="28"/>
      <c r="L126" s="28"/>
      <c r="M126" s="1"/>
      <c r="N126" s="28"/>
      <c r="O126" s="28"/>
      <c r="P126" s="28"/>
    </row>
    <row r="127" spans="10:17" x14ac:dyDescent="0.15">
      <c r="J127" s="1"/>
      <c r="K127" s="28"/>
      <c r="L127" s="28"/>
      <c r="M127" s="1"/>
      <c r="N127" s="28"/>
      <c r="O127" s="28"/>
      <c r="P127" s="28"/>
    </row>
    <row r="128" spans="10:17" x14ac:dyDescent="0.15">
      <c r="J128" s="1"/>
      <c r="K128" s="28"/>
      <c r="L128" s="28"/>
      <c r="M128" s="1"/>
      <c r="N128" s="28"/>
      <c r="O128" s="28"/>
      <c r="P128" s="28"/>
    </row>
    <row r="129" spans="10:16" x14ac:dyDescent="0.15">
      <c r="J129" s="1"/>
      <c r="K129" s="28"/>
      <c r="L129" s="28"/>
      <c r="M129" s="1"/>
      <c r="N129" s="28"/>
      <c r="O129" s="28"/>
      <c r="P129" s="28"/>
    </row>
    <row r="130" spans="10:16" x14ac:dyDescent="0.15">
      <c r="J130" s="1"/>
      <c r="K130" s="28"/>
      <c r="L130" s="28"/>
      <c r="M130" s="1"/>
      <c r="N130" s="28"/>
      <c r="O130" s="28"/>
      <c r="P130" s="28"/>
    </row>
    <row r="131" spans="10:16" x14ac:dyDescent="0.15">
      <c r="J131" s="1"/>
      <c r="K131" s="28"/>
      <c r="L131" s="28"/>
      <c r="M131" s="1"/>
      <c r="N131" s="28"/>
      <c r="O131" s="28"/>
      <c r="P131" s="28"/>
    </row>
    <row r="132" spans="10:16" x14ac:dyDescent="0.15">
      <c r="J132" s="1"/>
      <c r="K132" s="28"/>
      <c r="L132" s="28"/>
      <c r="M132" s="1"/>
      <c r="N132" s="28"/>
      <c r="O132" s="28"/>
      <c r="P132" s="28"/>
    </row>
    <row r="133" spans="10:16" x14ac:dyDescent="0.15">
      <c r="J133" s="1"/>
      <c r="K133" s="28"/>
      <c r="L133" s="28"/>
      <c r="M133" s="1"/>
      <c r="N133" s="28"/>
      <c r="O133" s="28"/>
      <c r="P133" s="28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Q10" sqref="Q10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3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0" customWidth="1"/>
    <col min="19" max="30" width="7.625" customWidth="1"/>
  </cols>
  <sheetData>
    <row r="1" spans="5:31" ht="13.5" customHeight="1" x14ac:dyDescent="0.15">
      <c r="H1" s="17" t="s">
        <v>65</v>
      </c>
      <c r="J1" s="114"/>
      <c r="Q1" s="28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2" t="s">
        <v>193</v>
      </c>
      <c r="I2" s="91"/>
      <c r="J2" s="213" t="s">
        <v>104</v>
      </c>
      <c r="K2" s="4"/>
      <c r="L2" s="205" t="s">
        <v>182</v>
      </c>
      <c r="Q2" s="1"/>
      <c r="R2" s="122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1"/>
    </row>
    <row r="3" spans="5:31" x14ac:dyDescent="0.15">
      <c r="H3" s="202" t="s">
        <v>100</v>
      </c>
      <c r="I3" s="91"/>
      <c r="J3" s="160" t="s">
        <v>101</v>
      </c>
      <c r="K3" s="4"/>
      <c r="L3" s="46" t="s">
        <v>100</v>
      </c>
      <c r="M3" s="90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99">
        <v>36201</v>
      </c>
      <c r="I4" s="91">
        <v>17</v>
      </c>
      <c r="J4" s="36" t="s">
        <v>21</v>
      </c>
      <c r="K4" s="231">
        <f>SUM(I4)</f>
        <v>17</v>
      </c>
      <c r="L4" s="322">
        <v>15746</v>
      </c>
      <c r="M4" s="49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98">
        <v>35704</v>
      </c>
      <c r="I5" s="91">
        <v>31</v>
      </c>
      <c r="J5" s="36" t="s">
        <v>64</v>
      </c>
      <c r="K5" s="231">
        <f t="shared" ref="K5:K13" si="0">SUM(I5)</f>
        <v>31</v>
      </c>
      <c r="L5" s="322">
        <v>38765</v>
      </c>
      <c r="M5" s="49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98">
        <v>23110</v>
      </c>
      <c r="I6" s="91">
        <v>3</v>
      </c>
      <c r="J6" s="36" t="s">
        <v>10</v>
      </c>
      <c r="K6" s="231">
        <f t="shared" si="0"/>
        <v>3</v>
      </c>
      <c r="L6" s="322">
        <v>4702</v>
      </c>
      <c r="M6" s="49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345">
        <v>18033</v>
      </c>
      <c r="I7" s="91">
        <v>33</v>
      </c>
      <c r="J7" s="36" t="s">
        <v>0</v>
      </c>
      <c r="K7" s="231">
        <f t="shared" si="0"/>
        <v>33</v>
      </c>
      <c r="L7" s="322">
        <v>16513</v>
      </c>
      <c r="M7" s="49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98">
        <v>15131</v>
      </c>
      <c r="I8" s="91">
        <v>34</v>
      </c>
      <c r="J8" s="36" t="s">
        <v>1</v>
      </c>
      <c r="K8" s="231">
        <f t="shared" si="0"/>
        <v>34</v>
      </c>
      <c r="L8" s="322">
        <v>15914</v>
      </c>
      <c r="M8" s="49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98">
        <v>12379</v>
      </c>
      <c r="I9" s="91">
        <v>13</v>
      </c>
      <c r="J9" s="36" t="s">
        <v>7</v>
      </c>
      <c r="K9" s="231">
        <f t="shared" si="0"/>
        <v>13</v>
      </c>
      <c r="L9" s="322">
        <v>13228</v>
      </c>
      <c r="M9" s="49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98">
        <v>12114</v>
      </c>
      <c r="I10" s="91">
        <v>16</v>
      </c>
      <c r="J10" s="36" t="s">
        <v>3</v>
      </c>
      <c r="K10" s="231">
        <f t="shared" si="0"/>
        <v>16</v>
      </c>
      <c r="L10" s="322">
        <v>12683</v>
      </c>
      <c r="M10" s="49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98">
        <v>10952</v>
      </c>
      <c r="I11" s="91">
        <v>25</v>
      </c>
      <c r="J11" s="36" t="s">
        <v>29</v>
      </c>
      <c r="K11" s="231">
        <f t="shared" si="0"/>
        <v>25</v>
      </c>
      <c r="L11" s="322">
        <v>6352</v>
      </c>
      <c r="M11" s="49"/>
      <c r="N11" s="31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30">
        <v>9476</v>
      </c>
      <c r="I12" s="91">
        <v>40</v>
      </c>
      <c r="J12" s="349" t="s">
        <v>2</v>
      </c>
      <c r="K12" s="231">
        <f t="shared" si="0"/>
        <v>40</v>
      </c>
      <c r="L12" s="323">
        <v>11637</v>
      </c>
      <c r="M12" s="49"/>
      <c r="Q12" s="1"/>
      <c r="R12" s="52"/>
      <c r="S12" s="28"/>
      <c r="T12" s="28"/>
      <c r="U12" s="28"/>
      <c r="V12" s="28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8"/>
      <c r="H13" s="516">
        <v>9225</v>
      </c>
      <c r="I13" s="152">
        <v>2</v>
      </c>
      <c r="J13" s="84" t="s">
        <v>6</v>
      </c>
      <c r="K13" s="231">
        <f t="shared" si="0"/>
        <v>2</v>
      </c>
      <c r="L13" s="323">
        <v>13790</v>
      </c>
      <c r="M13" s="49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8"/>
      <c r="H14" s="529">
        <v>5702</v>
      </c>
      <c r="I14" s="254">
        <v>21</v>
      </c>
      <c r="J14" s="521" t="s">
        <v>166</v>
      </c>
      <c r="K14" s="120" t="s">
        <v>8</v>
      </c>
      <c r="L14" s="324">
        <v>188348</v>
      </c>
      <c r="M14" s="1"/>
      <c r="N14" s="57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98">
        <v>5627</v>
      </c>
      <c r="I15" s="91">
        <v>26</v>
      </c>
      <c r="J15" s="36" t="s">
        <v>30</v>
      </c>
      <c r="K15" s="55"/>
      <c r="L15" s="29"/>
      <c r="M15" s="1"/>
      <c r="N15" s="57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98">
        <v>3839</v>
      </c>
      <c r="I16" s="91">
        <v>11</v>
      </c>
      <c r="J16" s="36" t="s">
        <v>17</v>
      </c>
      <c r="K16" s="55"/>
      <c r="L16" s="3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98">
        <v>2877</v>
      </c>
      <c r="I17" s="91">
        <v>38</v>
      </c>
      <c r="J17" s="36" t="s">
        <v>38</v>
      </c>
      <c r="L17" s="35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7">
        <v>2256</v>
      </c>
      <c r="I18" s="91">
        <v>14</v>
      </c>
      <c r="J18" s="36" t="s">
        <v>19</v>
      </c>
      <c r="K18" s="1"/>
      <c r="L18" s="214" t="s">
        <v>104</v>
      </c>
      <c r="M18" s="46" t="s">
        <v>63</v>
      </c>
      <c r="N18" s="46" t="s">
        <v>75</v>
      </c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99">
        <v>1923</v>
      </c>
      <c r="I19" s="91">
        <v>1</v>
      </c>
      <c r="J19" s="36" t="s">
        <v>4</v>
      </c>
      <c r="K19" s="131">
        <f>SUM(I4)</f>
        <v>17</v>
      </c>
      <c r="L19" s="36" t="s">
        <v>21</v>
      </c>
      <c r="M19" s="448">
        <v>33121</v>
      </c>
      <c r="N19" s="99">
        <f>SUM(H4)</f>
        <v>36201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5" t="s">
        <v>46</v>
      </c>
      <c r="B20" s="66" t="s">
        <v>53</v>
      </c>
      <c r="C20" s="66" t="s">
        <v>193</v>
      </c>
      <c r="D20" s="66" t="s">
        <v>182</v>
      </c>
      <c r="E20" s="66" t="s">
        <v>51</v>
      </c>
      <c r="F20" s="66" t="s">
        <v>50</v>
      </c>
      <c r="G20" s="67" t="s">
        <v>52</v>
      </c>
      <c r="H20" s="98">
        <v>1449</v>
      </c>
      <c r="I20" s="91">
        <v>36</v>
      </c>
      <c r="J20" s="36" t="s">
        <v>5</v>
      </c>
      <c r="K20" s="131">
        <f t="shared" ref="K20:K28" si="1">SUM(I5)</f>
        <v>31</v>
      </c>
      <c r="L20" s="36" t="s">
        <v>64</v>
      </c>
      <c r="M20" s="449">
        <v>31662</v>
      </c>
      <c r="N20" s="99">
        <f t="shared" ref="N20:N28" si="2">SUM(H5)</f>
        <v>35704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68">
        <v>1</v>
      </c>
      <c r="B21" s="36" t="s">
        <v>21</v>
      </c>
      <c r="C21" s="230">
        <f>SUM(H4)</f>
        <v>36201</v>
      </c>
      <c r="D21" s="6">
        <f>SUM(L4)</f>
        <v>15746</v>
      </c>
      <c r="E21" s="58">
        <f t="shared" ref="E21:E30" si="3">SUM(N19/M19*100)</f>
        <v>109.29923613417469</v>
      </c>
      <c r="F21" s="58">
        <f t="shared" ref="F21:F31" si="4">SUM(C21/D21*100)</f>
        <v>229.90600787501586</v>
      </c>
      <c r="G21" s="69"/>
      <c r="H21" s="98">
        <v>1205</v>
      </c>
      <c r="I21" s="91">
        <v>24</v>
      </c>
      <c r="J21" s="349" t="s">
        <v>28</v>
      </c>
      <c r="K21" s="131">
        <f t="shared" si="1"/>
        <v>3</v>
      </c>
      <c r="L21" s="36" t="s">
        <v>10</v>
      </c>
      <c r="M21" s="449">
        <v>19629</v>
      </c>
      <c r="N21" s="99">
        <f t="shared" si="2"/>
        <v>23110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68">
        <v>2</v>
      </c>
      <c r="B22" s="36" t="s">
        <v>64</v>
      </c>
      <c r="C22" s="230">
        <f t="shared" ref="C22:C30" si="5">SUM(H5)</f>
        <v>35704</v>
      </c>
      <c r="D22" s="6">
        <f t="shared" ref="D22:D30" si="6">SUM(L5)</f>
        <v>38765</v>
      </c>
      <c r="E22" s="58">
        <f t="shared" si="3"/>
        <v>112.76609184511402</v>
      </c>
      <c r="F22" s="58">
        <f t="shared" si="4"/>
        <v>92.10370179285438</v>
      </c>
      <c r="G22" s="69"/>
      <c r="H22" s="98">
        <v>1053</v>
      </c>
      <c r="I22" s="91">
        <v>9</v>
      </c>
      <c r="J22" s="393" t="s">
        <v>172</v>
      </c>
      <c r="K22" s="131">
        <f t="shared" si="1"/>
        <v>33</v>
      </c>
      <c r="L22" s="36" t="s">
        <v>0</v>
      </c>
      <c r="M22" s="449">
        <v>17669</v>
      </c>
      <c r="N22" s="99">
        <f t="shared" si="2"/>
        <v>18033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68">
        <v>3</v>
      </c>
      <c r="B23" s="36" t="s">
        <v>10</v>
      </c>
      <c r="C23" s="458">
        <f t="shared" si="5"/>
        <v>23110</v>
      </c>
      <c r="D23" s="110">
        <f t="shared" si="6"/>
        <v>4702</v>
      </c>
      <c r="E23" s="459">
        <f t="shared" si="3"/>
        <v>117.73396505170921</v>
      </c>
      <c r="F23" s="459">
        <f t="shared" si="4"/>
        <v>491.49298170991062</v>
      </c>
      <c r="G23" s="69"/>
      <c r="H23" s="98">
        <v>808</v>
      </c>
      <c r="I23" s="91">
        <v>5</v>
      </c>
      <c r="J23" s="36" t="s">
        <v>12</v>
      </c>
      <c r="K23" s="131">
        <f t="shared" si="1"/>
        <v>34</v>
      </c>
      <c r="L23" s="36" t="s">
        <v>1</v>
      </c>
      <c r="M23" s="449">
        <v>16109</v>
      </c>
      <c r="N23" s="99">
        <f t="shared" si="2"/>
        <v>15131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68">
        <v>4</v>
      </c>
      <c r="B24" s="36" t="s">
        <v>0</v>
      </c>
      <c r="C24" s="230">
        <f t="shared" si="5"/>
        <v>18033</v>
      </c>
      <c r="D24" s="6">
        <f t="shared" si="6"/>
        <v>16513</v>
      </c>
      <c r="E24" s="58">
        <f t="shared" si="3"/>
        <v>102.0601052691154</v>
      </c>
      <c r="F24" s="58">
        <f t="shared" si="4"/>
        <v>109.20486889117664</v>
      </c>
      <c r="G24" s="69"/>
      <c r="H24" s="98">
        <v>472</v>
      </c>
      <c r="I24" s="91">
        <v>4</v>
      </c>
      <c r="J24" s="36" t="s">
        <v>11</v>
      </c>
      <c r="K24" s="131">
        <f t="shared" si="1"/>
        <v>13</v>
      </c>
      <c r="L24" s="36" t="s">
        <v>7</v>
      </c>
      <c r="M24" s="449">
        <v>8806</v>
      </c>
      <c r="N24" s="99">
        <f t="shared" si="2"/>
        <v>12379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68">
        <v>5</v>
      </c>
      <c r="B25" s="36" t="s">
        <v>1</v>
      </c>
      <c r="C25" s="230">
        <f t="shared" si="5"/>
        <v>15131</v>
      </c>
      <c r="D25" s="6">
        <f t="shared" si="6"/>
        <v>15914</v>
      </c>
      <c r="E25" s="58">
        <f t="shared" si="3"/>
        <v>93.928859643677441</v>
      </c>
      <c r="F25" s="58">
        <f t="shared" si="4"/>
        <v>95.079803946210887</v>
      </c>
      <c r="G25" s="79"/>
      <c r="H25" s="98">
        <v>312</v>
      </c>
      <c r="I25" s="91">
        <v>7</v>
      </c>
      <c r="J25" s="36" t="s">
        <v>14</v>
      </c>
      <c r="K25" s="131">
        <f t="shared" si="1"/>
        <v>16</v>
      </c>
      <c r="L25" s="36" t="s">
        <v>3</v>
      </c>
      <c r="M25" s="449">
        <v>13962</v>
      </c>
      <c r="N25" s="99">
        <f t="shared" si="2"/>
        <v>12114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68">
        <v>6</v>
      </c>
      <c r="B26" s="36" t="s">
        <v>7</v>
      </c>
      <c r="C26" s="230">
        <f t="shared" si="5"/>
        <v>12379</v>
      </c>
      <c r="D26" s="6">
        <f t="shared" si="6"/>
        <v>13228</v>
      </c>
      <c r="E26" s="58">
        <f t="shared" si="3"/>
        <v>140.57460822166706</v>
      </c>
      <c r="F26" s="58">
        <f t="shared" si="4"/>
        <v>93.581796189900217</v>
      </c>
      <c r="G26" s="69"/>
      <c r="H26" s="345">
        <v>288</v>
      </c>
      <c r="I26" s="91">
        <v>27</v>
      </c>
      <c r="J26" s="36" t="s">
        <v>31</v>
      </c>
      <c r="K26" s="131">
        <f t="shared" si="1"/>
        <v>25</v>
      </c>
      <c r="L26" s="36" t="s">
        <v>29</v>
      </c>
      <c r="M26" s="449">
        <v>6561</v>
      </c>
      <c r="N26" s="99">
        <f t="shared" si="2"/>
        <v>10952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68">
        <v>7</v>
      </c>
      <c r="B27" s="36" t="s">
        <v>3</v>
      </c>
      <c r="C27" s="230">
        <f t="shared" si="5"/>
        <v>12114</v>
      </c>
      <c r="D27" s="6">
        <f t="shared" si="6"/>
        <v>12683</v>
      </c>
      <c r="E27" s="58">
        <f t="shared" si="3"/>
        <v>86.764073914911904</v>
      </c>
      <c r="F27" s="58">
        <f t="shared" si="4"/>
        <v>95.513679728770796</v>
      </c>
      <c r="G27" s="69"/>
      <c r="H27" s="98">
        <v>264</v>
      </c>
      <c r="I27" s="91">
        <v>39</v>
      </c>
      <c r="J27" s="36" t="s">
        <v>39</v>
      </c>
      <c r="K27" s="131">
        <f t="shared" si="1"/>
        <v>40</v>
      </c>
      <c r="L27" s="349" t="s">
        <v>2</v>
      </c>
      <c r="M27" s="450">
        <v>10067</v>
      </c>
      <c r="N27" s="99">
        <f t="shared" si="2"/>
        <v>9476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68">
        <v>8</v>
      </c>
      <c r="B28" s="36" t="s">
        <v>29</v>
      </c>
      <c r="C28" s="230">
        <f t="shared" si="5"/>
        <v>10952</v>
      </c>
      <c r="D28" s="6">
        <f t="shared" si="6"/>
        <v>6352</v>
      </c>
      <c r="E28" s="58">
        <f t="shared" si="3"/>
        <v>166.92577351013566</v>
      </c>
      <c r="F28" s="58">
        <f t="shared" si="4"/>
        <v>172.41813602015114</v>
      </c>
      <c r="G28" s="80"/>
      <c r="H28" s="98">
        <v>247</v>
      </c>
      <c r="I28" s="91">
        <v>20</v>
      </c>
      <c r="J28" s="36" t="s">
        <v>24</v>
      </c>
      <c r="K28" s="206">
        <f t="shared" si="1"/>
        <v>2</v>
      </c>
      <c r="L28" s="84" t="s">
        <v>6</v>
      </c>
      <c r="M28" s="451">
        <v>9517</v>
      </c>
      <c r="N28" s="190">
        <f t="shared" si="2"/>
        <v>9225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68">
        <v>9</v>
      </c>
      <c r="B29" s="349" t="s">
        <v>2</v>
      </c>
      <c r="C29" s="230">
        <f t="shared" si="5"/>
        <v>9476</v>
      </c>
      <c r="D29" s="6">
        <f t="shared" si="6"/>
        <v>11637</v>
      </c>
      <c r="E29" s="58">
        <f t="shared" si="3"/>
        <v>94.129333465779268</v>
      </c>
      <c r="F29" s="58">
        <f t="shared" si="4"/>
        <v>81.429921801151494</v>
      </c>
      <c r="G29" s="79"/>
      <c r="H29" s="98">
        <v>157</v>
      </c>
      <c r="I29" s="91">
        <v>15</v>
      </c>
      <c r="J29" s="36" t="s">
        <v>20</v>
      </c>
      <c r="K29" s="129"/>
      <c r="L29" s="129" t="s">
        <v>176</v>
      </c>
      <c r="M29" s="452">
        <v>196917</v>
      </c>
      <c r="N29" s="195">
        <f>SUM(H44)</f>
        <v>211295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1">
        <v>10</v>
      </c>
      <c r="B30" s="84" t="s">
        <v>6</v>
      </c>
      <c r="C30" s="230">
        <f t="shared" si="5"/>
        <v>9225</v>
      </c>
      <c r="D30" s="6">
        <f t="shared" si="6"/>
        <v>13790</v>
      </c>
      <c r="E30" s="64">
        <f t="shared" si="3"/>
        <v>96.931806241462652</v>
      </c>
      <c r="F30" s="70">
        <f t="shared" si="4"/>
        <v>66.896301667875264</v>
      </c>
      <c r="G30" s="82"/>
      <c r="H30" s="98">
        <v>152</v>
      </c>
      <c r="I30" s="91">
        <v>29</v>
      </c>
      <c r="J30" s="36" t="s">
        <v>54</v>
      </c>
      <c r="K30" s="1"/>
      <c r="M30" t="s">
        <v>200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2"/>
      <c r="B31" s="73" t="s">
        <v>57</v>
      </c>
      <c r="C31" s="74">
        <f>SUM(H44)</f>
        <v>211295</v>
      </c>
      <c r="D31" s="74">
        <f>SUM(L14)</f>
        <v>188348</v>
      </c>
      <c r="E31" s="77">
        <f>SUM(N29/M29*100)</f>
        <v>107.30155344637589</v>
      </c>
      <c r="F31" s="70">
        <f t="shared" si="4"/>
        <v>112.18329899972392</v>
      </c>
      <c r="G31" s="78"/>
      <c r="H31" s="98">
        <v>123</v>
      </c>
      <c r="I31" s="91">
        <v>12</v>
      </c>
      <c r="J31" s="36" t="s">
        <v>18</v>
      </c>
      <c r="K31" s="1"/>
      <c r="L31" s="57"/>
      <c r="M31" s="28"/>
      <c r="N31" s="28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99">
        <v>100</v>
      </c>
      <c r="I32" s="91">
        <v>10</v>
      </c>
      <c r="J32" s="36" t="s">
        <v>16</v>
      </c>
      <c r="K32" s="1"/>
      <c r="L32" s="57"/>
      <c r="M32" s="28"/>
      <c r="N32" s="2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8"/>
      <c r="D33" s="1"/>
      <c r="E33" s="19"/>
      <c r="H33" s="98">
        <v>69</v>
      </c>
      <c r="I33" s="91">
        <v>32</v>
      </c>
      <c r="J33" s="36" t="s">
        <v>35</v>
      </c>
      <c r="K33" s="1"/>
      <c r="L33" s="57"/>
      <c r="M33" s="28"/>
      <c r="N33" s="2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98">
        <v>23</v>
      </c>
      <c r="I34" s="91">
        <v>18</v>
      </c>
      <c r="J34" s="36" t="s">
        <v>22</v>
      </c>
      <c r="K34" s="1"/>
      <c r="L34" s="57"/>
      <c r="M34" s="28"/>
      <c r="N34" s="2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8"/>
      <c r="D35" s="1"/>
      <c r="E35" s="19"/>
      <c r="F35" s="1"/>
      <c r="H35" s="137">
        <v>22</v>
      </c>
      <c r="I35" s="91">
        <v>23</v>
      </c>
      <c r="J35" s="36" t="s">
        <v>27</v>
      </c>
      <c r="K35" s="1"/>
      <c r="L35" s="57"/>
      <c r="M35" s="28"/>
      <c r="N35" s="2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99">
        <v>2</v>
      </c>
      <c r="I36" s="91">
        <v>19</v>
      </c>
      <c r="J36" s="36" t="s">
        <v>23</v>
      </c>
      <c r="K36" s="1"/>
      <c r="L36" s="57"/>
      <c r="M36" s="28"/>
      <c r="N36" s="2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98">
        <v>0</v>
      </c>
      <c r="I37" s="91">
        <v>6</v>
      </c>
      <c r="J37" s="36" t="s">
        <v>13</v>
      </c>
      <c r="K37" s="1"/>
      <c r="L37" s="57"/>
      <c r="M37" s="28"/>
      <c r="N37" s="28"/>
      <c r="Q37" s="1"/>
      <c r="R37" s="52"/>
      <c r="S37" s="28"/>
      <c r="T37" s="28"/>
      <c r="U37" s="28"/>
      <c r="V37" s="28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98">
        <v>0</v>
      </c>
      <c r="I38" s="91">
        <v>8</v>
      </c>
      <c r="J38" s="36" t="s">
        <v>15</v>
      </c>
      <c r="K38" s="1"/>
      <c r="L38" s="57"/>
      <c r="M38" s="28"/>
      <c r="N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48">
        <v>0</v>
      </c>
      <c r="I39" s="91">
        <v>22</v>
      </c>
      <c r="J39" s="36" t="s">
        <v>26</v>
      </c>
      <c r="K39" s="1"/>
      <c r="L39" s="57"/>
      <c r="M39" s="28"/>
      <c r="N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98">
        <v>0</v>
      </c>
      <c r="I40" s="91">
        <v>28</v>
      </c>
      <c r="J40" s="36" t="s">
        <v>32</v>
      </c>
      <c r="K40" s="1"/>
      <c r="L40" s="57"/>
      <c r="M40" s="28"/>
      <c r="N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98">
        <v>0</v>
      </c>
      <c r="I41" s="91">
        <v>30</v>
      </c>
      <c r="J41" s="36" t="s">
        <v>33</v>
      </c>
      <c r="K41" s="1"/>
      <c r="L41" s="1"/>
      <c r="N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48">
        <v>0</v>
      </c>
      <c r="I42" s="91">
        <v>35</v>
      </c>
      <c r="J42" s="36" t="s">
        <v>36</v>
      </c>
      <c r="K42" s="1"/>
      <c r="L42" s="1"/>
      <c r="M42" s="52"/>
      <c r="N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391">
        <v>0</v>
      </c>
      <c r="I43" s="91">
        <v>37</v>
      </c>
      <c r="J43" s="36" t="s">
        <v>37</v>
      </c>
      <c r="K43" s="1"/>
      <c r="L43" s="1"/>
      <c r="M43" s="52"/>
      <c r="N43" s="28"/>
      <c r="Q43" s="1"/>
      <c r="R43" s="52"/>
      <c r="S43" s="33"/>
      <c r="T43" s="33"/>
      <c r="U43" s="33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4">
        <f>SUM(H4:H43)</f>
        <v>211295</v>
      </c>
      <c r="I44" s="91"/>
      <c r="J44" s="4" t="s">
        <v>48</v>
      </c>
      <c r="K44" s="1"/>
      <c r="L44" s="1"/>
      <c r="M44" s="52"/>
      <c r="N44" s="28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2"/>
      <c r="N45" s="28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2"/>
      <c r="N46" s="28"/>
      <c r="Q46" s="1"/>
      <c r="R46" s="12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2"/>
      <c r="N47" s="28"/>
      <c r="Q47" s="1"/>
      <c r="R47" s="12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1"/>
    </row>
    <row r="48" spans="3:31" x14ac:dyDescent="0.15">
      <c r="C48" s="1"/>
      <c r="D48" s="1"/>
      <c r="E48" s="1"/>
      <c r="F48" s="1"/>
      <c r="G48" s="1"/>
      <c r="H48" s="215" t="s">
        <v>193</v>
      </c>
      <c r="I48" s="91"/>
      <c r="J48" s="216" t="s">
        <v>92</v>
      </c>
      <c r="K48" s="4"/>
      <c r="L48" s="384" t="s">
        <v>182</v>
      </c>
      <c r="M48" s="52"/>
      <c r="N48" s="28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6" t="s">
        <v>100</v>
      </c>
      <c r="I49" s="91"/>
      <c r="J49" s="160" t="s">
        <v>9</v>
      </c>
      <c r="K49" s="4"/>
      <c r="L49" s="384" t="s">
        <v>181</v>
      </c>
      <c r="M49" s="90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7">
        <v>29232</v>
      </c>
      <c r="I50" s="91">
        <v>16</v>
      </c>
      <c r="J50" s="36" t="s">
        <v>3</v>
      </c>
      <c r="K50" s="382">
        <f>SUM(I50)</f>
        <v>16</v>
      </c>
      <c r="L50" s="385">
        <v>22161</v>
      </c>
      <c r="M50" s="49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48">
        <v>9257</v>
      </c>
      <c r="I51" s="91">
        <v>33</v>
      </c>
      <c r="J51" s="36" t="s">
        <v>0</v>
      </c>
      <c r="K51" s="382">
        <f t="shared" ref="K51:K59" si="7">SUM(I51)</f>
        <v>33</v>
      </c>
      <c r="L51" s="386">
        <v>7318</v>
      </c>
      <c r="M51" s="49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98">
        <v>5888</v>
      </c>
      <c r="I52" s="91">
        <v>38</v>
      </c>
      <c r="J52" s="36" t="s">
        <v>38</v>
      </c>
      <c r="K52" s="382">
        <f t="shared" si="7"/>
        <v>38</v>
      </c>
      <c r="L52" s="386">
        <v>5993</v>
      </c>
      <c r="M52" s="49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5" t="s">
        <v>46</v>
      </c>
      <c r="B53" s="66" t="s">
        <v>53</v>
      </c>
      <c r="C53" s="66" t="s">
        <v>193</v>
      </c>
      <c r="D53" s="66" t="s">
        <v>182</v>
      </c>
      <c r="E53" s="66" t="s">
        <v>51</v>
      </c>
      <c r="F53" s="66" t="s">
        <v>50</v>
      </c>
      <c r="G53" s="67" t="s">
        <v>52</v>
      </c>
      <c r="H53" s="345">
        <v>4763</v>
      </c>
      <c r="I53" s="91">
        <v>26</v>
      </c>
      <c r="J53" s="36" t="s">
        <v>30</v>
      </c>
      <c r="K53" s="382">
        <f t="shared" si="7"/>
        <v>26</v>
      </c>
      <c r="L53" s="386">
        <v>4482</v>
      </c>
      <c r="M53" s="49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68">
        <v>1</v>
      </c>
      <c r="B54" s="36" t="s">
        <v>3</v>
      </c>
      <c r="C54" s="47">
        <f>SUM(H50)</f>
        <v>29232</v>
      </c>
      <c r="D54" s="110">
        <f>SUM(L50)</f>
        <v>22161</v>
      </c>
      <c r="E54" s="58">
        <f t="shared" ref="E54:E63" si="8">SUM(N67/M67*100)</f>
        <v>74.48781979410866</v>
      </c>
      <c r="F54" s="58">
        <f t="shared" ref="F54:F61" si="9">SUM(C54/D54*100)</f>
        <v>131.90740490050089</v>
      </c>
      <c r="G54" s="69"/>
      <c r="H54" s="48">
        <v>3692</v>
      </c>
      <c r="I54" s="91">
        <v>34</v>
      </c>
      <c r="J54" s="36" t="s">
        <v>1</v>
      </c>
      <c r="K54" s="382">
        <f t="shared" si="7"/>
        <v>34</v>
      </c>
      <c r="L54" s="386">
        <v>3213</v>
      </c>
      <c r="M54" s="49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68">
        <v>2</v>
      </c>
      <c r="B55" s="36" t="s">
        <v>0</v>
      </c>
      <c r="C55" s="47">
        <f t="shared" ref="C55:C63" si="10">SUM(H51)</f>
        <v>9257</v>
      </c>
      <c r="D55" s="110">
        <f t="shared" ref="D55:D63" si="11">SUM(L51)</f>
        <v>7318</v>
      </c>
      <c r="E55" s="58">
        <f t="shared" si="8"/>
        <v>114.14303329223181</v>
      </c>
      <c r="F55" s="58">
        <f t="shared" si="9"/>
        <v>126.49631046734081</v>
      </c>
      <c r="G55" s="69"/>
      <c r="H55" s="48">
        <v>2115</v>
      </c>
      <c r="I55" s="91">
        <v>36</v>
      </c>
      <c r="J55" s="36" t="s">
        <v>5</v>
      </c>
      <c r="K55" s="382">
        <f t="shared" si="7"/>
        <v>36</v>
      </c>
      <c r="L55" s="386">
        <v>1941</v>
      </c>
      <c r="M55" s="49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68">
        <v>3</v>
      </c>
      <c r="B56" s="36" t="s">
        <v>38</v>
      </c>
      <c r="C56" s="47">
        <f t="shared" si="10"/>
        <v>5888</v>
      </c>
      <c r="D56" s="110">
        <f t="shared" si="11"/>
        <v>5993</v>
      </c>
      <c r="E56" s="58">
        <f t="shared" si="8"/>
        <v>91.10320284697508</v>
      </c>
      <c r="F56" s="58">
        <f t="shared" si="9"/>
        <v>98.247955948606716</v>
      </c>
      <c r="G56" s="69"/>
      <c r="H56" s="48">
        <v>1427</v>
      </c>
      <c r="I56" s="91">
        <v>40</v>
      </c>
      <c r="J56" s="36" t="s">
        <v>2</v>
      </c>
      <c r="K56" s="382">
        <f t="shared" si="7"/>
        <v>40</v>
      </c>
      <c r="L56" s="386">
        <v>2525</v>
      </c>
      <c r="M56" s="49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68">
        <v>4</v>
      </c>
      <c r="B57" s="36" t="s">
        <v>30</v>
      </c>
      <c r="C57" s="47">
        <f t="shared" si="10"/>
        <v>4763</v>
      </c>
      <c r="D57" s="110">
        <f t="shared" si="11"/>
        <v>4482</v>
      </c>
      <c r="E57" s="58">
        <f t="shared" si="8"/>
        <v>103.09523809523809</v>
      </c>
      <c r="F57" s="58">
        <f t="shared" si="9"/>
        <v>106.26952253458278</v>
      </c>
      <c r="G57" s="69"/>
      <c r="H57" s="48">
        <v>1088</v>
      </c>
      <c r="I57" s="91">
        <v>25</v>
      </c>
      <c r="J57" s="36" t="s">
        <v>29</v>
      </c>
      <c r="K57" s="382">
        <f t="shared" si="7"/>
        <v>25</v>
      </c>
      <c r="L57" s="386">
        <v>2970</v>
      </c>
      <c r="M57" s="49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68">
        <v>5</v>
      </c>
      <c r="B58" s="36" t="s">
        <v>1</v>
      </c>
      <c r="C58" s="47">
        <f t="shared" si="10"/>
        <v>3692</v>
      </c>
      <c r="D58" s="110">
        <f t="shared" si="11"/>
        <v>3213</v>
      </c>
      <c r="E58" s="58">
        <f t="shared" si="8"/>
        <v>97.853167240922346</v>
      </c>
      <c r="F58" s="58">
        <f t="shared" si="9"/>
        <v>114.90818549642078</v>
      </c>
      <c r="G58" s="79"/>
      <c r="H58" s="48">
        <v>981</v>
      </c>
      <c r="I58" s="91">
        <v>31</v>
      </c>
      <c r="J58" s="36" t="s">
        <v>108</v>
      </c>
      <c r="K58" s="382">
        <f t="shared" si="7"/>
        <v>31</v>
      </c>
      <c r="L58" s="386">
        <v>700</v>
      </c>
      <c r="M58" s="49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68">
        <v>6</v>
      </c>
      <c r="B59" s="36" t="s">
        <v>5</v>
      </c>
      <c r="C59" s="47">
        <f t="shared" si="10"/>
        <v>2115</v>
      </c>
      <c r="D59" s="110">
        <f t="shared" si="11"/>
        <v>1941</v>
      </c>
      <c r="E59" s="58">
        <f t="shared" si="8"/>
        <v>104.80673934588702</v>
      </c>
      <c r="F59" s="58">
        <f t="shared" si="9"/>
        <v>108.9644513137558</v>
      </c>
      <c r="G59" s="69"/>
      <c r="H59" s="531">
        <v>974</v>
      </c>
      <c r="I59" s="152">
        <v>14</v>
      </c>
      <c r="J59" s="84" t="s">
        <v>19</v>
      </c>
      <c r="K59" s="383">
        <f t="shared" si="7"/>
        <v>14</v>
      </c>
      <c r="L59" s="387">
        <v>636</v>
      </c>
      <c r="M59" s="49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  <c r="AE59" s="1"/>
    </row>
    <row r="60" spans="1:31" s="53" customFormat="1" ht="14.25" thickTop="1" x14ac:dyDescent="0.15">
      <c r="A60" s="439">
        <v>7</v>
      </c>
      <c r="B60" s="36" t="s">
        <v>2</v>
      </c>
      <c r="C60" s="99">
        <f t="shared" si="10"/>
        <v>1427</v>
      </c>
      <c r="D60" s="110">
        <f t="shared" si="11"/>
        <v>2525</v>
      </c>
      <c r="E60" s="58">
        <f t="shared" si="8"/>
        <v>87.492335990190057</v>
      </c>
      <c r="F60" s="58">
        <f t="shared" si="9"/>
        <v>56.514851485148512</v>
      </c>
      <c r="G60" s="440"/>
      <c r="H60" s="519">
        <v>533</v>
      </c>
      <c r="I60" s="254">
        <v>24</v>
      </c>
      <c r="J60" s="491" t="s">
        <v>28</v>
      </c>
      <c r="K60" s="441" t="s">
        <v>8</v>
      </c>
      <c r="L60" s="454">
        <v>53199</v>
      </c>
      <c r="M60" s="442"/>
      <c r="N60" s="101"/>
      <c r="Q60" s="100"/>
      <c r="R60" s="442"/>
      <c r="S60" s="101"/>
      <c r="T60" s="101"/>
      <c r="U60" s="101"/>
      <c r="V60" s="101"/>
      <c r="W60" s="100"/>
      <c r="X60" s="100"/>
      <c r="Y60" s="100"/>
      <c r="Z60" s="100"/>
      <c r="AA60" s="100"/>
      <c r="AB60" s="100"/>
      <c r="AC60" s="100"/>
      <c r="AD60" s="100"/>
      <c r="AE60" s="100"/>
    </row>
    <row r="61" spans="1:31" x14ac:dyDescent="0.15">
      <c r="A61" s="68">
        <v>8</v>
      </c>
      <c r="B61" s="36" t="s">
        <v>29</v>
      </c>
      <c r="C61" s="47">
        <f t="shared" si="10"/>
        <v>1088</v>
      </c>
      <c r="D61" s="110">
        <f t="shared" si="11"/>
        <v>2970</v>
      </c>
      <c r="E61" s="58">
        <f t="shared" si="8"/>
        <v>157.68115942028987</v>
      </c>
      <c r="F61" s="58">
        <f t="shared" si="9"/>
        <v>36.632996632996637</v>
      </c>
      <c r="G61" s="80"/>
      <c r="H61" s="98">
        <v>505</v>
      </c>
      <c r="I61" s="91">
        <v>1</v>
      </c>
      <c r="J61" s="36" t="s">
        <v>4</v>
      </c>
      <c r="K61" s="59"/>
      <c r="L61" s="1"/>
      <c r="M61" s="52"/>
      <c r="N61" s="28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68">
        <v>9</v>
      </c>
      <c r="B62" s="36" t="s">
        <v>64</v>
      </c>
      <c r="C62" s="47">
        <f t="shared" si="10"/>
        <v>981</v>
      </c>
      <c r="D62" s="110">
        <f t="shared" si="11"/>
        <v>700</v>
      </c>
      <c r="E62" s="58">
        <f t="shared" si="8"/>
        <v>77.672209026128272</v>
      </c>
      <c r="F62" s="58">
        <f>SUM(C62/D62*100)</f>
        <v>140.14285714285714</v>
      </c>
      <c r="G62" s="79"/>
      <c r="H62" s="48">
        <v>185</v>
      </c>
      <c r="I62" s="91">
        <v>11</v>
      </c>
      <c r="J62" s="36" t="s">
        <v>17</v>
      </c>
      <c r="K62" s="59"/>
      <c r="L62" s="1"/>
      <c r="M62" s="52"/>
      <c r="N62" s="28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1">
        <v>10</v>
      </c>
      <c r="B63" s="84" t="s">
        <v>19</v>
      </c>
      <c r="C63" s="47">
        <f t="shared" si="10"/>
        <v>974</v>
      </c>
      <c r="D63" s="110">
        <f t="shared" si="11"/>
        <v>636</v>
      </c>
      <c r="E63" s="64">
        <f t="shared" si="8"/>
        <v>151.71339563862929</v>
      </c>
      <c r="F63" s="58">
        <f>SUM(C63/D63*100)</f>
        <v>153.14465408805032</v>
      </c>
      <c r="G63" s="82"/>
      <c r="H63" s="345">
        <v>138</v>
      </c>
      <c r="I63" s="91">
        <v>17</v>
      </c>
      <c r="J63" s="36" t="s">
        <v>21</v>
      </c>
      <c r="K63" s="59"/>
      <c r="L63" s="1"/>
      <c r="M63" s="52"/>
      <c r="N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2"/>
      <c r="B64" s="73" t="s">
        <v>58</v>
      </c>
      <c r="C64" s="74">
        <f>SUM(H90)</f>
        <v>61210</v>
      </c>
      <c r="D64" s="74">
        <f>SUM(L60)</f>
        <v>53199</v>
      </c>
      <c r="E64" s="77">
        <f>SUM(N77/M77*100)</f>
        <v>87.160209036410492</v>
      </c>
      <c r="F64" s="77">
        <f>SUM(C64/D64*100)</f>
        <v>115.05855373221301</v>
      </c>
      <c r="G64" s="78"/>
      <c r="H64" s="137">
        <v>124</v>
      </c>
      <c r="I64" s="91">
        <v>37</v>
      </c>
      <c r="J64" s="36" t="s">
        <v>37</v>
      </c>
      <c r="K64" s="55"/>
      <c r="L64" s="1"/>
      <c r="M64" s="52"/>
      <c r="N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99">
        <v>100</v>
      </c>
      <c r="I65" s="91">
        <v>9</v>
      </c>
      <c r="J65" s="393" t="s">
        <v>172</v>
      </c>
      <c r="L65" s="1"/>
      <c r="M65" s="52"/>
      <c r="N65" s="28"/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8">
        <v>99</v>
      </c>
      <c r="I66" s="91">
        <v>15</v>
      </c>
      <c r="J66" s="36" t="s">
        <v>20</v>
      </c>
      <c r="K66" s="1"/>
      <c r="L66" s="217" t="s">
        <v>92</v>
      </c>
      <c r="M66" s="400" t="s">
        <v>69</v>
      </c>
      <c r="N66" s="46" t="s">
        <v>75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8"/>
      <c r="H67" s="48">
        <v>93</v>
      </c>
      <c r="I67" s="91">
        <v>13</v>
      </c>
      <c r="J67" s="36" t="s">
        <v>7</v>
      </c>
      <c r="K67" s="4">
        <f>SUM(I50)</f>
        <v>16</v>
      </c>
      <c r="L67" s="36" t="s">
        <v>3</v>
      </c>
      <c r="M67" s="484">
        <v>39244</v>
      </c>
      <c r="N67" s="99">
        <f>SUM(H50)</f>
        <v>29232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8"/>
      <c r="H68" s="48">
        <v>11</v>
      </c>
      <c r="I68" s="91">
        <v>19</v>
      </c>
      <c r="J68" s="36" t="s">
        <v>23</v>
      </c>
      <c r="K68" s="4">
        <f t="shared" ref="K68:K76" si="12">SUM(I51)</f>
        <v>33</v>
      </c>
      <c r="L68" s="36" t="s">
        <v>0</v>
      </c>
      <c r="M68" s="485">
        <v>8110</v>
      </c>
      <c r="N68" s="99">
        <f t="shared" ref="N68:N76" si="13">SUM(H51)</f>
        <v>9257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8">
        <v>5</v>
      </c>
      <c r="I69" s="91">
        <v>23</v>
      </c>
      <c r="J69" s="36" t="s">
        <v>27</v>
      </c>
      <c r="K69" s="4">
        <f t="shared" si="12"/>
        <v>38</v>
      </c>
      <c r="L69" s="36" t="s">
        <v>38</v>
      </c>
      <c r="M69" s="485">
        <v>6463</v>
      </c>
      <c r="N69" s="99">
        <f t="shared" si="13"/>
        <v>5888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98">
        <v>0</v>
      </c>
      <c r="I70" s="91">
        <v>2</v>
      </c>
      <c r="J70" s="36" t="s">
        <v>6</v>
      </c>
      <c r="K70" s="4">
        <f t="shared" si="12"/>
        <v>26</v>
      </c>
      <c r="L70" s="36" t="s">
        <v>30</v>
      </c>
      <c r="M70" s="485">
        <v>4620</v>
      </c>
      <c r="N70" s="99">
        <f t="shared" si="13"/>
        <v>4763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98">
        <v>0</v>
      </c>
      <c r="I71" s="91">
        <v>3</v>
      </c>
      <c r="J71" s="36" t="s">
        <v>10</v>
      </c>
      <c r="K71" s="4">
        <f t="shared" si="12"/>
        <v>34</v>
      </c>
      <c r="L71" s="36" t="s">
        <v>1</v>
      </c>
      <c r="M71" s="485">
        <v>3773</v>
      </c>
      <c r="N71" s="99">
        <f t="shared" si="13"/>
        <v>3692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8">
        <v>0</v>
      </c>
      <c r="I72" s="91">
        <v>4</v>
      </c>
      <c r="J72" s="36" t="s">
        <v>11</v>
      </c>
      <c r="K72" s="4">
        <f t="shared" si="12"/>
        <v>36</v>
      </c>
      <c r="L72" s="36" t="s">
        <v>5</v>
      </c>
      <c r="M72" s="485">
        <v>2018</v>
      </c>
      <c r="N72" s="99">
        <f t="shared" si="13"/>
        <v>2115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8">
        <v>0</v>
      </c>
      <c r="I73" s="91">
        <v>5</v>
      </c>
      <c r="J73" s="36" t="s">
        <v>12</v>
      </c>
      <c r="K73" s="4">
        <f t="shared" si="12"/>
        <v>40</v>
      </c>
      <c r="L73" s="36" t="s">
        <v>2</v>
      </c>
      <c r="M73" s="485">
        <v>1631</v>
      </c>
      <c r="N73" s="99">
        <f t="shared" si="13"/>
        <v>1427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98">
        <v>0</v>
      </c>
      <c r="I74" s="91">
        <v>6</v>
      </c>
      <c r="J74" s="36" t="s">
        <v>13</v>
      </c>
      <c r="K74" s="4">
        <f t="shared" si="12"/>
        <v>25</v>
      </c>
      <c r="L74" s="36" t="s">
        <v>29</v>
      </c>
      <c r="M74" s="485">
        <v>690</v>
      </c>
      <c r="N74" s="99">
        <f t="shared" si="13"/>
        <v>1088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8">
        <v>0</v>
      </c>
      <c r="I75" s="91">
        <v>7</v>
      </c>
      <c r="J75" s="36" t="s">
        <v>14</v>
      </c>
      <c r="K75" s="4">
        <f t="shared" si="12"/>
        <v>31</v>
      </c>
      <c r="L75" s="36" t="s">
        <v>64</v>
      </c>
      <c r="M75" s="485">
        <v>1263</v>
      </c>
      <c r="N75" s="99">
        <f t="shared" si="13"/>
        <v>981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48">
        <v>0</v>
      </c>
      <c r="I76" s="91">
        <v>8</v>
      </c>
      <c r="J76" s="36" t="s">
        <v>15</v>
      </c>
      <c r="K76" s="15">
        <f t="shared" si="12"/>
        <v>14</v>
      </c>
      <c r="L76" s="84" t="s">
        <v>19</v>
      </c>
      <c r="M76" s="486">
        <v>642</v>
      </c>
      <c r="N76" s="190">
        <f t="shared" si="13"/>
        <v>974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98">
        <v>0</v>
      </c>
      <c r="I77" s="91">
        <v>10</v>
      </c>
      <c r="J77" s="36" t="s">
        <v>16</v>
      </c>
      <c r="K77" s="4"/>
      <c r="L77" s="129" t="s">
        <v>62</v>
      </c>
      <c r="M77" s="351">
        <v>70227</v>
      </c>
      <c r="N77" s="195">
        <f>SUM(H90)</f>
        <v>61210</v>
      </c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99">
        <v>0</v>
      </c>
      <c r="I78" s="91">
        <v>12</v>
      </c>
      <c r="J78" s="36" t="s">
        <v>18</v>
      </c>
      <c r="M78" s="53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8">
        <v>0</v>
      </c>
      <c r="I79" s="91">
        <v>18</v>
      </c>
      <c r="J79" s="36" t="s">
        <v>22</v>
      </c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07">
        <v>0</v>
      </c>
      <c r="I80" s="91">
        <v>20</v>
      </c>
      <c r="J80" s="36" t="s">
        <v>24</v>
      </c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7">
        <v>0</v>
      </c>
      <c r="I81" s="91">
        <v>21</v>
      </c>
      <c r="J81" s="36" t="s">
        <v>72</v>
      </c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8">
        <v>0</v>
      </c>
      <c r="I82" s="91">
        <v>22</v>
      </c>
      <c r="J82" s="36" t="s">
        <v>26</v>
      </c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98">
        <v>0</v>
      </c>
      <c r="I83" s="91">
        <v>27</v>
      </c>
      <c r="J83" s="36" t="s">
        <v>31</v>
      </c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8">
        <v>0</v>
      </c>
      <c r="I84" s="91">
        <v>28</v>
      </c>
      <c r="J84" s="36" t="s">
        <v>32</v>
      </c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8">
        <v>0</v>
      </c>
      <c r="I85" s="91">
        <v>29</v>
      </c>
      <c r="J85" s="36" t="s">
        <v>54</v>
      </c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8">
        <v>0</v>
      </c>
      <c r="I86" s="91">
        <v>30</v>
      </c>
      <c r="J86" s="36" t="s">
        <v>33</v>
      </c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8">
        <v>0</v>
      </c>
      <c r="I87" s="91">
        <v>32</v>
      </c>
      <c r="J87" s="36" t="s">
        <v>35</v>
      </c>
      <c r="Q87" s="1"/>
      <c r="R87" s="52"/>
      <c r="S87" s="28"/>
      <c r="T87" s="28"/>
      <c r="U87" s="28"/>
      <c r="V87" s="28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8">
        <v>0</v>
      </c>
      <c r="I88" s="91">
        <v>35</v>
      </c>
      <c r="J88" s="36" t="s">
        <v>36</v>
      </c>
      <c r="Q88" s="1"/>
      <c r="R88" s="52"/>
      <c r="S88" s="33"/>
      <c r="T88" s="33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8">
        <v>0</v>
      </c>
      <c r="I89" s="91">
        <v>39</v>
      </c>
      <c r="J89" s="36" t="s">
        <v>39</v>
      </c>
      <c r="Q89" s="1"/>
      <c r="R89" s="5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2">
        <f>SUM(H50:H89)</f>
        <v>61210</v>
      </c>
      <c r="I90" s="91"/>
      <c r="J90" s="4" t="s">
        <v>48</v>
      </c>
      <c r="Q90" s="1"/>
      <c r="R90" s="12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N46" sqref="N46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3" t="s">
        <v>102</v>
      </c>
      <c r="I1" t="s">
        <v>49</v>
      </c>
      <c r="J1" s="50"/>
      <c r="K1" s="1"/>
      <c r="L1" s="51"/>
      <c r="N1" s="51"/>
      <c r="O1" s="52"/>
      <c r="Q1" s="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46" t="s">
        <v>196</v>
      </c>
      <c r="I2" s="4"/>
      <c r="J2" s="208" t="s">
        <v>102</v>
      </c>
      <c r="K2" s="89"/>
      <c r="L2" s="374" t="s">
        <v>185</v>
      </c>
      <c r="N2" s="52"/>
      <c r="O2" s="2"/>
      <c r="Q2" s="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8:30" ht="13.5" customHeight="1" x14ac:dyDescent="0.15">
      <c r="H3" s="25" t="s">
        <v>100</v>
      </c>
      <c r="I3" s="4"/>
      <c r="J3" s="160" t="s">
        <v>9</v>
      </c>
      <c r="K3" s="89"/>
      <c r="L3" s="375" t="s">
        <v>100</v>
      </c>
      <c r="N3" s="52"/>
      <c r="O3" s="2"/>
      <c r="Q3" s="1"/>
      <c r="R3" s="52"/>
      <c r="S3" s="28"/>
      <c r="T3" s="28"/>
      <c r="U3" s="28"/>
      <c r="V3" s="28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99">
        <v>34993</v>
      </c>
      <c r="I4" s="91">
        <v>33</v>
      </c>
      <c r="J4" s="183" t="s">
        <v>0</v>
      </c>
      <c r="K4" s="135">
        <f>SUM(I4)</f>
        <v>33</v>
      </c>
      <c r="L4" s="367">
        <v>31228</v>
      </c>
      <c r="M4" s="107"/>
      <c r="N4" s="105"/>
      <c r="O4" s="2"/>
      <c r="Q4" s="1"/>
      <c r="R4" s="52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98">
        <v>10854</v>
      </c>
      <c r="I5" s="91">
        <v>13</v>
      </c>
      <c r="J5" s="183" t="s">
        <v>7</v>
      </c>
      <c r="K5" s="135">
        <f t="shared" ref="K5:K13" si="0">SUM(I5)</f>
        <v>13</v>
      </c>
      <c r="L5" s="368">
        <v>9656</v>
      </c>
      <c r="M5" s="107"/>
      <c r="N5" s="105"/>
      <c r="O5" s="2"/>
      <c r="Q5" s="1"/>
      <c r="R5" s="52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98">
        <v>10032</v>
      </c>
      <c r="I6" s="91">
        <v>9</v>
      </c>
      <c r="J6" s="408" t="s">
        <v>171</v>
      </c>
      <c r="K6" s="135">
        <f t="shared" si="0"/>
        <v>9</v>
      </c>
      <c r="L6" s="368">
        <v>10980</v>
      </c>
      <c r="M6" s="107"/>
      <c r="N6" s="100"/>
      <c r="O6" s="2"/>
      <c r="Q6" s="1"/>
      <c r="R6" s="52"/>
      <c r="S6" s="28"/>
      <c r="T6" s="28"/>
      <c r="U6" s="28"/>
      <c r="V6" s="28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345">
        <v>10015</v>
      </c>
      <c r="I7" s="91">
        <v>34</v>
      </c>
      <c r="J7" s="183" t="s">
        <v>1</v>
      </c>
      <c r="K7" s="135">
        <f t="shared" si="0"/>
        <v>34</v>
      </c>
      <c r="L7" s="368">
        <v>9790</v>
      </c>
      <c r="M7" s="107"/>
      <c r="O7" s="2"/>
      <c r="Q7" s="1"/>
      <c r="R7" s="52"/>
      <c r="S7" s="28"/>
      <c r="T7" s="28"/>
      <c r="U7" s="28"/>
      <c r="V7" s="28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98">
        <v>5979</v>
      </c>
      <c r="I8" s="91">
        <v>25</v>
      </c>
      <c r="J8" s="183" t="s">
        <v>29</v>
      </c>
      <c r="K8" s="135">
        <f t="shared" si="0"/>
        <v>25</v>
      </c>
      <c r="L8" s="368">
        <v>3224</v>
      </c>
      <c r="M8" s="107"/>
      <c r="N8" s="105"/>
      <c r="O8" s="2"/>
      <c r="Q8" s="1"/>
      <c r="R8" s="52"/>
      <c r="S8" s="28"/>
      <c r="T8" s="28"/>
      <c r="U8" s="28"/>
      <c r="V8" s="28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98">
        <v>5494</v>
      </c>
      <c r="I9" s="91">
        <v>24</v>
      </c>
      <c r="J9" s="183" t="s">
        <v>28</v>
      </c>
      <c r="K9" s="135">
        <f t="shared" si="0"/>
        <v>24</v>
      </c>
      <c r="L9" s="368">
        <v>4590</v>
      </c>
      <c r="M9" s="107"/>
      <c r="O9" s="2"/>
      <c r="Q9" s="1"/>
      <c r="R9" s="52"/>
      <c r="S9" s="28"/>
      <c r="T9" s="28"/>
      <c r="U9" s="28"/>
      <c r="V9" s="28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98">
        <v>4249</v>
      </c>
      <c r="I10" s="91">
        <v>12</v>
      </c>
      <c r="J10" s="183" t="s">
        <v>18</v>
      </c>
      <c r="K10" s="135">
        <f t="shared" si="0"/>
        <v>12</v>
      </c>
      <c r="L10" s="368">
        <v>1331</v>
      </c>
      <c r="M10" s="107"/>
      <c r="O10" s="2"/>
      <c r="Q10" s="1"/>
      <c r="R10" s="52"/>
      <c r="S10" s="28"/>
      <c r="T10" s="28"/>
      <c r="U10" s="28"/>
      <c r="V10" s="28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98">
        <v>1770</v>
      </c>
      <c r="I11" s="91">
        <v>1</v>
      </c>
      <c r="J11" s="183" t="s">
        <v>4</v>
      </c>
      <c r="K11" s="135">
        <f t="shared" si="0"/>
        <v>1</v>
      </c>
      <c r="L11" s="368">
        <v>1754</v>
      </c>
      <c r="M11" s="107"/>
      <c r="O11" s="2"/>
      <c r="Q11" s="1"/>
      <c r="R11" s="52"/>
      <c r="S11" s="28"/>
      <c r="T11" s="28"/>
      <c r="U11" s="28"/>
      <c r="V11" s="28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98">
        <v>1392</v>
      </c>
      <c r="I12" s="91">
        <v>22</v>
      </c>
      <c r="J12" s="183" t="s">
        <v>26</v>
      </c>
      <c r="K12" s="135">
        <f t="shared" si="0"/>
        <v>22</v>
      </c>
      <c r="L12" s="368">
        <v>425</v>
      </c>
      <c r="M12" s="107"/>
      <c r="O12" s="1"/>
      <c r="Q12" s="1"/>
      <c r="R12" s="52"/>
      <c r="S12" s="28"/>
      <c r="T12" s="28"/>
      <c r="U12" s="101"/>
      <c r="V12" s="28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0">
        <v>1315</v>
      </c>
      <c r="I13" s="152">
        <v>36</v>
      </c>
      <c r="J13" s="253" t="s">
        <v>5</v>
      </c>
      <c r="K13" s="207">
        <f t="shared" si="0"/>
        <v>36</v>
      </c>
      <c r="L13" s="376">
        <v>4509</v>
      </c>
      <c r="M13" s="108"/>
      <c r="N13" s="109"/>
      <c r="O13" s="1"/>
      <c r="Q13" s="1"/>
      <c r="R13" s="52"/>
      <c r="S13" s="28"/>
      <c r="T13" s="28"/>
      <c r="U13" s="28"/>
      <c r="V13" s="28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57">
        <v>1099</v>
      </c>
      <c r="I14" s="254">
        <v>17</v>
      </c>
      <c r="J14" s="474" t="s">
        <v>21</v>
      </c>
      <c r="K14" s="89" t="s">
        <v>8</v>
      </c>
      <c r="L14" s="377">
        <v>87363</v>
      </c>
      <c r="N14" s="52"/>
      <c r="O14" s="1"/>
      <c r="Q14" s="1"/>
      <c r="R14" s="52"/>
      <c r="S14" s="28"/>
      <c r="T14" s="28"/>
      <c r="U14" s="28"/>
      <c r="V14" s="28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345">
        <v>845</v>
      </c>
      <c r="I15" s="91">
        <v>16</v>
      </c>
      <c r="J15" s="183" t="s">
        <v>3</v>
      </c>
      <c r="K15" s="55"/>
      <c r="L15" s="28"/>
      <c r="N15" s="57"/>
      <c r="O15" s="1"/>
      <c r="Q15" s="1"/>
      <c r="R15" s="52"/>
      <c r="S15" s="28"/>
      <c r="T15" s="28"/>
      <c r="U15" s="28"/>
      <c r="V15" s="28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98">
        <v>804</v>
      </c>
      <c r="I16" s="91">
        <v>20</v>
      </c>
      <c r="J16" s="183" t="s">
        <v>24</v>
      </c>
      <c r="K16" s="55"/>
      <c r="Q16" s="1"/>
      <c r="R16" s="52"/>
      <c r="S16" s="28"/>
      <c r="T16" s="28"/>
      <c r="U16" s="28"/>
      <c r="V16" s="28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345">
        <v>770</v>
      </c>
      <c r="I17" s="91">
        <v>38</v>
      </c>
      <c r="J17" s="183" t="s">
        <v>38</v>
      </c>
      <c r="K17" s="49"/>
      <c r="L17" s="28"/>
      <c r="Q17" s="1"/>
      <c r="R17" s="52"/>
      <c r="S17" s="28"/>
      <c r="T17" s="28"/>
      <c r="U17" s="28"/>
      <c r="V17" s="28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7">
        <v>676</v>
      </c>
      <c r="I18" s="91">
        <v>6</v>
      </c>
      <c r="J18" s="183" t="s">
        <v>13</v>
      </c>
      <c r="K18" s="49"/>
      <c r="L18" s="28"/>
      <c r="Q18" s="1"/>
      <c r="R18" s="52"/>
      <c r="S18" s="28"/>
      <c r="T18" s="28"/>
      <c r="U18" s="28"/>
      <c r="V18" s="28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99">
        <v>669</v>
      </c>
      <c r="I19" s="91">
        <v>26</v>
      </c>
      <c r="J19" s="183" t="s">
        <v>30</v>
      </c>
      <c r="K19" s="1"/>
      <c r="L19" s="57" t="s">
        <v>70</v>
      </c>
      <c r="M19" s="104" t="s">
        <v>63</v>
      </c>
      <c r="N19" s="46" t="s">
        <v>75</v>
      </c>
      <c r="Q19" s="1"/>
      <c r="R19" s="52"/>
      <c r="S19" s="28"/>
      <c r="T19" s="28"/>
      <c r="U19" s="28"/>
      <c r="V19" s="28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98">
        <v>552</v>
      </c>
      <c r="I20" s="91">
        <v>21</v>
      </c>
      <c r="J20" s="183" t="s">
        <v>25</v>
      </c>
      <c r="K20" s="135">
        <f>SUM(I4)</f>
        <v>33</v>
      </c>
      <c r="L20" s="183" t="s">
        <v>0</v>
      </c>
      <c r="M20" s="378">
        <v>32052</v>
      </c>
      <c r="N20" s="99">
        <f>SUM(H4)</f>
        <v>34993</v>
      </c>
      <c r="Q20" s="1"/>
      <c r="R20" s="52"/>
      <c r="S20" s="28"/>
      <c r="T20" s="28"/>
      <c r="U20" s="28"/>
      <c r="V20" s="28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5" t="s">
        <v>46</v>
      </c>
      <c r="B21" s="66" t="s">
        <v>53</v>
      </c>
      <c r="C21" s="66" t="s">
        <v>193</v>
      </c>
      <c r="D21" s="66" t="s">
        <v>182</v>
      </c>
      <c r="E21" s="66" t="s">
        <v>51</v>
      </c>
      <c r="F21" s="66" t="s">
        <v>50</v>
      </c>
      <c r="G21" s="67" t="s">
        <v>52</v>
      </c>
      <c r="H21" s="98">
        <v>531</v>
      </c>
      <c r="I21" s="91">
        <v>31</v>
      </c>
      <c r="J21" s="91" t="s">
        <v>157</v>
      </c>
      <c r="K21" s="135">
        <f t="shared" ref="K21:K29" si="1">SUM(I5)</f>
        <v>13</v>
      </c>
      <c r="L21" s="183" t="s">
        <v>7</v>
      </c>
      <c r="M21" s="379">
        <v>10362</v>
      </c>
      <c r="N21" s="99">
        <f t="shared" ref="N21:N29" si="2">SUM(H5)</f>
        <v>10854</v>
      </c>
      <c r="Q21" s="1"/>
      <c r="R21" s="52"/>
      <c r="S21" s="28"/>
      <c r="T21" s="28"/>
      <c r="U21" s="28"/>
      <c r="V21" s="28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68">
        <v>1</v>
      </c>
      <c r="B22" s="183" t="s">
        <v>0</v>
      </c>
      <c r="C22" s="47">
        <f>SUM(H4)</f>
        <v>34993</v>
      </c>
      <c r="D22" s="110">
        <f>SUM(L4)</f>
        <v>31228</v>
      </c>
      <c r="E22" s="62">
        <f t="shared" ref="E22:E31" si="3">SUM(N20/M20*100)</f>
        <v>109.17571446399602</v>
      </c>
      <c r="F22" s="58">
        <f t="shared" ref="F22:F32" si="4">SUM(C22/D22*100)</f>
        <v>112.05648776738823</v>
      </c>
      <c r="G22" s="69"/>
      <c r="H22" s="345">
        <v>446</v>
      </c>
      <c r="I22" s="91">
        <v>40</v>
      </c>
      <c r="J22" s="183" t="s">
        <v>2</v>
      </c>
      <c r="K22" s="135">
        <f t="shared" si="1"/>
        <v>9</v>
      </c>
      <c r="L22" s="408" t="s">
        <v>170</v>
      </c>
      <c r="M22" s="379">
        <v>10309</v>
      </c>
      <c r="N22" s="99">
        <f t="shared" si="2"/>
        <v>10032</v>
      </c>
      <c r="Q22" s="1"/>
      <c r="R22" s="52"/>
      <c r="S22" s="28"/>
      <c r="T22" s="28"/>
      <c r="U22" s="28"/>
      <c r="V22" s="28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68">
        <v>2</v>
      </c>
      <c r="B23" s="183" t="s">
        <v>7</v>
      </c>
      <c r="C23" s="47">
        <f t="shared" ref="C23:C31" si="5">SUM(H5)</f>
        <v>10854</v>
      </c>
      <c r="D23" s="110">
        <f t="shared" ref="D23:D31" si="6">SUM(L5)</f>
        <v>9656</v>
      </c>
      <c r="E23" s="62">
        <f t="shared" si="3"/>
        <v>104.74811812391431</v>
      </c>
      <c r="F23" s="58">
        <f t="shared" si="4"/>
        <v>112.40679370339686</v>
      </c>
      <c r="G23" s="69"/>
      <c r="H23" s="98">
        <v>420</v>
      </c>
      <c r="I23" s="91">
        <v>18</v>
      </c>
      <c r="J23" s="183" t="s">
        <v>22</v>
      </c>
      <c r="K23" s="135">
        <f t="shared" si="1"/>
        <v>34</v>
      </c>
      <c r="L23" s="183" t="s">
        <v>1</v>
      </c>
      <c r="M23" s="379">
        <v>9543</v>
      </c>
      <c r="N23" s="99">
        <f t="shared" si="2"/>
        <v>10015</v>
      </c>
      <c r="Q23" s="1"/>
      <c r="R23" s="52"/>
      <c r="S23" s="28"/>
      <c r="T23" s="28"/>
      <c r="U23" s="28"/>
      <c r="V23" s="28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68">
        <v>3</v>
      </c>
      <c r="B24" s="408" t="s">
        <v>170</v>
      </c>
      <c r="C24" s="47">
        <f t="shared" si="5"/>
        <v>10032</v>
      </c>
      <c r="D24" s="110">
        <f t="shared" si="6"/>
        <v>10980</v>
      </c>
      <c r="E24" s="62">
        <f t="shared" si="3"/>
        <v>97.313027451741192</v>
      </c>
      <c r="F24" s="58">
        <f t="shared" si="4"/>
        <v>91.36612021857924</v>
      </c>
      <c r="G24" s="69"/>
      <c r="H24" s="98">
        <v>258</v>
      </c>
      <c r="I24" s="91">
        <v>14</v>
      </c>
      <c r="J24" s="183" t="s">
        <v>19</v>
      </c>
      <c r="K24" s="135">
        <f t="shared" si="1"/>
        <v>25</v>
      </c>
      <c r="L24" s="183" t="s">
        <v>29</v>
      </c>
      <c r="M24" s="379">
        <v>5175</v>
      </c>
      <c r="N24" s="99">
        <f t="shared" si="2"/>
        <v>5979</v>
      </c>
      <c r="Q24" s="1"/>
      <c r="R24" s="52"/>
      <c r="S24" s="28"/>
      <c r="T24" s="28"/>
      <c r="U24" s="28"/>
      <c r="V24" s="28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68">
        <v>4</v>
      </c>
      <c r="B25" s="183" t="s">
        <v>1</v>
      </c>
      <c r="C25" s="47">
        <f t="shared" si="5"/>
        <v>10015</v>
      </c>
      <c r="D25" s="110">
        <f t="shared" si="6"/>
        <v>9790</v>
      </c>
      <c r="E25" s="62">
        <f t="shared" si="3"/>
        <v>104.94603374200986</v>
      </c>
      <c r="F25" s="58">
        <f t="shared" si="4"/>
        <v>102.29826353421858</v>
      </c>
      <c r="G25" s="69"/>
      <c r="H25" s="98">
        <v>126</v>
      </c>
      <c r="I25" s="91">
        <v>11</v>
      </c>
      <c r="J25" s="183" t="s">
        <v>17</v>
      </c>
      <c r="K25" s="135">
        <f t="shared" si="1"/>
        <v>24</v>
      </c>
      <c r="L25" s="183" t="s">
        <v>28</v>
      </c>
      <c r="M25" s="379">
        <v>4782</v>
      </c>
      <c r="N25" s="99">
        <f t="shared" si="2"/>
        <v>5494</v>
      </c>
      <c r="Q25" s="1"/>
      <c r="R25" s="52"/>
      <c r="S25" s="28"/>
      <c r="T25" s="28"/>
      <c r="U25" s="28"/>
      <c r="V25" s="28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68">
        <v>5</v>
      </c>
      <c r="B26" s="183" t="s">
        <v>29</v>
      </c>
      <c r="C26" s="47">
        <f t="shared" si="5"/>
        <v>5979</v>
      </c>
      <c r="D26" s="110">
        <f t="shared" si="6"/>
        <v>3224</v>
      </c>
      <c r="E26" s="62">
        <f t="shared" si="3"/>
        <v>115.53623188405797</v>
      </c>
      <c r="F26" s="58">
        <f t="shared" si="4"/>
        <v>185.45285359801488</v>
      </c>
      <c r="G26" s="79"/>
      <c r="H26" s="98">
        <v>75</v>
      </c>
      <c r="I26" s="91">
        <v>2</v>
      </c>
      <c r="J26" s="183" t="s">
        <v>6</v>
      </c>
      <c r="K26" s="135">
        <f t="shared" si="1"/>
        <v>12</v>
      </c>
      <c r="L26" s="183" t="s">
        <v>18</v>
      </c>
      <c r="M26" s="379">
        <v>1409</v>
      </c>
      <c r="N26" s="99">
        <f t="shared" si="2"/>
        <v>4249</v>
      </c>
      <c r="Q26" s="1"/>
      <c r="R26" s="52"/>
      <c r="S26" s="28"/>
      <c r="T26" s="28"/>
      <c r="U26" s="28"/>
      <c r="V26" s="28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68">
        <v>6</v>
      </c>
      <c r="B27" s="183" t="s">
        <v>28</v>
      </c>
      <c r="C27" s="47">
        <f t="shared" si="5"/>
        <v>5494</v>
      </c>
      <c r="D27" s="110">
        <f t="shared" si="6"/>
        <v>4590</v>
      </c>
      <c r="E27" s="62">
        <f t="shared" si="3"/>
        <v>114.88916771225428</v>
      </c>
      <c r="F27" s="58">
        <f t="shared" si="4"/>
        <v>119.69498910675381</v>
      </c>
      <c r="G27" s="83"/>
      <c r="H27" s="98">
        <v>34</v>
      </c>
      <c r="I27" s="91">
        <v>28</v>
      </c>
      <c r="J27" s="183" t="s">
        <v>32</v>
      </c>
      <c r="K27" s="135">
        <f t="shared" si="1"/>
        <v>1</v>
      </c>
      <c r="L27" s="183" t="s">
        <v>4</v>
      </c>
      <c r="M27" s="379">
        <v>2352</v>
      </c>
      <c r="N27" s="99">
        <f t="shared" si="2"/>
        <v>1770</v>
      </c>
      <c r="Q27" s="1"/>
      <c r="R27" s="52"/>
      <c r="S27" s="28"/>
      <c r="T27" s="28"/>
      <c r="U27" s="28"/>
      <c r="V27" s="28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68">
        <v>7</v>
      </c>
      <c r="B28" s="183" t="s">
        <v>18</v>
      </c>
      <c r="C28" s="47">
        <f t="shared" si="5"/>
        <v>4249</v>
      </c>
      <c r="D28" s="110">
        <f t="shared" si="6"/>
        <v>1331</v>
      </c>
      <c r="E28" s="62">
        <f t="shared" si="3"/>
        <v>301.56139105748758</v>
      </c>
      <c r="F28" s="58">
        <f t="shared" si="4"/>
        <v>319.23365890308037</v>
      </c>
      <c r="G28" s="69"/>
      <c r="H28" s="98">
        <v>19</v>
      </c>
      <c r="I28" s="91">
        <v>27</v>
      </c>
      <c r="J28" s="183" t="s">
        <v>31</v>
      </c>
      <c r="K28" s="135">
        <f t="shared" si="1"/>
        <v>22</v>
      </c>
      <c r="L28" s="183" t="s">
        <v>26</v>
      </c>
      <c r="M28" s="379">
        <v>584</v>
      </c>
      <c r="N28" s="99">
        <f t="shared" si="2"/>
        <v>1392</v>
      </c>
      <c r="Q28" s="1"/>
      <c r="R28" s="52"/>
      <c r="S28" s="28"/>
      <c r="T28" s="28"/>
      <c r="U28" s="28"/>
      <c r="V28" s="28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68">
        <v>8</v>
      </c>
      <c r="B29" s="183" t="s">
        <v>4</v>
      </c>
      <c r="C29" s="47">
        <f t="shared" si="5"/>
        <v>1770</v>
      </c>
      <c r="D29" s="110">
        <f t="shared" si="6"/>
        <v>1754</v>
      </c>
      <c r="E29" s="62">
        <f t="shared" si="3"/>
        <v>75.255102040816325</v>
      </c>
      <c r="F29" s="58">
        <f t="shared" si="4"/>
        <v>100.91220068415052</v>
      </c>
      <c r="G29" s="80"/>
      <c r="H29" s="98">
        <v>19</v>
      </c>
      <c r="I29" s="91">
        <v>39</v>
      </c>
      <c r="J29" s="183" t="s">
        <v>39</v>
      </c>
      <c r="K29" s="207">
        <f t="shared" si="1"/>
        <v>36</v>
      </c>
      <c r="L29" s="253" t="s">
        <v>5</v>
      </c>
      <c r="M29" s="380">
        <v>1271</v>
      </c>
      <c r="N29" s="99">
        <f t="shared" si="2"/>
        <v>1315</v>
      </c>
      <c r="Q29" s="1"/>
      <c r="R29" s="52"/>
      <c r="S29" s="28"/>
      <c r="T29" s="28"/>
      <c r="U29" s="28"/>
      <c r="V29" s="28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68">
        <v>9</v>
      </c>
      <c r="B30" s="183" t="s">
        <v>26</v>
      </c>
      <c r="C30" s="47">
        <f t="shared" si="5"/>
        <v>1392</v>
      </c>
      <c r="D30" s="110">
        <f t="shared" si="6"/>
        <v>425</v>
      </c>
      <c r="E30" s="62">
        <f t="shared" si="3"/>
        <v>238.35616438356166</v>
      </c>
      <c r="F30" s="58">
        <f t="shared" si="4"/>
        <v>327.52941176470591</v>
      </c>
      <c r="G30" s="79"/>
      <c r="H30" s="345">
        <v>13</v>
      </c>
      <c r="I30" s="91">
        <v>5</v>
      </c>
      <c r="J30" s="183" t="s">
        <v>12</v>
      </c>
      <c r="K30" s="129"/>
      <c r="L30" s="390" t="s">
        <v>109</v>
      </c>
      <c r="M30" s="381">
        <v>85652</v>
      </c>
      <c r="N30" s="99">
        <f>SUM(H44)</f>
        <v>93461</v>
      </c>
      <c r="Q30" s="1"/>
      <c r="R30" s="52"/>
      <c r="S30" s="28"/>
      <c r="T30" s="28"/>
      <c r="U30" s="28"/>
      <c r="V30" s="28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1">
        <v>10</v>
      </c>
      <c r="B31" s="253" t="s">
        <v>5</v>
      </c>
      <c r="C31" s="47">
        <f t="shared" si="5"/>
        <v>1315</v>
      </c>
      <c r="D31" s="110">
        <f t="shared" si="6"/>
        <v>4509</v>
      </c>
      <c r="E31" s="63">
        <f t="shared" si="3"/>
        <v>103.46184107002361</v>
      </c>
      <c r="F31" s="70">
        <f t="shared" si="4"/>
        <v>29.163894433355512</v>
      </c>
      <c r="G31" s="82"/>
      <c r="H31" s="98">
        <v>8</v>
      </c>
      <c r="I31" s="91">
        <v>29</v>
      </c>
      <c r="J31" s="183" t="s">
        <v>96</v>
      </c>
      <c r="K31" s="49"/>
      <c r="L31" s="249"/>
      <c r="Q31" s="1"/>
      <c r="R31" s="52"/>
      <c r="S31" s="28"/>
      <c r="T31" s="28"/>
      <c r="U31" s="28"/>
      <c r="V31" s="28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2"/>
      <c r="B32" s="73" t="s">
        <v>58</v>
      </c>
      <c r="C32" s="74">
        <f>SUM(H44)</f>
        <v>93461</v>
      </c>
      <c r="D32" s="74">
        <f>SUM(L14)</f>
        <v>87363</v>
      </c>
      <c r="E32" s="75">
        <f>SUM(N30/M30*100)</f>
        <v>109.11712511091393</v>
      </c>
      <c r="F32" s="70">
        <f t="shared" si="4"/>
        <v>106.98007165504848</v>
      </c>
      <c r="G32" s="78"/>
      <c r="H32" s="99">
        <v>3</v>
      </c>
      <c r="I32" s="91">
        <v>4</v>
      </c>
      <c r="J32" s="183" t="s">
        <v>11</v>
      </c>
      <c r="K32" s="49"/>
      <c r="L32" s="248"/>
      <c r="Q32" s="1"/>
      <c r="R32" s="52"/>
      <c r="S32" s="28"/>
      <c r="T32" s="28"/>
      <c r="U32" s="28"/>
      <c r="V32" s="28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98">
        <v>1</v>
      </c>
      <c r="I33" s="91">
        <v>23</v>
      </c>
      <c r="J33" s="183" t="s">
        <v>27</v>
      </c>
      <c r="K33" s="49"/>
      <c r="L33" s="248"/>
      <c r="Q33" s="1"/>
      <c r="R33" s="52"/>
      <c r="S33" s="28"/>
      <c r="T33" s="28"/>
      <c r="U33" s="28"/>
      <c r="V33" s="28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1"/>
      <c r="D34" s="11"/>
      <c r="H34" s="137">
        <v>0</v>
      </c>
      <c r="I34" s="91">
        <v>3</v>
      </c>
      <c r="J34" s="183" t="s">
        <v>10</v>
      </c>
      <c r="K34" s="49"/>
      <c r="L34" s="248"/>
      <c r="Q34" s="1"/>
      <c r="R34" s="52"/>
      <c r="S34" s="28"/>
      <c r="T34" s="28"/>
      <c r="U34" s="28"/>
      <c r="V34" s="28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99">
        <v>0</v>
      </c>
      <c r="I35" s="91">
        <v>7</v>
      </c>
      <c r="J35" s="183" t="s">
        <v>14</v>
      </c>
      <c r="K35" s="49"/>
      <c r="L35" s="248"/>
      <c r="Q35" s="1"/>
      <c r="R35" s="52"/>
      <c r="S35" s="28"/>
      <c r="T35" s="28"/>
      <c r="U35" s="28"/>
      <c r="V35" s="28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98">
        <v>0</v>
      </c>
      <c r="I36" s="91">
        <v>8</v>
      </c>
      <c r="J36" s="183" t="s">
        <v>15</v>
      </c>
      <c r="K36" s="49"/>
      <c r="L36" s="248"/>
      <c r="Q36" s="1"/>
      <c r="R36" s="52"/>
      <c r="S36" s="28"/>
      <c r="T36" s="28"/>
      <c r="U36" s="28"/>
      <c r="V36" s="28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98">
        <v>0</v>
      </c>
      <c r="I37" s="91">
        <v>10</v>
      </c>
      <c r="J37" s="183" t="s">
        <v>16</v>
      </c>
      <c r="K37" s="49"/>
      <c r="L37" s="28"/>
      <c r="Q37" s="1"/>
      <c r="R37" s="52"/>
      <c r="S37" s="28"/>
      <c r="T37" s="28"/>
      <c r="U37" s="28"/>
      <c r="V37" s="101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98">
        <v>0</v>
      </c>
      <c r="I38" s="91">
        <v>15</v>
      </c>
      <c r="J38" s="183" t="s">
        <v>20</v>
      </c>
      <c r="K38" s="49"/>
      <c r="L38" s="28"/>
      <c r="Q38" s="1"/>
      <c r="R38" s="52"/>
      <c r="S38" s="28"/>
      <c r="T38" s="28"/>
      <c r="U38" s="28"/>
      <c r="V38" s="28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98">
        <v>0</v>
      </c>
      <c r="I39" s="91">
        <v>19</v>
      </c>
      <c r="J39" s="183" t="s">
        <v>23</v>
      </c>
      <c r="K39" s="49"/>
      <c r="L39" s="28"/>
      <c r="Q39" s="1"/>
      <c r="R39" s="52"/>
      <c r="S39" s="28"/>
      <c r="T39" s="28"/>
      <c r="U39" s="28"/>
      <c r="V39" s="28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98">
        <v>0</v>
      </c>
      <c r="I40" s="91">
        <v>30</v>
      </c>
      <c r="J40" s="183" t="s">
        <v>33</v>
      </c>
      <c r="K40" s="49"/>
      <c r="L40" s="28"/>
      <c r="Q40" s="1"/>
      <c r="R40" s="52"/>
      <c r="S40" s="28"/>
      <c r="T40" s="28"/>
      <c r="U40" s="28"/>
      <c r="V40" s="28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98">
        <v>0</v>
      </c>
      <c r="I41" s="91">
        <v>32</v>
      </c>
      <c r="J41" s="183" t="s">
        <v>35</v>
      </c>
      <c r="K41" s="49"/>
      <c r="L41" s="28"/>
      <c r="Q41" s="1"/>
      <c r="R41" s="52"/>
      <c r="S41" s="28"/>
      <c r="T41" s="28"/>
      <c r="U41" s="28"/>
      <c r="V41" s="28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98">
        <v>0</v>
      </c>
      <c r="I42" s="91">
        <v>35</v>
      </c>
      <c r="J42" s="183" t="s">
        <v>36</v>
      </c>
      <c r="K42" s="49"/>
      <c r="L42" s="28"/>
      <c r="Q42" s="1"/>
      <c r="R42" s="52"/>
      <c r="S42" s="28"/>
      <c r="T42" s="28"/>
      <c r="U42" s="28"/>
      <c r="V42" s="28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98">
        <v>0</v>
      </c>
      <c r="I43" s="91">
        <v>37</v>
      </c>
      <c r="J43" s="183" t="s">
        <v>37</v>
      </c>
      <c r="K43" s="49"/>
      <c r="L43" s="28"/>
      <c r="Q43" s="1"/>
      <c r="R43" s="52"/>
      <c r="S43" s="33"/>
      <c r="T43" s="33"/>
      <c r="U43" s="33"/>
      <c r="V43" s="33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2">
        <f>SUM(H4:H43)</f>
        <v>93461</v>
      </c>
      <c r="I44" s="4"/>
      <c r="J44" s="182" t="s">
        <v>107</v>
      </c>
      <c r="K44" s="61"/>
      <c r="L44" s="1"/>
      <c r="Q44" s="1"/>
      <c r="R44" s="5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1"/>
      <c r="S46" s="118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3:30" ht="13.5" customHeight="1" x14ac:dyDescent="0.2">
      <c r="I47" t="s">
        <v>49</v>
      </c>
      <c r="J47" s="50"/>
      <c r="K47" s="1"/>
      <c r="L47" s="51"/>
      <c r="N47" s="51"/>
      <c r="Q47" s="1"/>
      <c r="R47" s="52"/>
      <c r="S47" s="28"/>
      <c r="T47" s="28"/>
      <c r="U47" s="28"/>
      <c r="V47" s="28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09" t="s">
        <v>193</v>
      </c>
      <c r="I48" s="4"/>
      <c r="J48" s="204" t="s">
        <v>105</v>
      </c>
      <c r="K48" s="89"/>
      <c r="L48" s="353" t="s">
        <v>185</v>
      </c>
      <c r="N48" s="52"/>
      <c r="Q48" s="1"/>
      <c r="R48" s="52"/>
      <c r="S48" s="28"/>
      <c r="T48" s="28"/>
      <c r="U48" s="28"/>
      <c r="V48" s="28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8" t="s">
        <v>100</v>
      </c>
      <c r="I49" s="4"/>
      <c r="J49" s="160" t="s">
        <v>9</v>
      </c>
      <c r="K49" s="111"/>
      <c r="L49" s="106" t="s">
        <v>100</v>
      </c>
      <c r="N49" s="52"/>
      <c r="Q49" s="1"/>
      <c r="R49" s="52"/>
      <c r="S49" s="28"/>
      <c r="T49" s="28"/>
      <c r="U49" s="28"/>
      <c r="V49" s="28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99">
        <v>263427</v>
      </c>
      <c r="I50" s="183">
        <v>17</v>
      </c>
      <c r="J50" s="182" t="s">
        <v>21</v>
      </c>
      <c r="K50" s="138">
        <f>SUM(I50)</f>
        <v>17</v>
      </c>
      <c r="L50" s="354">
        <v>237908</v>
      </c>
      <c r="M50" s="86"/>
      <c r="N50" s="52"/>
      <c r="O50" s="28"/>
      <c r="Q50" s="1"/>
      <c r="R50" s="52"/>
      <c r="S50" s="28"/>
      <c r="T50" s="28"/>
      <c r="U50" s="28"/>
      <c r="V50" s="28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98">
        <v>90554</v>
      </c>
      <c r="I51" s="183">
        <v>36</v>
      </c>
      <c r="J51" s="183" t="s">
        <v>5</v>
      </c>
      <c r="K51" s="138">
        <f t="shared" ref="K51:K59" si="7">SUM(I51)</f>
        <v>36</v>
      </c>
      <c r="L51" s="354">
        <v>81547</v>
      </c>
      <c r="M51" s="86"/>
      <c r="N51" s="52"/>
      <c r="O51" s="28"/>
      <c r="Q51" s="1"/>
      <c r="R51" s="52"/>
      <c r="S51" s="28"/>
      <c r="T51" s="28"/>
      <c r="U51" s="28"/>
      <c r="V51" s="28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98">
        <v>29344</v>
      </c>
      <c r="I52" s="183">
        <v>16</v>
      </c>
      <c r="J52" s="182" t="s">
        <v>3</v>
      </c>
      <c r="K52" s="138">
        <f t="shared" si="7"/>
        <v>16</v>
      </c>
      <c r="L52" s="354">
        <v>20252</v>
      </c>
      <c r="M52" s="86"/>
      <c r="N52" s="52"/>
      <c r="O52" s="28"/>
      <c r="Q52" s="1"/>
      <c r="R52" s="52"/>
      <c r="S52" s="28"/>
      <c r="T52" s="28"/>
      <c r="U52" s="28"/>
      <c r="V52" s="28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98">
        <v>17943</v>
      </c>
      <c r="I53" s="183">
        <v>26</v>
      </c>
      <c r="J53" s="182" t="s">
        <v>30</v>
      </c>
      <c r="K53" s="138">
        <f t="shared" si="7"/>
        <v>26</v>
      </c>
      <c r="L53" s="354">
        <v>17103</v>
      </c>
      <c r="M53" s="86"/>
      <c r="N53" s="52"/>
      <c r="O53" s="1"/>
      <c r="Q53" s="1"/>
      <c r="R53" s="52"/>
      <c r="S53" s="28"/>
      <c r="T53" s="28"/>
      <c r="U53" s="28"/>
      <c r="V53" s="28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5" t="s">
        <v>46</v>
      </c>
      <c r="B54" s="66" t="s">
        <v>53</v>
      </c>
      <c r="C54" s="66" t="s">
        <v>193</v>
      </c>
      <c r="D54" s="66" t="s">
        <v>182</v>
      </c>
      <c r="E54" s="66" t="s">
        <v>51</v>
      </c>
      <c r="F54" s="66" t="s">
        <v>50</v>
      </c>
      <c r="G54" s="67" t="s">
        <v>52</v>
      </c>
      <c r="H54" s="98">
        <v>13541</v>
      </c>
      <c r="I54" s="183">
        <v>24</v>
      </c>
      <c r="J54" s="182" t="s">
        <v>28</v>
      </c>
      <c r="K54" s="138">
        <f t="shared" si="7"/>
        <v>24</v>
      </c>
      <c r="L54" s="354">
        <v>13787</v>
      </c>
      <c r="M54" s="86"/>
      <c r="N54" s="52"/>
      <c r="O54" s="1"/>
      <c r="Q54" s="1"/>
      <c r="R54" s="52"/>
      <c r="S54" s="28"/>
      <c r="T54" s="28"/>
      <c r="U54" s="28"/>
      <c r="V54" s="28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68">
        <v>1</v>
      </c>
      <c r="B55" s="182" t="s">
        <v>21</v>
      </c>
      <c r="C55" s="47">
        <f>SUM(H50)</f>
        <v>263427</v>
      </c>
      <c r="D55" s="6">
        <f t="shared" ref="D55:D64" si="8">SUM(L50)</f>
        <v>237908</v>
      </c>
      <c r="E55" s="58">
        <f>SUM(N66/M66*100)</f>
        <v>92.983533647482403</v>
      </c>
      <c r="F55" s="58">
        <f t="shared" ref="F55:F65" si="9">SUM(C55/D55*100)</f>
        <v>110.72641525295492</v>
      </c>
      <c r="G55" s="69"/>
      <c r="H55" s="98">
        <v>12171</v>
      </c>
      <c r="I55" s="183">
        <v>33</v>
      </c>
      <c r="J55" s="182" t="s">
        <v>0</v>
      </c>
      <c r="K55" s="138">
        <f t="shared" si="7"/>
        <v>33</v>
      </c>
      <c r="L55" s="354">
        <v>14042</v>
      </c>
      <c r="M55" s="86"/>
      <c r="N55" s="52"/>
      <c r="O55" s="1"/>
      <c r="Q55" s="1"/>
      <c r="R55" s="52"/>
      <c r="S55" s="28"/>
      <c r="T55" s="28"/>
      <c r="U55" s="28"/>
      <c r="V55" s="28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68">
        <v>2</v>
      </c>
      <c r="B56" s="183" t="s">
        <v>5</v>
      </c>
      <c r="C56" s="47">
        <f t="shared" ref="C56:C64" si="10">SUM(H51)</f>
        <v>90554</v>
      </c>
      <c r="D56" s="6">
        <f t="shared" si="8"/>
        <v>81547</v>
      </c>
      <c r="E56" s="58">
        <f t="shared" ref="E56:E65" si="11">SUM(N67/M67*100)</f>
        <v>96.293066780093568</v>
      </c>
      <c r="F56" s="58">
        <f t="shared" si="9"/>
        <v>111.0451641384723</v>
      </c>
      <c r="G56" s="69"/>
      <c r="H56" s="98">
        <v>11504</v>
      </c>
      <c r="I56" s="183">
        <v>38</v>
      </c>
      <c r="J56" s="182" t="s">
        <v>38</v>
      </c>
      <c r="K56" s="138">
        <f t="shared" si="7"/>
        <v>38</v>
      </c>
      <c r="L56" s="354">
        <v>9885</v>
      </c>
      <c r="M56" s="86"/>
      <c r="N56" s="52"/>
      <c r="O56" s="1"/>
      <c r="Q56" s="1"/>
      <c r="R56" s="52"/>
      <c r="S56" s="28"/>
      <c r="T56" s="28"/>
      <c r="U56" s="28"/>
      <c r="V56" s="28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68">
        <v>3</v>
      </c>
      <c r="B57" s="182" t="s">
        <v>3</v>
      </c>
      <c r="C57" s="47">
        <f t="shared" si="10"/>
        <v>29344</v>
      </c>
      <c r="D57" s="6">
        <f t="shared" si="8"/>
        <v>20252</v>
      </c>
      <c r="E57" s="58">
        <f t="shared" si="11"/>
        <v>109.03686087990488</v>
      </c>
      <c r="F57" s="58">
        <f t="shared" si="9"/>
        <v>144.89433142405687</v>
      </c>
      <c r="G57" s="69"/>
      <c r="H57" s="98">
        <v>11499</v>
      </c>
      <c r="I57" s="183">
        <v>40</v>
      </c>
      <c r="J57" s="182" t="s">
        <v>2</v>
      </c>
      <c r="K57" s="138">
        <f t="shared" si="7"/>
        <v>40</v>
      </c>
      <c r="L57" s="354">
        <v>10372</v>
      </c>
      <c r="M57" s="86"/>
      <c r="N57" s="52"/>
      <c r="O57" s="1"/>
      <c r="Q57" s="1"/>
      <c r="R57" s="52"/>
      <c r="S57" s="28"/>
      <c r="T57" s="28"/>
      <c r="U57" s="28"/>
      <c r="V57" s="28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68">
        <v>4</v>
      </c>
      <c r="B58" s="182" t="s">
        <v>30</v>
      </c>
      <c r="C58" s="47">
        <f t="shared" si="10"/>
        <v>17943</v>
      </c>
      <c r="D58" s="6">
        <f t="shared" si="8"/>
        <v>17103</v>
      </c>
      <c r="E58" s="58">
        <f t="shared" si="11"/>
        <v>99.149030226004314</v>
      </c>
      <c r="F58" s="58">
        <f t="shared" si="9"/>
        <v>104.91141904928961</v>
      </c>
      <c r="G58" s="69"/>
      <c r="H58" s="460">
        <v>10183</v>
      </c>
      <c r="I58" s="185">
        <v>25</v>
      </c>
      <c r="J58" s="185" t="s">
        <v>29</v>
      </c>
      <c r="K58" s="138">
        <f t="shared" si="7"/>
        <v>25</v>
      </c>
      <c r="L58" s="352">
        <v>10430</v>
      </c>
      <c r="M58" s="86"/>
      <c r="N58" s="52"/>
      <c r="O58" s="1"/>
      <c r="Q58" s="1"/>
      <c r="R58" s="52"/>
      <c r="S58" s="28"/>
      <c r="T58" s="28"/>
      <c r="U58" s="28"/>
      <c r="V58" s="28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68">
        <v>5</v>
      </c>
      <c r="B59" s="182" t="s">
        <v>28</v>
      </c>
      <c r="C59" s="47">
        <f t="shared" si="10"/>
        <v>13541</v>
      </c>
      <c r="D59" s="6">
        <f t="shared" si="8"/>
        <v>13787</v>
      </c>
      <c r="E59" s="58">
        <f t="shared" si="11"/>
        <v>109.99106490130777</v>
      </c>
      <c r="F59" s="58">
        <f t="shared" si="9"/>
        <v>98.215710451874955</v>
      </c>
      <c r="G59" s="79"/>
      <c r="H59" s="460">
        <v>8371</v>
      </c>
      <c r="I59" s="253">
        <v>37</v>
      </c>
      <c r="J59" s="185" t="s">
        <v>37</v>
      </c>
      <c r="K59" s="138">
        <f t="shared" si="7"/>
        <v>37</v>
      </c>
      <c r="L59" s="352">
        <v>6918</v>
      </c>
      <c r="M59" s="86"/>
      <c r="N59" s="52"/>
      <c r="O59" s="1"/>
      <c r="Q59" s="1"/>
      <c r="R59" s="52"/>
      <c r="S59" s="28"/>
      <c r="T59" s="28"/>
      <c r="U59" s="28"/>
      <c r="V59" s="28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68">
        <v>6</v>
      </c>
      <c r="B60" s="182" t="s">
        <v>0</v>
      </c>
      <c r="C60" s="47">
        <f t="shared" si="10"/>
        <v>12171</v>
      </c>
      <c r="D60" s="6">
        <f t="shared" si="8"/>
        <v>14042</v>
      </c>
      <c r="E60" s="58">
        <f t="shared" si="11"/>
        <v>188.31811852081077</v>
      </c>
      <c r="F60" s="58">
        <f t="shared" si="9"/>
        <v>86.675687224042164</v>
      </c>
      <c r="G60" s="69"/>
      <c r="H60" s="472">
        <v>3795</v>
      </c>
      <c r="I60" s="255">
        <v>15</v>
      </c>
      <c r="J60" s="255" t="s">
        <v>20</v>
      </c>
      <c r="K60" s="89" t="s">
        <v>8</v>
      </c>
      <c r="L60" s="506">
        <v>438933</v>
      </c>
      <c r="O60" s="1"/>
      <c r="Q60" s="1"/>
      <c r="R60" s="52"/>
      <c r="S60" s="28"/>
      <c r="T60" s="28"/>
      <c r="U60" s="28"/>
      <c r="V60" s="28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68">
        <v>7</v>
      </c>
      <c r="B61" s="182" t="s">
        <v>38</v>
      </c>
      <c r="C61" s="47">
        <f t="shared" si="10"/>
        <v>11504</v>
      </c>
      <c r="D61" s="6">
        <f t="shared" si="8"/>
        <v>9885</v>
      </c>
      <c r="E61" s="58">
        <f t="shared" si="11"/>
        <v>77.239156707398948</v>
      </c>
      <c r="F61" s="58">
        <f t="shared" si="9"/>
        <v>116.37835103692464</v>
      </c>
      <c r="G61" s="69"/>
      <c r="H61" s="98">
        <v>2870</v>
      </c>
      <c r="I61" s="182">
        <v>1</v>
      </c>
      <c r="J61" s="182" t="s">
        <v>4</v>
      </c>
      <c r="K61" s="55"/>
      <c r="L61" s="28"/>
      <c r="N61" s="57"/>
      <c r="O61" s="1"/>
      <c r="Q61" s="1"/>
      <c r="R61" s="52"/>
      <c r="S61" s="28"/>
      <c r="T61" s="28"/>
      <c r="U61" s="28"/>
      <c r="V61" s="28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68">
        <v>8</v>
      </c>
      <c r="B62" s="182" t="s">
        <v>2</v>
      </c>
      <c r="C62" s="47">
        <f t="shared" si="10"/>
        <v>11499</v>
      </c>
      <c r="D62" s="6">
        <f t="shared" si="8"/>
        <v>10372</v>
      </c>
      <c r="E62" s="58">
        <f t="shared" si="11"/>
        <v>109.87005541754252</v>
      </c>
      <c r="F62" s="58">
        <f t="shared" si="9"/>
        <v>110.86579251831854</v>
      </c>
      <c r="G62" s="80"/>
      <c r="H62" s="221">
        <v>2468</v>
      </c>
      <c r="I62" s="183">
        <v>34</v>
      </c>
      <c r="J62" s="182" t="s">
        <v>1</v>
      </c>
      <c r="K62" s="55"/>
      <c r="Q62" s="1"/>
      <c r="R62" s="52"/>
      <c r="S62" s="28"/>
      <c r="T62" s="28"/>
      <c r="U62" s="28"/>
      <c r="V62" s="28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68">
        <v>9</v>
      </c>
      <c r="B63" s="185" t="s">
        <v>29</v>
      </c>
      <c r="C63" s="47">
        <f t="shared" si="10"/>
        <v>10183</v>
      </c>
      <c r="D63" s="6">
        <f t="shared" si="8"/>
        <v>10430</v>
      </c>
      <c r="E63" s="58">
        <f t="shared" si="11"/>
        <v>103.72822654578793</v>
      </c>
      <c r="F63" s="58">
        <f t="shared" si="9"/>
        <v>97.631831255992324</v>
      </c>
      <c r="G63" s="79"/>
      <c r="H63" s="345">
        <v>1865</v>
      </c>
      <c r="I63" s="183">
        <v>14</v>
      </c>
      <c r="J63" s="182" t="s">
        <v>19</v>
      </c>
      <c r="K63" s="49"/>
      <c r="L63" s="28"/>
      <c r="Q63" s="1"/>
      <c r="R63" s="52"/>
      <c r="S63" s="28"/>
      <c r="T63" s="28"/>
      <c r="U63" s="28"/>
      <c r="V63" s="28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1">
        <v>10</v>
      </c>
      <c r="B64" s="185" t="s">
        <v>37</v>
      </c>
      <c r="C64" s="47">
        <f t="shared" si="10"/>
        <v>8371</v>
      </c>
      <c r="D64" s="6">
        <f t="shared" si="8"/>
        <v>6918</v>
      </c>
      <c r="E64" s="64">
        <f t="shared" si="11"/>
        <v>93.10421532643754</v>
      </c>
      <c r="F64" s="58">
        <f t="shared" si="9"/>
        <v>121.00318010985833</v>
      </c>
      <c r="G64" s="82"/>
      <c r="H64" s="137">
        <v>1858</v>
      </c>
      <c r="I64" s="183">
        <v>30</v>
      </c>
      <c r="J64" s="182" t="s">
        <v>99</v>
      </c>
      <c r="K64" s="49"/>
      <c r="L64" s="28"/>
      <c r="Q64" s="1"/>
      <c r="R64" s="52"/>
      <c r="S64" s="28"/>
      <c r="T64" s="28"/>
      <c r="U64" s="28"/>
      <c r="V64" s="28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2"/>
      <c r="B65" s="73" t="s">
        <v>58</v>
      </c>
      <c r="C65" s="74">
        <f>SUM(H90)</f>
        <v>486943</v>
      </c>
      <c r="D65" s="74">
        <f>SUM(L60)</f>
        <v>438933</v>
      </c>
      <c r="E65" s="77">
        <f t="shared" si="11"/>
        <v>96.584821118650581</v>
      </c>
      <c r="F65" s="77">
        <f t="shared" si="9"/>
        <v>110.93788801479954</v>
      </c>
      <c r="G65" s="78"/>
      <c r="H65" s="99">
        <v>1360</v>
      </c>
      <c r="I65" s="183">
        <v>35</v>
      </c>
      <c r="J65" s="182" t="s">
        <v>36</v>
      </c>
      <c r="K65" s="1"/>
      <c r="L65" s="218" t="s">
        <v>105</v>
      </c>
      <c r="M65" s="157" t="s">
        <v>76</v>
      </c>
      <c r="N65" t="s">
        <v>75</v>
      </c>
      <c r="Q65" s="1"/>
      <c r="R65" s="52"/>
      <c r="S65" s="28"/>
      <c r="T65" s="28"/>
      <c r="U65" s="28"/>
      <c r="V65" s="28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98">
        <v>1239</v>
      </c>
      <c r="I66" s="183">
        <v>29</v>
      </c>
      <c r="J66" s="182" t="s">
        <v>96</v>
      </c>
      <c r="K66" s="131">
        <f>SUM(I50)</f>
        <v>17</v>
      </c>
      <c r="L66" s="182" t="s">
        <v>21</v>
      </c>
      <c r="M66" s="366">
        <v>283305</v>
      </c>
      <c r="N66" s="99">
        <f>SUM(H50)</f>
        <v>263427</v>
      </c>
      <c r="Q66" s="1"/>
      <c r="R66" s="52"/>
      <c r="S66" s="28"/>
      <c r="T66" s="28"/>
      <c r="U66" s="28"/>
      <c r="V66" s="28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98">
        <v>1072</v>
      </c>
      <c r="I67" s="182">
        <v>39</v>
      </c>
      <c r="J67" s="182" t="s">
        <v>39</v>
      </c>
      <c r="K67" s="131">
        <f t="shared" ref="K67:K75" si="12">SUM(I51)</f>
        <v>36</v>
      </c>
      <c r="L67" s="183" t="s">
        <v>5</v>
      </c>
      <c r="M67" s="364">
        <v>94040</v>
      </c>
      <c r="N67" s="99">
        <f t="shared" ref="N67:N75" si="13">SUM(H51)</f>
        <v>90554</v>
      </c>
      <c r="Q67" s="1"/>
      <c r="R67" s="52"/>
      <c r="S67" s="28"/>
      <c r="T67" s="28"/>
      <c r="U67" s="28"/>
      <c r="V67" s="28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8"/>
      <c r="D68" s="1"/>
      <c r="H68" s="98">
        <v>896</v>
      </c>
      <c r="I68" s="182">
        <v>21</v>
      </c>
      <c r="J68" s="182" t="s">
        <v>25</v>
      </c>
      <c r="K68" s="131">
        <f t="shared" si="12"/>
        <v>16</v>
      </c>
      <c r="L68" s="182" t="s">
        <v>3</v>
      </c>
      <c r="M68" s="364">
        <v>26912</v>
      </c>
      <c r="N68" s="99">
        <f t="shared" si="13"/>
        <v>29344</v>
      </c>
      <c r="Q68" s="1"/>
      <c r="R68" s="52"/>
      <c r="S68" s="28"/>
      <c r="T68" s="28"/>
      <c r="U68" s="28"/>
      <c r="V68" s="28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98">
        <v>378</v>
      </c>
      <c r="I69" s="182">
        <v>23</v>
      </c>
      <c r="J69" s="182" t="s">
        <v>27</v>
      </c>
      <c r="K69" s="131">
        <f t="shared" si="12"/>
        <v>26</v>
      </c>
      <c r="L69" s="182" t="s">
        <v>30</v>
      </c>
      <c r="M69" s="364">
        <v>18097</v>
      </c>
      <c r="N69" s="99">
        <f t="shared" si="13"/>
        <v>17943</v>
      </c>
      <c r="Q69" s="1"/>
      <c r="R69" s="52"/>
      <c r="S69" s="28"/>
      <c r="T69" s="28"/>
      <c r="U69" s="28"/>
      <c r="V69" s="28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345">
        <v>262</v>
      </c>
      <c r="I70" s="182">
        <v>13</v>
      </c>
      <c r="J70" s="182" t="s">
        <v>7</v>
      </c>
      <c r="K70" s="131">
        <f t="shared" si="12"/>
        <v>24</v>
      </c>
      <c r="L70" s="182" t="s">
        <v>28</v>
      </c>
      <c r="M70" s="364">
        <v>12311</v>
      </c>
      <c r="N70" s="99">
        <f t="shared" si="13"/>
        <v>13541</v>
      </c>
      <c r="Q70" s="1"/>
      <c r="R70" s="52"/>
      <c r="S70" s="28"/>
      <c r="T70" s="28"/>
      <c r="U70" s="28"/>
      <c r="V70" s="28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98">
        <v>142</v>
      </c>
      <c r="I71" s="182">
        <v>27</v>
      </c>
      <c r="J71" s="182" t="s">
        <v>31</v>
      </c>
      <c r="K71" s="131">
        <f t="shared" si="12"/>
        <v>33</v>
      </c>
      <c r="L71" s="182" t="s">
        <v>0</v>
      </c>
      <c r="M71" s="364">
        <v>6463</v>
      </c>
      <c r="N71" s="99">
        <f t="shared" si="13"/>
        <v>12171</v>
      </c>
      <c r="Q71" s="1"/>
      <c r="R71" s="52"/>
      <c r="S71" s="28"/>
      <c r="T71" s="28"/>
      <c r="U71" s="28"/>
      <c r="V71" s="28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345">
        <v>51</v>
      </c>
      <c r="I72" s="182">
        <v>11</v>
      </c>
      <c r="J72" s="182" t="s">
        <v>17</v>
      </c>
      <c r="K72" s="131">
        <f t="shared" si="12"/>
        <v>38</v>
      </c>
      <c r="L72" s="182" t="s">
        <v>38</v>
      </c>
      <c r="M72" s="364">
        <v>14894</v>
      </c>
      <c r="N72" s="99">
        <f t="shared" si="13"/>
        <v>11504</v>
      </c>
      <c r="Q72" s="1"/>
      <c r="R72" s="52"/>
      <c r="S72" s="28"/>
      <c r="T72" s="28"/>
      <c r="U72" s="28"/>
      <c r="V72" s="28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98">
        <v>44</v>
      </c>
      <c r="I73" s="182">
        <v>9</v>
      </c>
      <c r="J73" s="393" t="s">
        <v>171</v>
      </c>
      <c r="K73" s="131">
        <f t="shared" si="12"/>
        <v>40</v>
      </c>
      <c r="L73" s="182" t="s">
        <v>2</v>
      </c>
      <c r="M73" s="364">
        <v>10466</v>
      </c>
      <c r="N73" s="99">
        <f t="shared" si="13"/>
        <v>11499</v>
      </c>
      <c r="Q73" s="1"/>
      <c r="R73" s="52"/>
      <c r="S73" s="28"/>
      <c r="T73" s="28"/>
      <c r="U73" s="28"/>
      <c r="V73" s="28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345">
        <v>40</v>
      </c>
      <c r="I74" s="182">
        <v>4</v>
      </c>
      <c r="J74" s="182" t="s">
        <v>11</v>
      </c>
      <c r="K74" s="131">
        <f t="shared" si="12"/>
        <v>25</v>
      </c>
      <c r="L74" s="185" t="s">
        <v>29</v>
      </c>
      <c r="M74" s="365">
        <v>9817</v>
      </c>
      <c r="N74" s="99">
        <f t="shared" si="13"/>
        <v>10183</v>
      </c>
      <c r="Q74" s="1"/>
      <c r="R74" s="52"/>
      <c r="S74" s="28"/>
      <c r="T74" s="28"/>
      <c r="U74" s="28"/>
      <c r="V74" s="28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98">
        <v>38</v>
      </c>
      <c r="I75" s="182">
        <v>28</v>
      </c>
      <c r="J75" s="182" t="s">
        <v>32</v>
      </c>
      <c r="K75" s="131">
        <f t="shared" si="12"/>
        <v>37</v>
      </c>
      <c r="L75" s="185" t="s">
        <v>37</v>
      </c>
      <c r="M75" s="365">
        <v>8991</v>
      </c>
      <c r="N75" s="190">
        <f t="shared" si="13"/>
        <v>8371</v>
      </c>
      <c r="Q75" s="1"/>
      <c r="R75" s="52"/>
      <c r="S75" s="28"/>
      <c r="T75" s="28"/>
      <c r="U75" s="28"/>
      <c r="V75" s="28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98">
        <v>24</v>
      </c>
      <c r="I76" s="182">
        <v>22</v>
      </c>
      <c r="J76" s="182" t="s">
        <v>26</v>
      </c>
      <c r="K76" s="4"/>
      <c r="L76" s="390" t="s">
        <v>109</v>
      </c>
      <c r="M76" s="397">
        <v>504161</v>
      </c>
      <c r="N76" s="195">
        <f>SUM(H90)</f>
        <v>486943</v>
      </c>
      <c r="Q76" s="1"/>
      <c r="R76" s="52"/>
      <c r="S76" s="28"/>
      <c r="T76" s="28"/>
      <c r="U76" s="28"/>
      <c r="V76" s="28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345">
        <v>4</v>
      </c>
      <c r="I77" s="182">
        <v>18</v>
      </c>
      <c r="J77" s="182" t="s">
        <v>22</v>
      </c>
      <c r="K77" s="49"/>
      <c r="L77" s="32"/>
      <c r="Q77" s="1"/>
      <c r="R77" s="52"/>
      <c r="S77" s="28"/>
      <c r="T77" s="28"/>
      <c r="U77" s="28"/>
      <c r="V77" s="28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99">
        <v>0</v>
      </c>
      <c r="I78" s="182">
        <v>2</v>
      </c>
      <c r="J78" s="182" t="s">
        <v>6</v>
      </c>
      <c r="K78" s="49"/>
      <c r="L78" s="32"/>
      <c r="Q78" s="1"/>
      <c r="R78" s="52"/>
      <c r="S78" s="28"/>
      <c r="T78" s="28"/>
      <c r="U78" s="28"/>
      <c r="V78" s="28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98">
        <v>0</v>
      </c>
      <c r="I79" s="182">
        <v>3</v>
      </c>
      <c r="J79" s="182" t="s">
        <v>10</v>
      </c>
      <c r="K79" s="49"/>
      <c r="L79" s="32"/>
      <c r="Q79" s="1"/>
      <c r="R79" s="52"/>
      <c r="S79" s="28"/>
      <c r="T79" s="28"/>
      <c r="U79" s="28"/>
      <c r="V79" s="28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7">
        <v>0</v>
      </c>
      <c r="I80" s="182">
        <v>5</v>
      </c>
      <c r="J80" s="182" t="s">
        <v>12</v>
      </c>
      <c r="K80" s="49"/>
      <c r="L80" s="32"/>
      <c r="Q80" s="1"/>
      <c r="R80" s="52"/>
      <c r="S80" s="28"/>
      <c r="T80" s="28"/>
      <c r="U80" s="28"/>
      <c r="V80" s="28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99">
        <v>0</v>
      </c>
      <c r="I81" s="182">
        <v>6</v>
      </c>
      <c r="J81" s="182" t="s">
        <v>13</v>
      </c>
      <c r="K81" s="49"/>
      <c r="L81" s="32"/>
      <c r="Q81" s="1"/>
      <c r="R81" s="52"/>
      <c r="S81" s="28"/>
      <c r="T81" s="28"/>
      <c r="U81" s="28"/>
      <c r="V81" s="28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98">
        <v>0</v>
      </c>
      <c r="I82" s="182">
        <v>7</v>
      </c>
      <c r="J82" s="182" t="s">
        <v>14</v>
      </c>
      <c r="K82" s="49"/>
      <c r="L82" s="32"/>
      <c r="Q82" s="1"/>
      <c r="R82" s="52"/>
      <c r="S82" s="28"/>
      <c r="T82" s="28"/>
      <c r="U82" s="28"/>
      <c r="V82" s="28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98">
        <v>0</v>
      </c>
      <c r="I83" s="182">
        <v>8</v>
      </c>
      <c r="J83" s="182" t="s">
        <v>15</v>
      </c>
      <c r="K83" s="49"/>
      <c r="L83" s="32"/>
      <c r="Q83" s="1"/>
      <c r="R83" s="52"/>
      <c r="S83" s="28"/>
      <c r="T83" s="28"/>
      <c r="U83" s="28"/>
      <c r="V83" s="28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98">
        <v>0</v>
      </c>
      <c r="I84" s="182">
        <v>10</v>
      </c>
      <c r="J84" s="182" t="s">
        <v>16</v>
      </c>
      <c r="K84" s="49"/>
      <c r="L84" s="32"/>
      <c r="Q84" s="1"/>
      <c r="R84" s="52"/>
      <c r="S84" s="28"/>
      <c r="T84" s="28"/>
      <c r="U84" s="28"/>
      <c r="V84" s="28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98">
        <v>0</v>
      </c>
      <c r="I85" s="183">
        <v>12</v>
      </c>
      <c r="J85" s="183" t="s">
        <v>18</v>
      </c>
      <c r="K85" s="49"/>
      <c r="L85" s="32"/>
      <c r="Q85" s="1"/>
      <c r="R85" s="52"/>
      <c r="S85" s="28"/>
      <c r="T85" s="28"/>
      <c r="U85" s="28"/>
      <c r="V85" s="28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98">
        <v>0</v>
      </c>
      <c r="I86" s="182">
        <v>19</v>
      </c>
      <c r="J86" s="182" t="s">
        <v>23</v>
      </c>
      <c r="K86" s="49"/>
      <c r="L86" s="32"/>
      <c r="Q86" s="1"/>
      <c r="R86" s="52"/>
      <c r="S86" s="28"/>
      <c r="T86" s="28"/>
      <c r="U86" s="28"/>
      <c r="V86" s="28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98">
        <v>0</v>
      </c>
      <c r="I87" s="182">
        <v>20</v>
      </c>
      <c r="J87" s="182" t="s">
        <v>24</v>
      </c>
      <c r="K87" s="49"/>
      <c r="L87" s="28"/>
      <c r="Q87" s="1"/>
      <c r="R87" s="52"/>
      <c r="S87" s="33"/>
      <c r="T87" s="33"/>
      <c r="U87" s="33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98">
        <v>0</v>
      </c>
      <c r="I88" s="182">
        <v>31</v>
      </c>
      <c r="J88" s="182" t="s">
        <v>34</v>
      </c>
      <c r="K88" s="49"/>
      <c r="L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98">
        <v>0</v>
      </c>
      <c r="I89" s="182">
        <v>32</v>
      </c>
      <c r="J89" s="182" t="s">
        <v>35</v>
      </c>
      <c r="K89" s="49"/>
      <c r="L89" s="28"/>
    </row>
    <row r="90" spans="8:30" ht="13.5" customHeight="1" x14ac:dyDescent="0.15">
      <c r="H90" s="132">
        <f>SUM(H50:H89)</f>
        <v>486943</v>
      </c>
      <c r="I90" s="4"/>
      <c r="J90" s="7" t="s">
        <v>48</v>
      </c>
      <c r="K90" s="61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M58" sqref="M58"/>
    </sheetView>
  </sheetViews>
  <sheetFormatPr defaultRowHeight="13.5" x14ac:dyDescent="0.15"/>
  <cols>
    <col min="1" max="1" width="6.125" style="466" customWidth="1"/>
    <col min="2" max="2" width="19.375" style="466" customWidth="1"/>
    <col min="3" max="4" width="13.25" style="466" customWidth="1"/>
    <col min="5" max="6" width="11.875" style="466" customWidth="1"/>
    <col min="7" max="7" width="17.875" style="466" customWidth="1"/>
    <col min="8" max="8" width="3.75" style="466" customWidth="1"/>
    <col min="9" max="9" width="18.5" style="31" customWidth="1"/>
    <col min="10" max="10" width="12.875" style="466" customWidth="1"/>
    <col min="11" max="11" width="5.5" style="466" customWidth="1"/>
    <col min="12" max="12" width="4.25" style="466" customWidth="1"/>
    <col min="13" max="13" width="17.25" style="466" customWidth="1"/>
    <col min="14" max="14" width="17.625" style="466" customWidth="1"/>
    <col min="15" max="15" width="3.75" style="27" customWidth="1"/>
    <col min="16" max="16" width="18" style="466" customWidth="1"/>
    <col min="17" max="17" width="13.875" style="466" customWidth="1"/>
    <col min="18" max="18" width="11.5" style="466" customWidth="1"/>
    <col min="19" max="19" width="14" style="466" customWidth="1"/>
    <col min="20" max="16384" width="9" style="466"/>
  </cols>
  <sheetData>
    <row r="1" spans="1:19" ht="22.5" customHeight="1" x14ac:dyDescent="0.15">
      <c r="A1" s="559" t="s">
        <v>207</v>
      </c>
      <c r="B1" s="560"/>
      <c r="C1" s="560"/>
      <c r="D1" s="560"/>
      <c r="E1" s="560"/>
      <c r="F1" s="560"/>
      <c r="G1" s="560"/>
      <c r="I1" s="473"/>
      <c r="J1" s="488"/>
      <c r="M1" s="17"/>
      <c r="N1" s="466" t="s">
        <v>193</v>
      </c>
      <c r="O1" s="496"/>
      <c r="P1" s="53"/>
      <c r="Q1" s="330" t="s">
        <v>182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0" t="s">
        <v>9</v>
      </c>
      <c r="J2" s="9" t="s">
        <v>68</v>
      </c>
      <c r="K2" s="4" t="s">
        <v>44</v>
      </c>
      <c r="L2" s="4"/>
      <c r="M2" s="9" t="s">
        <v>9</v>
      </c>
      <c r="N2" s="497"/>
      <c r="O2" s="99"/>
      <c r="P2" s="91"/>
      <c r="Q2" s="497"/>
      <c r="R2" s="494"/>
      <c r="S2" s="495"/>
    </row>
    <row r="3" spans="1:19" ht="13.5" customHeight="1" x14ac:dyDescent="0.15">
      <c r="A3" s="1"/>
      <c r="B3" s="1"/>
      <c r="C3" s="1"/>
      <c r="D3" s="1"/>
      <c r="E3" s="1"/>
      <c r="F3" s="1"/>
      <c r="H3" s="91">
        <v>17</v>
      </c>
      <c r="I3" s="182" t="s">
        <v>21</v>
      </c>
      <c r="J3" s="251">
        <v>299128</v>
      </c>
      <c r="K3" s="225">
        <v>1</v>
      </c>
      <c r="L3" s="4">
        <f>SUM(H3)</f>
        <v>17</v>
      </c>
      <c r="M3" s="182" t="s">
        <v>21</v>
      </c>
      <c r="N3" s="14">
        <f>SUM(J3)</f>
        <v>299128</v>
      </c>
      <c r="O3" s="4">
        <f>SUM(H3)</f>
        <v>17</v>
      </c>
      <c r="P3" s="182" t="s">
        <v>21</v>
      </c>
      <c r="Q3" s="226">
        <v>313249</v>
      </c>
      <c r="R3" s="494"/>
      <c r="S3" s="495"/>
    </row>
    <row r="4" spans="1:19" ht="13.5" customHeight="1" x14ac:dyDescent="0.15">
      <c r="H4" s="91">
        <v>26</v>
      </c>
      <c r="I4" s="182" t="s">
        <v>30</v>
      </c>
      <c r="J4" s="14">
        <v>142335</v>
      </c>
      <c r="K4" s="225">
        <v>2</v>
      </c>
      <c r="L4" s="4">
        <f t="shared" ref="L4:L12" si="0">SUM(H4)</f>
        <v>26</v>
      </c>
      <c r="M4" s="182" t="s">
        <v>30</v>
      </c>
      <c r="N4" s="14">
        <f t="shared" ref="N4:N12" si="1">SUM(J4)</f>
        <v>142335</v>
      </c>
      <c r="O4" s="4">
        <f t="shared" ref="O4:O12" si="2">SUM(H4)</f>
        <v>26</v>
      </c>
      <c r="P4" s="182" t="s">
        <v>30</v>
      </c>
      <c r="Q4" s="96">
        <v>130974</v>
      </c>
      <c r="R4" s="494"/>
      <c r="S4" s="495"/>
    </row>
    <row r="5" spans="1:19" ht="13.5" customHeight="1" x14ac:dyDescent="0.15">
      <c r="H5" s="91">
        <v>36</v>
      </c>
      <c r="I5" s="183" t="s">
        <v>5</v>
      </c>
      <c r="J5" s="14">
        <v>134827</v>
      </c>
      <c r="K5" s="225">
        <v>3</v>
      </c>
      <c r="L5" s="4">
        <f t="shared" si="0"/>
        <v>36</v>
      </c>
      <c r="M5" s="183" t="s">
        <v>5</v>
      </c>
      <c r="N5" s="14">
        <f t="shared" si="1"/>
        <v>134827</v>
      </c>
      <c r="O5" s="4">
        <f t="shared" si="2"/>
        <v>36</v>
      </c>
      <c r="P5" s="183" t="s">
        <v>5</v>
      </c>
      <c r="Q5" s="96">
        <v>130128</v>
      </c>
      <c r="S5" s="53"/>
    </row>
    <row r="6" spans="1:19" ht="13.5" customHeight="1" x14ac:dyDescent="0.15">
      <c r="H6" s="91">
        <v>31</v>
      </c>
      <c r="I6" s="182" t="s">
        <v>64</v>
      </c>
      <c r="J6" s="251">
        <v>75496</v>
      </c>
      <c r="K6" s="225">
        <v>4</v>
      </c>
      <c r="L6" s="4">
        <f t="shared" si="0"/>
        <v>31</v>
      </c>
      <c r="M6" s="182" t="s">
        <v>64</v>
      </c>
      <c r="N6" s="14">
        <f t="shared" si="1"/>
        <v>75496</v>
      </c>
      <c r="O6" s="4">
        <f t="shared" si="2"/>
        <v>31</v>
      </c>
      <c r="P6" s="182" t="s">
        <v>64</v>
      </c>
      <c r="Q6" s="96">
        <v>97660</v>
      </c>
    </row>
    <row r="7" spans="1:19" ht="13.5" customHeight="1" x14ac:dyDescent="0.15">
      <c r="H7" s="91">
        <v>33</v>
      </c>
      <c r="I7" s="182" t="s">
        <v>0</v>
      </c>
      <c r="J7" s="251">
        <v>75182</v>
      </c>
      <c r="K7" s="225">
        <v>5</v>
      </c>
      <c r="L7" s="4">
        <f t="shared" si="0"/>
        <v>33</v>
      </c>
      <c r="M7" s="182" t="s">
        <v>0</v>
      </c>
      <c r="N7" s="14">
        <f t="shared" si="1"/>
        <v>75182</v>
      </c>
      <c r="O7" s="4">
        <f t="shared" si="2"/>
        <v>33</v>
      </c>
      <c r="P7" s="182" t="s">
        <v>0</v>
      </c>
      <c r="Q7" s="96">
        <v>77449</v>
      </c>
    </row>
    <row r="8" spans="1:19" ht="13.5" customHeight="1" x14ac:dyDescent="0.15">
      <c r="H8" s="91">
        <v>16</v>
      </c>
      <c r="I8" s="182" t="s">
        <v>3</v>
      </c>
      <c r="J8" s="14">
        <v>69678</v>
      </c>
      <c r="K8" s="225">
        <v>6</v>
      </c>
      <c r="L8" s="4">
        <f t="shared" si="0"/>
        <v>16</v>
      </c>
      <c r="M8" s="182" t="s">
        <v>3</v>
      </c>
      <c r="N8" s="14">
        <f t="shared" si="1"/>
        <v>69678</v>
      </c>
      <c r="O8" s="4">
        <f t="shared" si="2"/>
        <v>16</v>
      </c>
      <c r="P8" s="182" t="s">
        <v>3</v>
      </c>
      <c r="Q8" s="96">
        <v>74597</v>
      </c>
    </row>
    <row r="9" spans="1:19" ht="13.5" customHeight="1" x14ac:dyDescent="0.15">
      <c r="H9" s="152">
        <v>34</v>
      </c>
      <c r="I9" s="185" t="s">
        <v>1</v>
      </c>
      <c r="J9" s="14">
        <v>62175</v>
      </c>
      <c r="K9" s="225">
        <v>7</v>
      </c>
      <c r="L9" s="4">
        <f t="shared" si="0"/>
        <v>34</v>
      </c>
      <c r="M9" s="185" t="s">
        <v>1</v>
      </c>
      <c r="N9" s="14">
        <f t="shared" si="1"/>
        <v>62175</v>
      </c>
      <c r="O9" s="4">
        <f t="shared" si="2"/>
        <v>34</v>
      </c>
      <c r="P9" s="185" t="s">
        <v>1</v>
      </c>
      <c r="Q9" s="96">
        <v>73543</v>
      </c>
    </row>
    <row r="10" spans="1:19" ht="13.5" customHeight="1" x14ac:dyDescent="0.15">
      <c r="H10" s="349">
        <v>40</v>
      </c>
      <c r="I10" s="183" t="s">
        <v>2</v>
      </c>
      <c r="J10" s="14">
        <v>58506</v>
      </c>
      <c r="K10" s="225">
        <v>8</v>
      </c>
      <c r="L10" s="4">
        <f t="shared" si="0"/>
        <v>40</v>
      </c>
      <c r="M10" s="183" t="s">
        <v>2</v>
      </c>
      <c r="N10" s="14">
        <f t="shared" si="1"/>
        <v>58506</v>
      </c>
      <c r="O10" s="4">
        <f t="shared" si="2"/>
        <v>40</v>
      </c>
      <c r="P10" s="183" t="s">
        <v>2</v>
      </c>
      <c r="Q10" s="96">
        <v>70808</v>
      </c>
    </row>
    <row r="11" spans="1:19" ht="13.5" customHeight="1" x14ac:dyDescent="0.15">
      <c r="H11" s="152">
        <v>13</v>
      </c>
      <c r="I11" s="185" t="s">
        <v>7</v>
      </c>
      <c r="J11" s="14">
        <v>54777</v>
      </c>
      <c r="K11" s="225">
        <v>9</v>
      </c>
      <c r="L11" s="4">
        <f t="shared" si="0"/>
        <v>13</v>
      </c>
      <c r="M11" s="185" t="s">
        <v>7</v>
      </c>
      <c r="N11" s="14">
        <f t="shared" si="1"/>
        <v>54777</v>
      </c>
      <c r="O11" s="4">
        <f t="shared" si="2"/>
        <v>13</v>
      </c>
      <c r="P11" s="185" t="s">
        <v>7</v>
      </c>
      <c r="Q11" s="96">
        <v>60521</v>
      </c>
    </row>
    <row r="12" spans="1:19" ht="13.5" customHeight="1" thickBot="1" x14ac:dyDescent="0.2">
      <c r="H12" s="321">
        <v>38</v>
      </c>
      <c r="I12" s="462" t="s">
        <v>38</v>
      </c>
      <c r="J12" s="532">
        <v>52657</v>
      </c>
      <c r="K12" s="224">
        <v>10</v>
      </c>
      <c r="L12" s="4">
        <f t="shared" si="0"/>
        <v>38</v>
      </c>
      <c r="M12" s="462" t="s">
        <v>38</v>
      </c>
      <c r="N12" s="128">
        <f t="shared" si="1"/>
        <v>52657</v>
      </c>
      <c r="O12" s="15">
        <f t="shared" si="2"/>
        <v>38</v>
      </c>
      <c r="P12" s="462" t="s">
        <v>38</v>
      </c>
      <c r="Q12" s="227">
        <v>49684</v>
      </c>
    </row>
    <row r="13" spans="1:19" ht="13.5" customHeight="1" thickTop="1" thickBot="1" x14ac:dyDescent="0.2">
      <c r="H13" s="136">
        <v>2</v>
      </c>
      <c r="I13" s="199" t="s">
        <v>6</v>
      </c>
      <c r="J13" s="511">
        <v>51079</v>
      </c>
      <c r="K13" s="116"/>
      <c r="L13" s="85"/>
      <c r="M13" s="186"/>
      <c r="N13" s="396">
        <f>SUM(J43)</f>
        <v>1382717</v>
      </c>
      <c r="O13" s="4"/>
      <c r="P13" s="320" t="s">
        <v>8</v>
      </c>
      <c r="Q13" s="229">
        <v>1446026</v>
      </c>
    </row>
    <row r="14" spans="1:19" ht="13.5" customHeight="1" x14ac:dyDescent="0.15">
      <c r="B14" s="21"/>
      <c r="G14" s="1"/>
      <c r="H14" s="91">
        <v>25</v>
      </c>
      <c r="I14" s="182" t="s">
        <v>29</v>
      </c>
      <c r="J14" s="14">
        <v>45065</v>
      </c>
      <c r="K14" s="116"/>
      <c r="L14" s="28"/>
      <c r="O14" s="466"/>
    </row>
    <row r="15" spans="1:19" ht="13.5" customHeight="1" x14ac:dyDescent="0.15">
      <c r="H15" s="91">
        <v>24</v>
      </c>
      <c r="I15" s="183" t="s">
        <v>28</v>
      </c>
      <c r="J15" s="14">
        <v>40429</v>
      </c>
      <c r="K15" s="116"/>
      <c r="L15" s="28"/>
      <c r="M15" s="1" t="s">
        <v>194</v>
      </c>
      <c r="N15" s="16"/>
      <c r="O15" s="466"/>
      <c r="P15" s="466" t="s">
        <v>195</v>
      </c>
      <c r="Q15" s="95" t="s">
        <v>191</v>
      </c>
    </row>
    <row r="16" spans="1:19" ht="13.5" customHeight="1" x14ac:dyDescent="0.15">
      <c r="B16" s="1"/>
      <c r="C16" s="16"/>
      <c r="D16" s="1"/>
      <c r="E16" s="19"/>
      <c r="F16" s="1"/>
      <c r="H16" s="91">
        <v>3</v>
      </c>
      <c r="I16" s="182" t="s">
        <v>10</v>
      </c>
      <c r="J16" s="14">
        <v>38385</v>
      </c>
      <c r="K16" s="116"/>
      <c r="L16" s="4">
        <f>SUM(L3)</f>
        <v>17</v>
      </c>
      <c r="M16" s="14">
        <f>SUM(N3)</f>
        <v>299128</v>
      </c>
      <c r="N16" s="182" t="s">
        <v>21</v>
      </c>
      <c r="O16" s="4">
        <f>SUM(O3)</f>
        <v>17</v>
      </c>
      <c r="P16" s="14">
        <f>SUM(M16)</f>
        <v>299128</v>
      </c>
      <c r="Q16" s="325">
        <v>308947</v>
      </c>
      <c r="R16" s="86"/>
    </row>
    <row r="17" spans="2:20" ht="13.5" customHeight="1" x14ac:dyDescent="0.15">
      <c r="B17" s="1"/>
      <c r="C17" s="16"/>
      <c r="D17" s="1"/>
      <c r="E17" s="19"/>
      <c r="F17" s="1"/>
      <c r="H17" s="91">
        <v>37</v>
      </c>
      <c r="I17" s="182" t="s">
        <v>37</v>
      </c>
      <c r="J17" s="151">
        <v>26163</v>
      </c>
      <c r="K17" s="116"/>
      <c r="L17" s="4">
        <f t="shared" ref="L17:L25" si="3">SUM(L4)</f>
        <v>26</v>
      </c>
      <c r="M17" s="14">
        <f t="shared" ref="M17:M25" si="4">SUM(N4)</f>
        <v>142335</v>
      </c>
      <c r="N17" s="182" t="s">
        <v>30</v>
      </c>
      <c r="O17" s="4">
        <f t="shared" ref="O17:O25" si="5">SUM(O4)</f>
        <v>26</v>
      </c>
      <c r="P17" s="14">
        <f t="shared" ref="P17:P25" si="6">SUM(M17)</f>
        <v>142335</v>
      </c>
      <c r="Q17" s="326">
        <v>142162</v>
      </c>
      <c r="R17" s="86"/>
      <c r="S17" s="46"/>
    </row>
    <row r="18" spans="2:20" ht="13.5" customHeight="1" x14ac:dyDescent="0.15">
      <c r="B18" s="1"/>
      <c r="C18" s="16"/>
      <c r="D18" s="1"/>
      <c r="E18" s="19"/>
      <c r="F18" s="1"/>
      <c r="H18" s="91">
        <v>1</v>
      </c>
      <c r="I18" s="182" t="s">
        <v>4</v>
      </c>
      <c r="J18" s="14">
        <v>25236</v>
      </c>
      <c r="K18" s="116"/>
      <c r="L18" s="4">
        <f t="shared" si="3"/>
        <v>36</v>
      </c>
      <c r="M18" s="14">
        <f t="shared" si="4"/>
        <v>134827</v>
      </c>
      <c r="N18" s="183" t="s">
        <v>5</v>
      </c>
      <c r="O18" s="4">
        <f t="shared" si="5"/>
        <v>36</v>
      </c>
      <c r="P18" s="14">
        <f t="shared" si="6"/>
        <v>134827</v>
      </c>
      <c r="Q18" s="326">
        <v>135023</v>
      </c>
      <c r="R18" s="86"/>
      <c r="S18" s="126"/>
    </row>
    <row r="19" spans="2:20" ht="13.5" customHeight="1" x14ac:dyDescent="0.15">
      <c r="B19" s="1"/>
      <c r="C19" s="16"/>
      <c r="D19" s="1"/>
      <c r="E19" s="19"/>
      <c r="F19" s="1"/>
      <c r="H19" s="91">
        <v>9</v>
      </c>
      <c r="I19" s="393" t="s">
        <v>170</v>
      </c>
      <c r="J19" s="151">
        <v>22754</v>
      </c>
      <c r="L19" s="4">
        <f t="shared" si="3"/>
        <v>31</v>
      </c>
      <c r="M19" s="14">
        <f t="shared" si="4"/>
        <v>75496</v>
      </c>
      <c r="N19" s="182" t="s">
        <v>64</v>
      </c>
      <c r="O19" s="4">
        <f t="shared" si="5"/>
        <v>31</v>
      </c>
      <c r="P19" s="14">
        <f t="shared" si="6"/>
        <v>75496</v>
      </c>
      <c r="Q19" s="326">
        <v>71389</v>
      </c>
      <c r="R19" s="86"/>
      <c r="S19" s="139"/>
    </row>
    <row r="20" spans="2:20" ht="13.5" customHeight="1" x14ac:dyDescent="0.15">
      <c r="B20" s="20"/>
      <c r="C20" s="16"/>
      <c r="D20" s="1"/>
      <c r="E20" s="19"/>
      <c r="F20" s="1"/>
      <c r="H20" s="91">
        <v>22</v>
      </c>
      <c r="I20" s="182" t="s">
        <v>26</v>
      </c>
      <c r="J20" s="14">
        <v>16244</v>
      </c>
      <c r="L20" s="4">
        <f t="shared" si="3"/>
        <v>33</v>
      </c>
      <c r="M20" s="14">
        <f t="shared" si="4"/>
        <v>75182</v>
      </c>
      <c r="N20" s="182" t="s">
        <v>0</v>
      </c>
      <c r="O20" s="4">
        <f t="shared" si="5"/>
        <v>33</v>
      </c>
      <c r="P20" s="14">
        <f t="shared" si="6"/>
        <v>75182</v>
      </c>
      <c r="Q20" s="326">
        <v>68407</v>
      </c>
      <c r="R20" s="86"/>
      <c r="S20" s="139"/>
    </row>
    <row r="21" spans="2:20" ht="13.5" customHeight="1" x14ac:dyDescent="0.15">
      <c r="B21" s="20"/>
      <c r="C21" s="16"/>
      <c r="D21" s="1"/>
      <c r="E21" s="19"/>
      <c r="F21" s="1"/>
      <c r="H21" s="91">
        <v>14</v>
      </c>
      <c r="I21" s="182" t="s">
        <v>19</v>
      </c>
      <c r="J21" s="14">
        <v>14939</v>
      </c>
      <c r="L21" s="4">
        <f t="shared" si="3"/>
        <v>16</v>
      </c>
      <c r="M21" s="14">
        <f t="shared" si="4"/>
        <v>69678</v>
      </c>
      <c r="N21" s="182" t="s">
        <v>3</v>
      </c>
      <c r="O21" s="4">
        <f t="shared" si="5"/>
        <v>16</v>
      </c>
      <c r="P21" s="14">
        <f t="shared" si="6"/>
        <v>69678</v>
      </c>
      <c r="Q21" s="326">
        <v>69718</v>
      </c>
      <c r="R21" s="86"/>
      <c r="S21" s="30"/>
    </row>
    <row r="22" spans="2:20" ht="13.5" customHeight="1" x14ac:dyDescent="0.15">
      <c r="B22" s="1"/>
      <c r="C22" s="16"/>
      <c r="D22" s="1"/>
      <c r="E22" s="19"/>
      <c r="F22" s="1"/>
      <c r="H22" s="91">
        <v>11</v>
      </c>
      <c r="I22" s="182" t="s">
        <v>17</v>
      </c>
      <c r="J22" s="510">
        <v>13019</v>
      </c>
      <c r="K22" s="16"/>
      <c r="L22" s="4">
        <f t="shared" si="3"/>
        <v>34</v>
      </c>
      <c r="M22" s="14">
        <f t="shared" si="4"/>
        <v>62175</v>
      </c>
      <c r="N22" s="185" t="s">
        <v>1</v>
      </c>
      <c r="O22" s="4">
        <f t="shared" si="5"/>
        <v>34</v>
      </c>
      <c r="P22" s="14">
        <f t="shared" si="6"/>
        <v>62175</v>
      </c>
      <c r="Q22" s="326">
        <v>65248</v>
      </c>
      <c r="R22" s="86"/>
    </row>
    <row r="23" spans="2:20" ht="13.5" customHeight="1" x14ac:dyDescent="0.15">
      <c r="B23" s="20"/>
      <c r="C23" s="16"/>
      <c r="D23" s="1"/>
      <c r="E23" s="19"/>
      <c r="F23" s="1"/>
      <c r="H23" s="91">
        <v>21</v>
      </c>
      <c r="I23" s="393" t="s">
        <v>162</v>
      </c>
      <c r="J23" s="251">
        <v>12323</v>
      </c>
      <c r="K23" s="16"/>
      <c r="L23" s="4">
        <f t="shared" si="3"/>
        <v>40</v>
      </c>
      <c r="M23" s="14">
        <f t="shared" si="4"/>
        <v>58506</v>
      </c>
      <c r="N23" s="183" t="s">
        <v>2</v>
      </c>
      <c r="O23" s="4">
        <f t="shared" si="5"/>
        <v>40</v>
      </c>
      <c r="P23" s="14">
        <f t="shared" si="6"/>
        <v>58506</v>
      </c>
      <c r="Q23" s="326">
        <v>59424</v>
      </c>
      <c r="R23" s="86"/>
      <c r="S23" s="46"/>
    </row>
    <row r="24" spans="2:20" ht="13.5" customHeight="1" x14ac:dyDescent="0.15">
      <c r="B24" s="1"/>
      <c r="C24" s="16"/>
      <c r="D24" s="1"/>
      <c r="E24" s="19"/>
      <c r="F24" s="1"/>
      <c r="H24" s="91">
        <v>15</v>
      </c>
      <c r="I24" s="182" t="s">
        <v>20</v>
      </c>
      <c r="J24" s="14">
        <v>9889</v>
      </c>
      <c r="K24" s="16"/>
      <c r="L24" s="4">
        <f t="shared" si="3"/>
        <v>13</v>
      </c>
      <c r="M24" s="14">
        <f t="shared" si="4"/>
        <v>54777</v>
      </c>
      <c r="N24" s="185" t="s">
        <v>7</v>
      </c>
      <c r="O24" s="4">
        <f t="shared" si="5"/>
        <v>13</v>
      </c>
      <c r="P24" s="14">
        <f t="shared" si="6"/>
        <v>54777</v>
      </c>
      <c r="Q24" s="326">
        <v>51205</v>
      </c>
      <c r="R24" s="86"/>
      <c r="S24" s="126"/>
    </row>
    <row r="25" spans="2:20" ht="13.5" customHeight="1" thickBot="1" x14ac:dyDescent="0.2">
      <c r="B25" s="1"/>
      <c r="C25" s="16"/>
      <c r="D25" s="1"/>
      <c r="E25" s="19"/>
      <c r="F25" s="1"/>
      <c r="H25" s="91">
        <v>35</v>
      </c>
      <c r="I25" s="182" t="s">
        <v>36</v>
      </c>
      <c r="J25" s="14">
        <v>7316</v>
      </c>
      <c r="K25" s="16"/>
      <c r="L25" s="15">
        <f t="shared" si="3"/>
        <v>38</v>
      </c>
      <c r="M25" s="128">
        <f t="shared" si="4"/>
        <v>52657</v>
      </c>
      <c r="N25" s="462" t="s">
        <v>38</v>
      </c>
      <c r="O25" s="15">
        <f t="shared" si="5"/>
        <v>38</v>
      </c>
      <c r="P25" s="128">
        <f t="shared" si="6"/>
        <v>52657</v>
      </c>
      <c r="Q25" s="327">
        <v>55292</v>
      </c>
      <c r="R25" s="141" t="s">
        <v>73</v>
      </c>
      <c r="S25" s="30"/>
      <c r="T25" s="30"/>
    </row>
    <row r="26" spans="2:20" ht="13.5" customHeight="1" thickTop="1" x14ac:dyDescent="0.15">
      <c r="B26" s="1"/>
      <c r="C26" s="1"/>
      <c r="D26" s="1"/>
      <c r="E26" s="1"/>
      <c r="F26" s="1"/>
      <c r="H26" s="91">
        <v>30</v>
      </c>
      <c r="I26" s="182" t="s">
        <v>33</v>
      </c>
      <c r="J26" s="97">
        <v>7229</v>
      </c>
      <c r="K26" s="16"/>
      <c r="L26" s="129"/>
      <c r="M26" s="184">
        <f>SUM(J43-(M16+M17+M18+M19+M20+M21+M22+M23+M24+M25))</f>
        <v>357956</v>
      </c>
      <c r="N26" s="252" t="s">
        <v>45</v>
      </c>
      <c r="O26" s="130"/>
      <c r="P26" s="184">
        <f>SUM(M26)</f>
        <v>357956</v>
      </c>
      <c r="Q26" s="184"/>
      <c r="R26" s="200">
        <v>1379576</v>
      </c>
      <c r="T26" s="30"/>
    </row>
    <row r="27" spans="2:20" ht="13.5" customHeight="1" x14ac:dyDescent="0.15">
      <c r="H27" s="91">
        <v>29</v>
      </c>
      <c r="I27" s="182" t="s">
        <v>54</v>
      </c>
      <c r="J27" s="14">
        <v>6286</v>
      </c>
      <c r="K27" s="16"/>
      <c r="M27" s="53" t="s">
        <v>183</v>
      </c>
      <c r="N27" s="53"/>
      <c r="O27" s="124"/>
      <c r="P27" s="125" t="s">
        <v>184</v>
      </c>
    </row>
    <row r="28" spans="2:20" ht="13.5" customHeight="1" x14ac:dyDescent="0.15">
      <c r="G28" s="18"/>
      <c r="H28" s="91">
        <v>12</v>
      </c>
      <c r="I28" s="182" t="s">
        <v>18</v>
      </c>
      <c r="J28" s="14">
        <v>4882</v>
      </c>
      <c r="K28" s="16"/>
      <c r="M28" s="96">
        <f t="shared" ref="M28:M37" si="7">SUM(Q3)</f>
        <v>313249</v>
      </c>
      <c r="N28" s="182" t="s">
        <v>21</v>
      </c>
      <c r="O28" s="4">
        <f>SUM(L3)</f>
        <v>17</v>
      </c>
      <c r="P28" s="96">
        <f t="shared" ref="P28:P37" si="8">SUM(Q3)</f>
        <v>313249</v>
      </c>
    </row>
    <row r="29" spans="2:20" ht="13.5" customHeight="1" x14ac:dyDescent="0.15">
      <c r="H29" s="91">
        <v>27</v>
      </c>
      <c r="I29" s="182" t="s">
        <v>31</v>
      </c>
      <c r="J29" s="151">
        <v>3594</v>
      </c>
      <c r="K29" s="16"/>
      <c r="M29" s="96">
        <f t="shared" si="7"/>
        <v>130974</v>
      </c>
      <c r="N29" s="182" t="s">
        <v>30</v>
      </c>
      <c r="O29" s="4">
        <f t="shared" ref="O29:O37" si="9">SUM(L4)</f>
        <v>26</v>
      </c>
      <c r="P29" s="96">
        <f t="shared" si="8"/>
        <v>130974</v>
      </c>
    </row>
    <row r="30" spans="2:20" ht="13.5" customHeight="1" x14ac:dyDescent="0.15">
      <c r="H30" s="91">
        <v>10</v>
      </c>
      <c r="I30" s="182" t="s">
        <v>16</v>
      </c>
      <c r="J30" s="14">
        <v>2758</v>
      </c>
      <c r="K30" s="16"/>
      <c r="M30" s="96">
        <f t="shared" si="7"/>
        <v>130128</v>
      </c>
      <c r="N30" s="183" t="s">
        <v>5</v>
      </c>
      <c r="O30" s="4">
        <f t="shared" si="9"/>
        <v>36</v>
      </c>
      <c r="P30" s="96">
        <f t="shared" si="8"/>
        <v>130128</v>
      </c>
    </row>
    <row r="31" spans="2:20" ht="13.5" customHeight="1" x14ac:dyDescent="0.15">
      <c r="H31" s="91">
        <v>39</v>
      </c>
      <c r="I31" s="182" t="s">
        <v>39</v>
      </c>
      <c r="J31" s="14">
        <v>1991</v>
      </c>
      <c r="K31" s="16"/>
      <c r="M31" s="96">
        <f t="shared" si="7"/>
        <v>97660</v>
      </c>
      <c r="N31" s="182" t="s">
        <v>64</v>
      </c>
      <c r="O31" s="4">
        <f t="shared" si="9"/>
        <v>31</v>
      </c>
      <c r="P31" s="96">
        <f t="shared" si="8"/>
        <v>97660</v>
      </c>
    </row>
    <row r="32" spans="2:20" ht="13.5" customHeight="1" x14ac:dyDescent="0.15">
      <c r="H32" s="91">
        <v>4</v>
      </c>
      <c r="I32" s="182" t="s">
        <v>11</v>
      </c>
      <c r="J32" s="14">
        <v>1723</v>
      </c>
      <c r="K32" s="16"/>
      <c r="M32" s="96">
        <f t="shared" si="7"/>
        <v>77449</v>
      </c>
      <c r="N32" s="182" t="s">
        <v>0</v>
      </c>
      <c r="O32" s="4">
        <f t="shared" si="9"/>
        <v>33</v>
      </c>
      <c r="P32" s="96">
        <f t="shared" si="8"/>
        <v>77449</v>
      </c>
      <c r="S32" s="11"/>
    </row>
    <row r="33" spans="8:21" ht="13.5" customHeight="1" x14ac:dyDescent="0.15">
      <c r="H33" s="91">
        <v>23</v>
      </c>
      <c r="I33" s="182" t="s">
        <v>27</v>
      </c>
      <c r="J33" s="151">
        <v>1521</v>
      </c>
      <c r="K33" s="16"/>
      <c r="M33" s="96">
        <f t="shared" si="7"/>
        <v>74597</v>
      </c>
      <c r="N33" s="182" t="s">
        <v>3</v>
      </c>
      <c r="O33" s="4">
        <f t="shared" si="9"/>
        <v>16</v>
      </c>
      <c r="P33" s="96">
        <f t="shared" si="8"/>
        <v>74597</v>
      </c>
      <c r="S33" s="30"/>
      <c r="T33" s="30"/>
    </row>
    <row r="34" spans="8:21" ht="13.5" customHeight="1" x14ac:dyDescent="0.15">
      <c r="H34" s="91">
        <v>20</v>
      </c>
      <c r="I34" s="182" t="s">
        <v>24</v>
      </c>
      <c r="J34" s="14">
        <v>1287</v>
      </c>
      <c r="K34" s="16"/>
      <c r="M34" s="96">
        <f t="shared" si="7"/>
        <v>73543</v>
      </c>
      <c r="N34" s="185" t="s">
        <v>1</v>
      </c>
      <c r="O34" s="4">
        <f t="shared" si="9"/>
        <v>34</v>
      </c>
      <c r="P34" s="96">
        <f t="shared" si="8"/>
        <v>73543</v>
      </c>
      <c r="S34" s="30"/>
      <c r="T34" s="30"/>
    </row>
    <row r="35" spans="8:21" ht="13.5" customHeight="1" x14ac:dyDescent="0.15">
      <c r="H35" s="91">
        <v>6</v>
      </c>
      <c r="I35" s="182" t="s">
        <v>13</v>
      </c>
      <c r="J35" s="14">
        <v>1250</v>
      </c>
      <c r="K35" s="16"/>
      <c r="M35" s="96">
        <f t="shared" si="7"/>
        <v>70808</v>
      </c>
      <c r="N35" s="183" t="s">
        <v>2</v>
      </c>
      <c r="O35" s="4">
        <f t="shared" si="9"/>
        <v>40</v>
      </c>
      <c r="P35" s="96">
        <f t="shared" si="8"/>
        <v>70808</v>
      </c>
      <c r="S35" s="30"/>
    </row>
    <row r="36" spans="8:21" ht="13.5" customHeight="1" x14ac:dyDescent="0.15">
      <c r="H36" s="91">
        <v>18</v>
      </c>
      <c r="I36" s="182" t="s">
        <v>22</v>
      </c>
      <c r="J36" s="251">
        <v>674</v>
      </c>
      <c r="K36" s="16"/>
      <c r="M36" s="96">
        <f t="shared" si="7"/>
        <v>60521</v>
      </c>
      <c r="N36" s="185" t="s">
        <v>7</v>
      </c>
      <c r="O36" s="4">
        <f t="shared" si="9"/>
        <v>13</v>
      </c>
      <c r="P36" s="96">
        <f t="shared" si="8"/>
        <v>60521</v>
      </c>
      <c r="S36" s="30"/>
    </row>
    <row r="37" spans="8:21" ht="13.5" customHeight="1" thickBot="1" x14ac:dyDescent="0.2">
      <c r="H37" s="91">
        <v>32</v>
      </c>
      <c r="I37" s="182" t="s">
        <v>35</v>
      </c>
      <c r="J37" s="14">
        <v>608</v>
      </c>
      <c r="K37" s="16"/>
      <c r="M37" s="127">
        <f t="shared" si="7"/>
        <v>49684</v>
      </c>
      <c r="N37" s="462" t="s">
        <v>38</v>
      </c>
      <c r="O37" s="15">
        <f t="shared" si="9"/>
        <v>38</v>
      </c>
      <c r="P37" s="127">
        <f t="shared" si="8"/>
        <v>49684</v>
      </c>
      <c r="S37" s="30"/>
    </row>
    <row r="38" spans="8:21" ht="13.5" customHeight="1" thickTop="1" x14ac:dyDescent="0.15">
      <c r="H38" s="91">
        <v>19</v>
      </c>
      <c r="I38" s="182" t="s">
        <v>23</v>
      </c>
      <c r="J38" s="14">
        <v>506</v>
      </c>
      <c r="K38" s="16"/>
      <c r="M38" s="402">
        <f>SUM(Q13-(Q3+Q4+Q5+Q6+Q7+Q8+Q9+Q10+Q11+Q12))</f>
        <v>367413</v>
      </c>
      <c r="N38" s="509" t="s">
        <v>198</v>
      </c>
      <c r="O38" s="404"/>
      <c r="P38" s="405">
        <f>SUM(M38)</f>
        <v>367413</v>
      </c>
      <c r="U38" s="30"/>
    </row>
    <row r="39" spans="8:21" ht="13.5" customHeight="1" x14ac:dyDescent="0.15">
      <c r="H39" s="91">
        <v>5</v>
      </c>
      <c r="I39" s="182" t="s">
        <v>12</v>
      </c>
      <c r="J39" s="97">
        <v>325</v>
      </c>
      <c r="K39" s="16"/>
      <c r="P39" s="30"/>
    </row>
    <row r="40" spans="8:21" ht="13.5" customHeight="1" x14ac:dyDescent="0.15">
      <c r="H40" s="91">
        <v>7</v>
      </c>
      <c r="I40" s="182" t="s">
        <v>14</v>
      </c>
      <c r="J40" s="14">
        <v>289</v>
      </c>
      <c r="K40" s="16"/>
    </row>
    <row r="41" spans="8:21" ht="13.5" customHeight="1" x14ac:dyDescent="0.15">
      <c r="H41" s="91">
        <v>28</v>
      </c>
      <c r="I41" s="182" t="s">
        <v>32</v>
      </c>
      <c r="J41" s="14">
        <v>192</v>
      </c>
      <c r="K41" s="16"/>
    </row>
    <row r="42" spans="8:21" ht="13.5" customHeight="1" thickBot="1" x14ac:dyDescent="0.2">
      <c r="H42" s="152">
        <v>8</v>
      </c>
      <c r="I42" s="185" t="s">
        <v>15</v>
      </c>
      <c r="J42" s="512">
        <v>0</v>
      </c>
      <c r="K42" s="16"/>
    </row>
    <row r="43" spans="8:21" ht="13.5" customHeight="1" thickTop="1" x14ac:dyDescent="0.15">
      <c r="H43" s="129"/>
      <c r="I43" s="347" t="s">
        <v>8</v>
      </c>
      <c r="J43" s="348">
        <f>SUM(J3:J42)</f>
        <v>1382717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56"/>
      <c r="J49" s="181"/>
    </row>
    <row r="50" spans="1:19" ht="13.5" customHeight="1" x14ac:dyDescent="0.15">
      <c r="I50" s="456"/>
      <c r="J50" s="181"/>
    </row>
    <row r="51" spans="1:19" ht="13.5" customHeight="1" x14ac:dyDescent="0.15">
      <c r="I51" s="479"/>
      <c r="J51" s="259"/>
      <c r="M51" s="456"/>
      <c r="N51" s="181"/>
    </row>
    <row r="52" spans="1:19" ht="13.5" customHeight="1" x14ac:dyDescent="0.15">
      <c r="A52" s="36" t="s">
        <v>46</v>
      </c>
      <c r="B52" s="24" t="s">
        <v>9</v>
      </c>
      <c r="C52" s="9" t="s">
        <v>193</v>
      </c>
      <c r="D52" s="9" t="s">
        <v>182</v>
      </c>
      <c r="E52" s="26" t="s">
        <v>43</v>
      </c>
      <c r="F52" s="25" t="s">
        <v>42</v>
      </c>
      <c r="G52" s="328" t="s">
        <v>186</v>
      </c>
      <c r="I52" s="456"/>
      <c r="J52" s="181"/>
      <c r="N52" s="477"/>
      <c r="S52" s="478"/>
    </row>
    <row r="53" spans="1:19" ht="13.5" customHeight="1" x14ac:dyDescent="0.15">
      <c r="A53" s="10">
        <v>1</v>
      </c>
      <c r="B53" s="182" t="s">
        <v>21</v>
      </c>
      <c r="C53" s="513">
        <f>SUM(J3)</f>
        <v>299128</v>
      </c>
      <c r="D53" s="97">
        <f t="shared" ref="D53:D63" si="10">SUM(Q3)</f>
        <v>313249</v>
      </c>
      <c r="E53" s="94">
        <f t="shared" ref="E53:E62" si="11">SUM(P16/Q16*100)</f>
        <v>96.821784966353448</v>
      </c>
      <c r="F53" s="22">
        <f t="shared" ref="F53:F63" si="12">SUM(C53/D53*100)</f>
        <v>95.492084571698555</v>
      </c>
      <c r="G53" s="23"/>
      <c r="I53" s="456"/>
      <c r="J53" s="181"/>
    </row>
    <row r="54" spans="1:19" ht="13.5" customHeight="1" x14ac:dyDescent="0.15">
      <c r="A54" s="10">
        <v>2</v>
      </c>
      <c r="B54" s="182" t="s">
        <v>30</v>
      </c>
      <c r="C54" s="513">
        <f t="shared" ref="C54:C62" si="13">SUM(J4)</f>
        <v>142335</v>
      </c>
      <c r="D54" s="97">
        <f t="shared" si="10"/>
        <v>130974</v>
      </c>
      <c r="E54" s="94">
        <f t="shared" si="11"/>
        <v>100.12169215402147</v>
      </c>
      <c r="F54" s="490">
        <f t="shared" si="12"/>
        <v>108.67424068899172</v>
      </c>
      <c r="G54" s="23"/>
      <c r="M54" s="476"/>
      <c r="N54" s="18"/>
    </row>
    <row r="55" spans="1:19" ht="13.5" customHeight="1" x14ac:dyDescent="0.15">
      <c r="A55" s="10">
        <v>3</v>
      </c>
      <c r="B55" s="183" t="s">
        <v>5</v>
      </c>
      <c r="C55" s="513">
        <f t="shared" si="13"/>
        <v>134827</v>
      </c>
      <c r="D55" s="97">
        <f t="shared" si="10"/>
        <v>130128</v>
      </c>
      <c r="E55" s="94">
        <f t="shared" si="11"/>
        <v>99.854839545855143</v>
      </c>
      <c r="F55" s="22">
        <f t="shared" si="12"/>
        <v>103.61105987950326</v>
      </c>
      <c r="G55" s="23"/>
      <c r="I55" s="561"/>
      <c r="J55" s="562"/>
    </row>
    <row r="56" spans="1:19" ht="13.5" customHeight="1" x14ac:dyDescent="0.15">
      <c r="A56" s="10">
        <v>4</v>
      </c>
      <c r="B56" s="182" t="s">
        <v>64</v>
      </c>
      <c r="C56" s="513">
        <f t="shared" si="13"/>
        <v>75496</v>
      </c>
      <c r="D56" s="97">
        <f t="shared" si="10"/>
        <v>97660</v>
      </c>
      <c r="E56" s="94">
        <f t="shared" si="11"/>
        <v>105.75298715488381</v>
      </c>
      <c r="F56" s="22">
        <f t="shared" si="12"/>
        <v>77.304935490477163</v>
      </c>
      <c r="G56" s="23"/>
      <c r="I56" s="561"/>
      <c r="J56" s="562"/>
    </row>
    <row r="57" spans="1:19" ht="13.5" customHeight="1" x14ac:dyDescent="0.15">
      <c r="A57" s="10">
        <v>5</v>
      </c>
      <c r="B57" s="182" t="s">
        <v>0</v>
      </c>
      <c r="C57" s="513">
        <f t="shared" si="13"/>
        <v>75182</v>
      </c>
      <c r="D57" s="97">
        <f t="shared" si="10"/>
        <v>77449</v>
      </c>
      <c r="E57" s="94">
        <f t="shared" si="11"/>
        <v>109.90395719736283</v>
      </c>
      <c r="F57" s="22">
        <f t="shared" si="12"/>
        <v>97.072912497256254</v>
      </c>
      <c r="G57" s="23"/>
      <c r="I57" s="181"/>
      <c r="P57" s="30"/>
    </row>
    <row r="58" spans="1:19" ht="13.5" customHeight="1" x14ac:dyDescent="0.15">
      <c r="A58" s="10">
        <v>6</v>
      </c>
      <c r="B58" s="182" t="s">
        <v>3</v>
      </c>
      <c r="C58" s="513">
        <f t="shared" si="13"/>
        <v>69678</v>
      </c>
      <c r="D58" s="97">
        <f t="shared" si="10"/>
        <v>74597</v>
      </c>
      <c r="E58" s="94">
        <f t="shared" si="11"/>
        <v>99.942626007630736</v>
      </c>
      <c r="F58" s="22">
        <f t="shared" si="12"/>
        <v>93.405901041596849</v>
      </c>
      <c r="G58" s="23"/>
    </row>
    <row r="59" spans="1:19" ht="13.5" customHeight="1" x14ac:dyDescent="0.15">
      <c r="A59" s="10">
        <v>7</v>
      </c>
      <c r="B59" s="185" t="s">
        <v>1</v>
      </c>
      <c r="C59" s="513">
        <f t="shared" si="13"/>
        <v>62175</v>
      </c>
      <c r="D59" s="97">
        <f t="shared" si="10"/>
        <v>73543</v>
      </c>
      <c r="E59" s="94">
        <f t="shared" si="11"/>
        <v>95.290277096615981</v>
      </c>
      <c r="F59" s="22">
        <f t="shared" si="12"/>
        <v>84.542376568810084</v>
      </c>
      <c r="G59" s="23"/>
    </row>
    <row r="60" spans="1:19" ht="13.5" customHeight="1" x14ac:dyDescent="0.15">
      <c r="A60" s="10">
        <v>8</v>
      </c>
      <c r="B60" s="183" t="s">
        <v>2</v>
      </c>
      <c r="C60" s="513">
        <f t="shared" si="13"/>
        <v>58506</v>
      </c>
      <c r="D60" s="97">
        <f t="shared" si="10"/>
        <v>70808</v>
      </c>
      <c r="E60" s="94">
        <f t="shared" si="11"/>
        <v>98.455169628432955</v>
      </c>
      <c r="F60" s="22">
        <f t="shared" si="12"/>
        <v>82.626256920122017</v>
      </c>
      <c r="G60" s="23"/>
    </row>
    <row r="61" spans="1:19" ht="13.5" customHeight="1" x14ac:dyDescent="0.15">
      <c r="A61" s="10">
        <v>9</v>
      </c>
      <c r="B61" s="185" t="s">
        <v>7</v>
      </c>
      <c r="C61" s="513">
        <f t="shared" si="13"/>
        <v>54777</v>
      </c>
      <c r="D61" s="97">
        <f t="shared" si="10"/>
        <v>60521</v>
      </c>
      <c r="E61" s="94">
        <f t="shared" si="11"/>
        <v>106.97588126159555</v>
      </c>
      <c r="F61" s="22">
        <f t="shared" si="12"/>
        <v>90.509079493068526</v>
      </c>
      <c r="G61" s="23"/>
    </row>
    <row r="62" spans="1:19" ht="13.5" customHeight="1" thickBot="1" x14ac:dyDescent="0.2">
      <c r="A62" s="142">
        <v>10</v>
      </c>
      <c r="B62" s="462" t="s">
        <v>38</v>
      </c>
      <c r="C62" s="513">
        <f t="shared" si="13"/>
        <v>52657</v>
      </c>
      <c r="D62" s="143">
        <f t="shared" si="10"/>
        <v>49684</v>
      </c>
      <c r="E62" s="144">
        <f t="shared" si="11"/>
        <v>95.234391955436593</v>
      </c>
      <c r="F62" s="145">
        <f t="shared" si="12"/>
        <v>105.98381772804122</v>
      </c>
      <c r="G62" s="146"/>
    </row>
    <row r="63" spans="1:19" ht="13.5" customHeight="1" thickTop="1" x14ac:dyDescent="0.15">
      <c r="A63" s="129"/>
      <c r="B63" s="147" t="s">
        <v>74</v>
      </c>
      <c r="C63" s="148">
        <f>SUM(J43)</f>
        <v>1382717</v>
      </c>
      <c r="D63" s="148">
        <f t="shared" si="10"/>
        <v>1446026</v>
      </c>
      <c r="E63" s="149">
        <f>SUM(C63/R26*100)</f>
        <v>100.22767864909218</v>
      </c>
      <c r="F63" s="150">
        <f t="shared" si="12"/>
        <v>95.621862954054777</v>
      </c>
      <c r="G63" s="156">
        <v>74.5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2022-12-05T04:34:52Z</cp:lastPrinted>
  <dcterms:created xsi:type="dcterms:W3CDTF">2004-08-12T01:21:30Z</dcterms:created>
  <dcterms:modified xsi:type="dcterms:W3CDTF">2022-12-06T01:14:51Z</dcterms:modified>
</cp:coreProperties>
</file>