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8EE3EAB7-34DE-4835-BEF4-2D14BB5E8F33}" xr6:coauthVersionLast="36" xr6:coauthVersionMax="36" xr10:uidLastSave="{00000000-0000-0000-0000-000000000000}"/>
  <bookViews>
    <workbookView xWindow="0" yWindow="0" windowWidth="28800" windowHeight="12135" tabRatio="597" xr2:uid="{00000000-000D-0000-FFFF-FFFF00000000}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保管高" sheetId="57" r:id="rId9"/>
    <sheet name="東部・富士" sheetId="58" r:id="rId10"/>
    <sheet name="清水・静岡" sheetId="59" r:id="rId11"/>
    <sheet name="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 '!$A$1:$M$38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11">駿遠・西部!$A$1:$G$65</definedName>
    <definedName name="_xlnm.Print_Area" localSheetId="10">清水・静岡!$A$1:$G$64</definedName>
    <definedName name="_xlnm.Print_Area" localSheetId="9">東部・富士!$A$1:$G$64</definedName>
    <definedName name="_xlnm.Print_Area" localSheetId="8">保管高!$A$1:$G$64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57" l="1"/>
  <c r="C63" i="57" s="1"/>
  <c r="C54" i="57"/>
  <c r="C55" i="57"/>
  <c r="C56" i="57"/>
  <c r="C57" i="57"/>
  <c r="C58" i="57"/>
  <c r="C59" i="57"/>
  <c r="C60" i="57"/>
  <c r="C61" i="57"/>
  <c r="C62" i="57"/>
  <c r="C53" i="57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N54" i="56"/>
  <c r="O55" i="56" s="1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N87" i="48"/>
  <c r="O87" i="48" s="1"/>
  <c r="N86" i="48"/>
  <c r="N85" i="48"/>
  <c r="O85" i="48" s="1"/>
  <c r="N84" i="48"/>
  <c r="N57" i="48"/>
  <c r="O57" i="48" s="1"/>
  <c r="N56" i="48"/>
  <c r="O56" i="48" s="1"/>
  <c r="N55" i="48"/>
  <c r="O55" i="48" s="1"/>
  <c r="N54" i="48"/>
  <c r="N28" i="48"/>
  <c r="O28" i="48" s="1"/>
  <c r="N27" i="48"/>
  <c r="O27" i="48" s="1"/>
  <c r="N26" i="48"/>
  <c r="O26" i="48" s="1"/>
  <c r="N25" i="48"/>
  <c r="N74" i="47"/>
  <c r="O74" i="47" s="1"/>
  <c r="N73" i="47"/>
  <c r="O73" i="47" s="1"/>
  <c r="N72" i="47"/>
  <c r="O72" i="47" s="1"/>
  <c r="N71" i="47"/>
  <c r="N46" i="47"/>
  <c r="O46" i="47" s="1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N20" i="46"/>
  <c r="O20" i="46" s="1"/>
  <c r="N19" i="46"/>
  <c r="O19" i="46" s="1"/>
  <c r="N18" i="46"/>
  <c r="O18" i="46" s="1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N29" i="54"/>
  <c r="N28" i="54"/>
  <c r="O28" i="54" s="1"/>
  <c r="O27" i="54"/>
  <c r="N27" i="54"/>
  <c r="N26" i="54"/>
  <c r="H90" i="13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H44" i="60"/>
  <c r="N30" i="60" s="1"/>
  <c r="E32" i="60" s="1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H89" i="58"/>
  <c r="N73" i="58" s="1"/>
  <c r="E64" i="58" s="1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N12" i="57"/>
  <c r="M25" i="57" s="1"/>
  <c r="L12" i="57"/>
  <c r="O37" i="57" s="1"/>
  <c r="O11" i="57"/>
  <c r="O24" i="57" s="1"/>
  <c r="N11" i="57"/>
  <c r="M24" i="57" s="1"/>
  <c r="P24" i="57" s="1"/>
  <c r="L11" i="57"/>
  <c r="L24" i="57" s="1"/>
  <c r="O10" i="57"/>
  <c r="O23" i="57" s="1"/>
  <c r="N10" i="57"/>
  <c r="M23" i="57" s="1"/>
  <c r="P23" i="57" s="1"/>
  <c r="L10" i="57"/>
  <c r="O35" i="57" s="1"/>
  <c r="O9" i="57"/>
  <c r="O22" i="57" s="1"/>
  <c r="N9" i="57"/>
  <c r="M22" i="57" s="1"/>
  <c r="P22" i="57" s="1"/>
  <c r="L9" i="57"/>
  <c r="L22" i="57" s="1"/>
  <c r="O8" i="57"/>
  <c r="O21" i="57" s="1"/>
  <c r="N8" i="57"/>
  <c r="M21" i="57" s="1"/>
  <c r="P21" i="57" s="1"/>
  <c r="L8" i="57"/>
  <c r="O33" i="57" s="1"/>
  <c r="O7" i="57"/>
  <c r="O20" i="57" s="1"/>
  <c r="N7" i="57"/>
  <c r="M20" i="57" s="1"/>
  <c r="P20" i="57" s="1"/>
  <c r="L7" i="57"/>
  <c r="O32" i="57" s="1"/>
  <c r="O6" i="57"/>
  <c r="O19" i="57" s="1"/>
  <c r="N6" i="57"/>
  <c r="M19" i="57" s="1"/>
  <c r="P19" i="57" s="1"/>
  <c r="L6" i="57"/>
  <c r="O31" i="57" s="1"/>
  <c r="O5" i="57"/>
  <c r="O18" i="57" s="1"/>
  <c r="N5" i="57"/>
  <c r="M18" i="57" s="1"/>
  <c r="P18" i="57" s="1"/>
  <c r="L5" i="57"/>
  <c r="L18" i="57" s="1"/>
  <c r="O4" i="57"/>
  <c r="O17" i="57" s="1"/>
  <c r="N4" i="57"/>
  <c r="M17" i="57" s="1"/>
  <c r="L4" i="57"/>
  <c r="O29" i="57" s="1"/>
  <c r="O3" i="57"/>
  <c r="O16" i="57" s="1"/>
  <c r="N3" i="57"/>
  <c r="M16" i="57" s="1"/>
  <c r="P16" i="57" s="1"/>
  <c r="L3" i="57"/>
  <c r="O28" i="57" s="1"/>
  <c r="O29" i="54" l="1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1" i="59"/>
  <c r="F60" i="59"/>
  <c r="F56" i="59"/>
  <c r="F58" i="59"/>
  <c r="F62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N13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C22" i="13" l="1"/>
  <c r="C59" i="13" l="1"/>
  <c r="H44" i="8" l="1"/>
  <c r="H44" i="15" l="1"/>
  <c r="D63" i="7" l="1"/>
  <c r="L11" i="41" l="1"/>
  <c r="L12" i="41"/>
  <c r="L13" i="41"/>
  <c r="L14" i="41"/>
  <c r="L15" i="41"/>
  <c r="L16" i="41"/>
  <c r="D23" i="8" l="1"/>
  <c r="D55" i="13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H44" i="13"/>
  <c r="C32" i="13" s="1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E30" i="13" s="1"/>
  <c r="N29" i="13"/>
  <c r="D61" i="15"/>
  <c r="C27" i="8" l="1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E63" i="8"/>
  <c r="C63" i="8"/>
  <c r="D63" i="8"/>
  <c r="N75" i="13"/>
  <c r="E64" i="13" s="1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C65" i="13"/>
  <c r="D65" i="13"/>
  <c r="D22" i="15"/>
  <c r="N20" i="15"/>
  <c r="E22" i="15" s="1"/>
  <c r="D32" i="8"/>
  <c r="C61" i="15"/>
  <c r="F61" i="15" s="1"/>
  <c r="E61" i="15"/>
  <c r="E23" i="13"/>
  <c r="E24" i="13"/>
  <c r="E25" i="13"/>
  <c r="E26" i="13"/>
  <c r="E27" i="13"/>
  <c r="E28" i="13"/>
  <c r="E29" i="13"/>
  <c r="E31" i="13"/>
  <c r="D32" i="13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30" i="13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<sst xmlns="http://schemas.openxmlformats.org/spreadsheetml/2006/main" count="1678" uniqueCount="214">
  <si>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</si>
  <si>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</si>
  <si>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</si>
  <si>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</si>
  <si>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</si>
  <si>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</si>
  <si>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</si>
  <si>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</si>
  <si>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</si>
  <si>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</si>
  <si>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</si>
  <si>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</si>
  <si>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</si>
  <si>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</si>
  <si>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</si>
  <si>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</si>
  <si>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</si>
  <si>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</si>
  <si>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</si>
  <si>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</si>
  <si>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</si>
  <si>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</si>
  <si>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</si>
  <si>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</si>
  <si>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</si>
  <si>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</si>
  <si>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</si>
  <si>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</si>
  <si>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</si>
  <si>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</si>
  <si>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</si>
  <si>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</si>
  <si>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</si>
  <si>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</si>
  <si>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</si>
  <si>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</si>
  <si>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</si>
  <si>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</si>
  <si>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</si>
  <si>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</si>
  <si>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</si>
  <si>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</si>
  <si>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</si>
  <si>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</si>
  <si>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</si>
  <si>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</si>
  <si>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</si>
  <si>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</si>
  <si>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</si>
  <si>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</si>
  <si>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</si>
  <si>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</si>
  <si>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</si>
  <si>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</si>
  <si>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</si>
  <si>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</si>
  <si>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</si>
  <si>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</si>
  <si>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</si>
  <si>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</si>
  <si>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</si>
  <si>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</si>
  <si>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</si>
  <si>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</si>
  <si>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</si>
  <si>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</si>
  <si>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</si>
  <si>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</si>
  <si>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</si>
  <si>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</si>
  <si>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</si>
  <si>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</si>
  <si>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</si>
  <si>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</si>
  <si>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</si>
  <si>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</si>
  <si>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</si>
  <si>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</si>
  <si>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</si>
  <si>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</si>
  <si>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</si>
  <si>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</si>
  <si>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</si>
  <si>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</si>
  <si>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</si>
  <si>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</si>
  <si>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</si>
  <si>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</si>
  <si>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</si>
  <si>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</si>
  <si>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</si>
  <si>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</si>
  <si>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</si>
  <si>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</si>
  <si>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</si>
  <si>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</si>
  <si>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</si>
  <si>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</si>
  <si>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</si>
  <si>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</si>
  <si>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</si>
  <si>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</si>
  <si>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</si>
  <si>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</si>
  <si>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</si>
  <si>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</si>
  <si>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</si>
  <si>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3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</si>
  <si>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</si>
  <si>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</si>
  <si>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</si>
  <si>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</si>
  <si>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</si>
  <si>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</si>
  <si>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</si>
  <si>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</si>
  <si>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</si>
  <si>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</si>
  <si>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</si>
  <si>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</si>
  <si>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</si>
  <si>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</si>
  <si>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</si>
  <si>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</si>
  <si>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</si>
  <si>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</si>
  <si>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</si>
  <si>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</si>
  <si>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</si>
  <si>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</si>
  <si>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</si>
  <si>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</si>
  <si>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</si>
  <si>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</si>
  <si>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</si>
  <si>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</si>
  <si>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</si>
  <si>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</si>
  <si>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</si>
  <si>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</si>
  <si>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</si>
  <si>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</si>
  <si>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</si>
  <si>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</si>
  <si>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</si>
  <si>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</si>
  <si>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</si>
  <si>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</si>
  <si>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</si>
  <si>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</si>
  <si>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</si>
  <si>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</si>
  <si>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</si>
  <si>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</si>
  <si>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</si>
  <si>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</si>
  <si>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</si>
  <si>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</si>
  <si>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</si>
  <si>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</si>
  <si>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</si>
  <si>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</si>
  <si>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</si>
  <si>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</si>
  <si>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</si>
  <si>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</si>
  <si>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</si>
  <si>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</si>
  <si>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</si>
  <si>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</si>
  <si>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</si>
  <si>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</si>
  <si>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</si>
  <si>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</si>
  <si>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</si>
  <si>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</si>
  <si>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</si>
  <si>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</si>
  <si>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</si>
  <si>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</si>
  <si>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</si>
  <si>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13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</si>
  <si>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</si>
  <si>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</si>
  <si>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3年（値）</t>
    <rPh sb="1" eb="2">
      <t>ネン</t>
    </rPh>
    <rPh sb="3" eb="4">
      <t>アタイ</t>
    </rPh>
    <phoneticPr fontId="2"/>
  </si>
  <si>
    <t>3年（％）</t>
    <rPh sb="1" eb="2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</si>
  <si>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13"/>
  </si>
  <si>
    <t>回転率（％）</t>
    <rPh sb="0" eb="3">
      <t>カイテンリツ</t>
    </rPh>
    <phoneticPr fontId="2"/>
  </si>
  <si>
    <t>保管残高</t>
    <rPh sb="0" eb="3">
      <t>ホカンザン</t>
    </rPh>
    <rPh sb="3" eb="4">
      <t>タカ</t>
    </rPh>
    <phoneticPr fontId="2"/>
  </si>
  <si>
    <t>保管残高</t>
    <rPh sb="0" eb="4">
      <t>ホカンザンダカ</t>
    </rPh>
    <phoneticPr fontId="2"/>
  </si>
  <si>
    <t>支部別保管残高</t>
    <rPh sb="0" eb="2">
      <t>シブ</t>
    </rPh>
    <rPh sb="2" eb="3">
      <t>ベツ</t>
    </rPh>
    <rPh sb="3" eb="7">
      <t>ホカンザンダカ</t>
    </rPh>
    <phoneticPr fontId="2"/>
  </si>
  <si>
    <t>保管残高</t>
    <rPh sb="0" eb="4">
      <t>ホカンザンダカ</t>
    </rPh>
    <phoneticPr fontId="2"/>
  </si>
  <si>
    <t>保管残高</t>
    <rPh sb="0" eb="4">
      <t>ホカンザンダカ</t>
    </rPh>
    <phoneticPr fontId="2"/>
  </si>
  <si>
    <t>合計</t>
    <rPh sb="0" eb="2">
      <t>ゴウケイ</t>
    </rPh>
    <phoneticPr fontId="2"/>
  </si>
  <si>
    <t>保管残高</t>
    <rPh sb="0" eb="4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</si>
  <si>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</si>
  <si>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</si>
  <si>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4年（値）</t>
    <rPh sb="1" eb="2">
      <t>ネン</t>
    </rPh>
    <rPh sb="3" eb="4">
      <t>アタイ</t>
    </rPh>
    <phoneticPr fontId="2"/>
  </si>
  <si>
    <t>4年（％）</t>
    <rPh sb="1" eb="2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</si>
  <si>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13"/>
  </si>
  <si>
    <t>16，813 ㎡</t>
    <phoneticPr fontId="2"/>
  </si>
  <si>
    <t>その他</t>
    <rPh sb="2" eb="3">
      <t>タ</t>
    </rPh>
    <phoneticPr fontId="2"/>
  </si>
  <si>
    <t>令和3年</t>
    <phoneticPr fontId="2"/>
  </si>
  <si>
    <t xml:space="preserve"> </t>
    <phoneticPr fontId="2"/>
  </si>
  <si>
    <t>令和4年9月</t>
    <rPh sb="5" eb="6">
      <t>ガツ</t>
    </rPh>
    <phoneticPr fontId="2"/>
  </si>
  <si>
    <t xml:space="preserve">                       令和4年9月所管面（1～3類）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</si>
  <si>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t>2，987　㎡</t>
    <phoneticPr fontId="2"/>
  </si>
  <si>
    <r>
      <t>103，564  m</t>
    </r>
    <r>
      <rPr>
        <sz val="8"/>
        <rFont val="ＭＳ Ｐゴシック"/>
        <family val="3"/>
        <charset val="128"/>
      </rPr>
      <t>3</t>
    </r>
    <phoneticPr fontId="2"/>
  </si>
  <si>
    <t>13，522  ㎡</t>
    <phoneticPr fontId="2"/>
  </si>
  <si>
    <t>　　　　　　　　　　　　　　　　令和4年9月末上位10品目入庫高(県合計）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</si>
  <si>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　　　　令和4年9月末上位10品目保管残高(県合計）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</si>
  <si>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前月</t>
    <rPh sb="0" eb="2">
      <t>ゼンゲツ</t>
    </rPh>
    <phoneticPr fontId="2"/>
  </si>
  <si>
    <t>前月</t>
    <rPh sb="0" eb="2">
      <t>ゼンゲツ</t>
    </rPh>
    <phoneticPr fontId="2"/>
  </si>
  <si>
    <t>前月</t>
    <rPh sb="0" eb="2">
      <t>ゼンゲツ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</si>
</sst>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561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177" fontId="0" fillId="0" borderId="0" xfId="0" applyNumberFormat="1" applyBorder="1"/>
    <xf numFmtId="0" fontId="6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0" fontId="10" fillId="0" borderId="0" xfId="0" applyFont="1" applyBorder="1"/>
    <xf numFmtId="38" fontId="0" fillId="0" borderId="0" xfId="0" applyNumberFormat="1" applyBorder="1"/>
    <xf numFmtId="0" fontId="9" fillId="0" borderId="0" xfId="0" applyFont="1" applyBorder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 applyAlignment="1"/>
    <xf numFmtId="0" fontId="3" fillId="0" borderId="9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0" xfId="0" applyFill="1"/>
    <xf numFmtId="0" fontId="0" fillId="0" borderId="13" xfId="0" applyBorder="1"/>
    <xf numFmtId="0" fontId="14" fillId="0" borderId="0" xfId="0" applyFont="1"/>
    <xf numFmtId="0" fontId="1" fillId="0" borderId="0" xfId="0" applyFont="1" applyBorder="1" applyAlignment="1">
      <alignment horizontal="distributed"/>
    </xf>
    <xf numFmtId="0" fontId="1" fillId="0" borderId="0" xfId="0" applyFont="1" applyBorder="1"/>
    <xf numFmtId="177" fontId="0" fillId="0" borderId="1" xfId="0" applyNumberFormat="1" applyBorder="1"/>
    <xf numFmtId="0" fontId="14" fillId="0" borderId="0" xfId="0" applyFon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0" fontId="0" fillId="0" borderId="1" xfId="0" applyFill="1" applyBorder="1"/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38" fontId="20" fillId="0" borderId="0" xfId="1" applyFont="1" applyBorder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Fill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 applyBorder="1"/>
    <xf numFmtId="0" fontId="15" fillId="0" borderId="0" xfId="0" applyFont="1" applyBorder="1"/>
    <xf numFmtId="0" fontId="6" fillId="0" borderId="0" xfId="0" applyFont="1" applyBorder="1" applyAlignment="1">
      <alignment horizontal="center"/>
    </xf>
    <xf numFmtId="0" fontId="18" fillId="0" borderId="0" xfId="0" applyFont="1" applyBorder="1"/>
    <xf numFmtId="0" fontId="14" fillId="0" borderId="26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38" fontId="1" fillId="0" borderId="0" xfId="1" applyFill="1"/>
    <xf numFmtId="179" fontId="0" fillId="0" borderId="0" xfId="0" applyNumberFormat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Fill="1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Fill="1" applyBorder="1"/>
    <xf numFmtId="177" fontId="0" fillId="0" borderId="27" xfId="0" applyNumberFormat="1" applyBorder="1" applyAlignment="1">
      <alignment horizontal="center"/>
    </xf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6" fillId="0" borderId="0" xfId="1" applyNumberFormat="1" applyFont="1" applyBorder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Border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0" fontId="10" fillId="0" borderId="1" xfId="0" applyFont="1" applyFill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0" xfId="0" applyBorder="1"/>
    <xf numFmtId="0" fontId="0" fillId="0" borderId="3" xfId="0" applyFill="1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38" fontId="8" fillId="0" borderId="0" xfId="1" applyFont="1" applyFill="1" applyBorder="1"/>
    <xf numFmtId="0" fontId="8" fillId="9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 applyBorder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 applyBorder="1"/>
    <xf numFmtId="0" fontId="8" fillId="7" borderId="0" xfId="0" applyFont="1" applyFill="1" applyBorder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Fill="1" applyBorder="1" applyAlignment="1">
      <alignment horizontal="distributed" wrapText="1"/>
    </xf>
    <xf numFmtId="0" fontId="10" fillId="0" borderId="1" xfId="0" applyFont="1" applyFill="1" applyBorder="1" applyAlignment="1">
      <alignment horizontal="distributed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0" fontId="6" fillId="0" borderId="0" xfId="0" applyFont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0" fillId="0" borderId="0" xfId="0" applyNumberFormat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 applyBorder="1"/>
    <xf numFmtId="180" fontId="0" fillId="0" borderId="0" xfId="0" applyNumberFormat="1"/>
    <xf numFmtId="178" fontId="4" fillId="0" borderId="0" xfId="1" applyNumberFormat="1" applyFont="1" applyBorder="1"/>
    <xf numFmtId="0" fontId="5" fillId="0" borderId="0" xfId="0" applyFont="1" applyAlignment="1">
      <alignment horizontal="center"/>
    </xf>
    <xf numFmtId="177" fontId="5" fillId="0" borderId="1" xfId="0" applyNumberFormat="1" applyFont="1" applyBorder="1"/>
    <xf numFmtId="177" fontId="4" fillId="0" borderId="0" xfId="0" applyNumberFormat="1" applyFont="1" applyBorder="1" applyAlignment="1">
      <alignment horizontal="center"/>
    </xf>
    <xf numFmtId="0" fontId="10" fillId="0" borderId="0" xfId="0" applyFont="1" applyFill="1" applyBorder="1"/>
    <xf numFmtId="0" fontId="10" fillId="0" borderId="4" xfId="0" applyFont="1" applyFill="1" applyBorder="1"/>
    <xf numFmtId="56" fontId="0" fillId="0" borderId="0" xfId="0" applyNumberFormat="1" applyBorder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10" fillId="0" borderId="2" xfId="0" applyFont="1" applyFill="1" applyBorder="1"/>
    <xf numFmtId="0" fontId="0" fillId="0" borderId="34" xfId="0" applyFill="1" applyBorder="1"/>
    <xf numFmtId="0" fontId="10" fillId="0" borderId="34" xfId="0" applyFont="1" applyBorder="1"/>
    <xf numFmtId="0" fontId="0" fillId="0" borderId="0" xfId="0"/>
    <xf numFmtId="0" fontId="0" fillId="0" borderId="9" xfId="0" applyBorder="1"/>
    <xf numFmtId="0" fontId="0" fillId="0" borderId="0" xfId="0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9" fillId="0" borderId="0" xfId="0" applyFont="1"/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9" fillId="0" borderId="32" xfId="0" applyFont="1" applyBorder="1"/>
    <xf numFmtId="0" fontId="31" fillId="0" borderId="12" xfId="0" applyFont="1" applyBorder="1" applyAlignment="1"/>
    <xf numFmtId="0" fontId="0" fillId="0" borderId="0" xfId="0" applyAlignment="1"/>
    <xf numFmtId="0" fontId="0" fillId="0" borderId="32" xfId="0" applyBorder="1" applyAlignment="1"/>
    <xf numFmtId="0" fontId="9" fillId="0" borderId="12" xfId="0" applyFont="1" applyBorder="1" applyAlignment="1">
      <alignment vertical="top"/>
    </xf>
    <xf numFmtId="0" fontId="32" fillId="0" borderId="0" xfId="0" applyFont="1" applyBorder="1" applyAlignment="1">
      <alignment horizontal="center" vertical="top"/>
    </xf>
    <xf numFmtId="0" fontId="28" fillId="0" borderId="0" xfId="0" applyFont="1" applyFill="1" applyBorder="1" applyAlignment="1">
      <alignment horizontal="left" vertical="top"/>
    </xf>
    <xf numFmtId="0" fontId="32" fillId="0" borderId="0" xfId="0" applyFont="1" applyBorder="1" applyAlignment="1">
      <alignment vertical="top"/>
    </xf>
    <xf numFmtId="0" fontId="33" fillId="0" borderId="0" xfId="0" applyFont="1" applyBorder="1"/>
    <xf numFmtId="0" fontId="33" fillId="0" borderId="12" xfId="0" applyFont="1" applyBorder="1"/>
    <xf numFmtId="0" fontId="33" fillId="7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left"/>
    </xf>
    <xf numFmtId="0" fontId="33" fillId="0" borderId="0" xfId="0" applyFont="1" applyBorder="1" applyAlignment="1">
      <alignment horizontal="distributed"/>
    </xf>
    <xf numFmtId="0" fontId="33" fillId="0" borderId="32" xfId="0" applyFont="1" applyBorder="1"/>
    <xf numFmtId="0" fontId="33" fillId="0" borderId="0" xfId="0" applyFont="1"/>
    <xf numFmtId="0" fontId="33" fillId="0" borderId="0" xfId="0" applyFont="1" applyBorder="1" applyAlignment="1">
      <alignment horizontal="center"/>
    </xf>
    <xf numFmtId="0" fontId="33" fillId="5" borderId="0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2" borderId="0" xfId="0" applyFont="1" applyFill="1" applyAlignment="1">
      <alignment horizontal="center"/>
    </xf>
    <xf numFmtId="0" fontId="33" fillId="0" borderId="0" xfId="0" applyFont="1" applyFill="1" applyAlignment="1">
      <alignment horizontal="left"/>
    </xf>
    <xf numFmtId="0" fontId="33" fillId="12" borderId="0" xfId="0" applyFont="1" applyFill="1" applyBorder="1" applyAlignment="1">
      <alignment horizontal="center"/>
    </xf>
    <xf numFmtId="0" fontId="33" fillId="10" borderId="0" xfId="0" applyFont="1" applyFill="1" applyBorder="1" applyAlignment="1">
      <alignment horizontal="center"/>
    </xf>
    <xf numFmtId="0" fontId="33" fillId="13" borderId="0" xfId="0" applyFont="1" applyFill="1" applyBorder="1" applyAlignment="1">
      <alignment horizontal="center"/>
    </xf>
    <xf numFmtId="0" fontId="33" fillId="14" borderId="0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15" borderId="0" xfId="0" applyFont="1" applyFill="1" applyBorder="1" applyAlignment="1">
      <alignment horizontal="center"/>
    </xf>
    <xf numFmtId="58" fontId="35" fillId="0" borderId="12" xfId="0" applyNumberFormat="1" applyFont="1" applyBorder="1" applyAlignment="1"/>
    <xf numFmtId="58" fontId="35" fillId="0" borderId="0" xfId="0" applyNumberFormat="1" applyFont="1" applyBorder="1" applyAlignment="1">
      <alignment horizontal="center"/>
    </xf>
    <xf numFmtId="58" fontId="35" fillId="0" borderId="0" xfId="0" applyNumberFormat="1" applyFont="1" applyFill="1" applyBorder="1" applyAlignment="1"/>
    <xf numFmtId="58" fontId="35" fillId="0" borderId="0" xfId="0" applyNumberFormat="1" applyFont="1" applyBorder="1" applyAlignment="1"/>
    <xf numFmtId="58" fontId="35" fillId="0" borderId="32" xfId="0" applyNumberFormat="1" applyFont="1" applyBorder="1" applyAlignment="1"/>
    <xf numFmtId="0" fontId="34" fillId="0" borderId="0" xfId="0" applyFont="1" applyFill="1" applyBorder="1" applyAlignment="1">
      <alignment horizontal="left"/>
    </xf>
    <xf numFmtId="0" fontId="35" fillId="0" borderId="12" xfId="0" applyFont="1" applyBorder="1" applyAlignment="1"/>
    <xf numFmtId="0" fontId="35" fillId="0" borderId="0" xfId="0" applyFont="1" applyBorder="1" applyAlignment="1"/>
    <xf numFmtId="0" fontId="35" fillId="0" borderId="32" xfId="0" applyFont="1" applyBorder="1" applyAlignment="1"/>
    <xf numFmtId="0" fontId="33" fillId="0" borderId="12" xfId="0" applyFont="1" applyBorder="1" applyAlignment="1"/>
    <xf numFmtId="0" fontId="33" fillId="0" borderId="0" xfId="0" applyFont="1" applyBorder="1" applyAlignment="1"/>
    <xf numFmtId="0" fontId="33" fillId="0" borderId="32" xfId="0" applyFont="1" applyBorder="1" applyAlignment="1"/>
    <xf numFmtId="0" fontId="35" fillId="0" borderId="0" xfId="0" applyFont="1" applyBorder="1" applyAlignment="1">
      <alignment horizontal="center"/>
    </xf>
    <xf numFmtId="0" fontId="35" fillId="0" borderId="0" xfId="0" applyFont="1" applyFill="1" applyBorder="1" applyAlignment="1"/>
    <xf numFmtId="0" fontId="33" fillId="0" borderId="0" xfId="0" applyFont="1" applyBorder="1" applyAlignment="1">
      <alignment horizontal="left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 applyBorder="1"/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3" fillId="16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0" fontId="0" fillId="0" borderId="1" xfId="0" applyFont="1" applyBorder="1" applyAlignment="1">
      <alignment horizontal="center"/>
    </xf>
    <xf numFmtId="177" fontId="5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27" xfId="0" applyFont="1" applyBorder="1"/>
    <xf numFmtId="0" fontId="0" fillId="7" borderId="3" xfId="0" applyFill="1" applyBorder="1"/>
    <xf numFmtId="180" fontId="5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7" fontId="5" fillId="0" borderId="0" xfId="0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1" fillId="0" borderId="1" xfId="0" applyFont="1" applyFill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0" fontId="5" fillId="0" borderId="0" xfId="0" applyFont="1" applyFill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0" fontId="0" fillId="0" borderId="0" xfId="0"/>
    <xf numFmtId="0" fontId="0" fillId="0" borderId="1" xfId="0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Fill="1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Border="1" applyAlignment="1">
      <alignment horizontal="center"/>
    </xf>
    <xf numFmtId="179" fontId="0" fillId="17" borderId="27" xfId="0" applyNumberFormat="1" applyFill="1" applyBorder="1"/>
    <xf numFmtId="0" fontId="0" fillId="17" borderId="27" xfId="0" applyFont="1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4" fillId="0" borderId="0" xfId="0" applyNumberFormat="1" applyFont="1" applyBorder="1"/>
    <xf numFmtId="176" fontId="5" fillId="0" borderId="0" xfId="1" applyNumberFormat="1" applyFont="1" applyBorder="1"/>
    <xf numFmtId="184" fontId="0" fillId="0" borderId="0" xfId="0" applyNumberFormat="1"/>
    <xf numFmtId="0" fontId="4" fillId="0" borderId="1" xfId="0" applyFont="1" applyFill="1" applyBorder="1"/>
    <xf numFmtId="176" fontId="5" fillId="0" borderId="1" xfId="1" applyNumberFormat="1" applyFont="1" applyFill="1" applyBorder="1" applyAlignment="1">
      <alignment horizontal="center"/>
    </xf>
    <xf numFmtId="176" fontId="5" fillId="0" borderId="31" xfId="0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0" fontId="5" fillId="0" borderId="0" xfId="0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Font="1" applyFill="1" applyBorder="1"/>
    <xf numFmtId="0" fontId="0" fillId="0" borderId="18" xfId="0" applyFill="1" applyBorder="1" applyAlignment="1">
      <alignment horizontal="center"/>
    </xf>
    <xf numFmtId="0" fontId="0" fillId="0" borderId="19" xfId="0" applyFill="1" applyBorder="1"/>
    <xf numFmtId="0" fontId="19" fillId="0" borderId="27" xfId="0" applyFont="1" applyFill="1" applyBorder="1"/>
    <xf numFmtId="0" fontId="4" fillId="0" borderId="0" xfId="0" applyFont="1" applyFill="1" applyBorder="1"/>
    <xf numFmtId="0" fontId="0" fillId="0" borderId="0" xfId="0"/>
    <xf numFmtId="0" fontId="5" fillId="0" borderId="4" xfId="0" applyFont="1" applyFill="1" applyBorder="1"/>
    <xf numFmtId="177" fontId="5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0" fontId="0" fillId="0" borderId="0" xfId="0" applyFont="1" applyAlignment="1">
      <alignment horizontal="center"/>
    </xf>
    <xf numFmtId="38" fontId="1" fillId="0" borderId="34" xfId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38" fontId="1" fillId="0" borderId="20" xfId="1" applyFill="1" applyBorder="1"/>
    <xf numFmtId="180" fontId="0" fillId="0" borderId="1" xfId="0" applyNumberFormat="1" applyFill="1" applyBorder="1"/>
    <xf numFmtId="0" fontId="10" fillId="0" borderId="37" xfId="0" applyFont="1" applyBorder="1"/>
    <xf numFmtId="0" fontId="5" fillId="0" borderId="4" xfId="0" applyFont="1" applyFill="1" applyBorder="1" applyAlignment="1">
      <alignment horizontal="center"/>
    </xf>
    <xf numFmtId="179" fontId="1" fillId="0" borderId="37" xfId="1" applyNumberFormat="1" applyBorder="1"/>
    <xf numFmtId="0" fontId="1" fillId="0" borderId="34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33" xfId="0" applyFill="1" applyBorder="1"/>
    <xf numFmtId="0" fontId="10" fillId="0" borderId="33" xfId="0" applyFont="1" applyBorder="1"/>
    <xf numFmtId="0" fontId="38" fillId="0" borderId="0" xfId="0" applyFont="1"/>
    <xf numFmtId="38" fontId="1" fillId="0" borderId="35" xfId="1" applyFill="1" applyBorder="1"/>
    <xf numFmtId="0" fontId="39" fillId="0" borderId="0" xfId="0" applyFont="1"/>
    <xf numFmtId="0" fontId="10" fillId="0" borderId="34" xfId="0" applyFont="1" applyFill="1" applyBorder="1"/>
    <xf numFmtId="0" fontId="0" fillId="0" borderId="0" xfId="0"/>
    <xf numFmtId="0" fontId="0" fillId="0" borderId="0" xfId="0" applyAlignment="1">
      <alignment horizontal="right"/>
    </xf>
    <xf numFmtId="38" fontId="0" fillId="0" borderId="0" xfId="0" applyNumberFormat="1"/>
    <xf numFmtId="178" fontId="0" fillId="0" borderId="0" xfId="0" applyNumberFormat="1"/>
    <xf numFmtId="0" fontId="0" fillId="0" borderId="0" xfId="0" applyFont="1" applyFill="1" applyBorder="1" applyAlignment="1">
      <alignment horizontal="center"/>
    </xf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178" fontId="45" fillId="0" borderId="1" xfId="0" applyNumberFormat="1" applyFont="1" applyBorder="1"/>
    <xf numFmtId="0" fontId="1" fillId="0" borderId="34" xfId="0" applyFont="1" applyFill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horizontal="center"/>
    </xf>
    <xf numFmtId="38" fontId="0" fillId="0" borderId="1" xfId="1" applyFont="1" applyFill="1" applyBorder="1"/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0" fontId="0" fillId="0" borderId="0" xfId="0"/>
    <xf numFmtId="38" fontId="0" fillId="19" borderId="1" xfId="1" applyFont="1" applyFill="1" applyBorder="1"/>
    <xf numFmtId="38" fontId="1" fillId="0" borderId="34" xfId="1" applyBorder="1"/>
    <xf numFmtId="0" fontId="1" fillId="0" borderId="2" xfId="0" applyFont="1" applyFill="1" applyBorder="1"/>
    <xf numFmtId="0" fontId="0" fillId="25" borderId="27" xfId="0" applyFont="1" applyFill="1" applyBorder="1" applyAlignment="1">
      <alignment horizontal="center"/>
    </xf>
    <xf numFmtId="179" fontId="0" fillId="0" borderId="1" xfId="1" applyNumberFormat="1" applyFont="1" applyFill="1" applyBorder="1"/>
    <xf numFmtId="179" fontId="1" fillId="0" borderId="10" xfId="1" applyNumberFormat="1" applyBorder="1"/>
    <xf numFmtId="179" fontId="0" fillId="0" borderId="2" xfId="1" applyNumberFormat="1" applyFont="1" applyBorder="1"/>
    <xf numFmtId="179" fontId="10" fillId="0" borderId="1" xfId="0" applyNumberFormat="1" applyFont="1" applyBorder="1"/>
    <xf numFmtId="38" fontId="1" fillId="0" borderId="38" xfId="1" applyFill="1" applyBorder="1"/>
    <xf numFmtId="38" fontId="1" fillId="0" borderId="33" xfId="1" applyFont="1" applyFill="1" applyBorder="1"/>
    <xf numFmtId="38" fontId="1" fillId="0" borderId="8" xfId="1" applyFont="1" applyBorder="1"/>
    <xf numFmtId="38" fontId="1" fillId="0" borderId="9" xfId="1" applyBorder="1"/>
    <xf numFmtId="38" fontId="1" fillId="0" borderId="42" xfId="1" applyFill="1" applyBorder="1"/>
    <xf numFmtId="38" fontId="1" fillId="0" borderId="11" xfId="1" applyFont="1" applyFill="1" applyBorder="1"/>
    <xf numFmtId="38" fontId="0" fillId="0" borderId="8" xfId="1" applyFont="1" applyFill="1" applyBorder="1"/>
    <xf numFmtId="38" fontId="0" fillId="0" borderId="1" xfId="1" applyFont="1" applyBorder="1"/>
    <xf numFmtId="38" fontId="1" fillId="0" borderId="35" xfId="1" applyBorder="1"/>
    <xf numFmtId="0" fontId="1" fillId="0" borderId="10" xfId="0" applyFont="1" applyFill="1" applyBorder="1"/>
    <xf numFmtId="0" fontId="10" fillId="0" borderId="10" xfId="0" applyFont="1" applyFill="1" applyBorder="1"/>
    <xf numFmtId="0" fontId="0" fillId="0" borderId="34" xfId="0" applyFont="1" applyBorder="1"/>
    <xf numFmtId="38" fontId="0" fillId="0" borderId="35" xfId="1" applyFont="1" applyFill="1" applyBorder="1"/>
    <xf numFmtId="38" fontId="0" fillId="0" borderId="8" xfId="1" applyFont="1" applyBorder="1"/>
    <xf numFmtId="38" fontId="1" fillId="0" borderId="10" xfId="1" applyFont="1" applyBorder="1"/>
    <xf numFmtId="38" fontId="1" fillId="0" borderId="33" xfId="1" applyBorder="1"/>
    <xf numFmtId="38" fontId="0" fillId="0" borderId="34" xfId="1" applyFont="1" applyBorder="1"/>
    <xf numFmtId="38" fontId="0" fillId="0" borderId="2" xfId="1" applyFont="1" applyBorder="1"/>
    <xf numFmtId="38" fontId="1" fillId="0" borderId="42" xfId="1" applyBorder="1"/>
    <xf numFmtId="0" fontId="0" fillId="2" borderId="0" xfId="0" applyFill="1" applyAlignment="1">
      <alignment horizontal="center"/>
    </xf>
    <xf numFmtId="0" fontId="0" fillId="2" borderId="12" xfId="0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3" fontId="3" fillId="0" borderId="3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C08F0"/>
      <color rgb="FFFFCCFF"/>
      <color rgb="FFFF99FF"/>
      <color rgb="FF00CC66"/>
      <color rgb="FFCC99FF"/>
      <color rgb="FFFFFF00"/>
      <color rgb="FFCC0000"/>
      <color rgb="FFC00000"/>
      <color rgb="FFFFFFCC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0687881710061076"/>
                  <c:y val="2.39260467645459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ED-4648-A5B3-5DC3FA6222AA}"/>
                </c:ext>
              </c:extLst>
            </c:dLbl>
            <c:dLbl>
              <c:idx val="1"/>
              <c:layout>
                <c:manualLayout>
                  <c:x val="-8.7431693989071052E-2"/>
                  <c:y val="-4.350190320826615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D-4648-A5B3-5DC3FA6222AA}"/>
                </c:ext>
              </c:extLst>
            </c:dLbl>
            <c:dLbl>
              <c:idx val="2"/>
              <c:layout>
                <c:manualLayout>
                  <c:x val="0.51816136290581782"/>
                  <c:y val="1.305057096247952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D-4648-A5B3-5DC3FA6222AA}"/>
                </c:ext>
              </c:extLst>
            </c:dLbl>
            <c:dLbl>
              <c:idx val="3"/>
              <c:layout>
                <c:manualLayout>
                  <c:x val="-0.17100610736097721"/>
                  <c:y val="-6.5252854812398843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D-4648-A5B3-5DC3FA6222AA}"/>
                </c:ext>
              </c:extLst>
            </c:dLbl>
            <c:dLbl>
              <c:idx val="4"/>
              <c:layout>
                <c:manualLayout>
                  <c:x val="-0.17357762777242045"/>
                  <c:y val="4.35019032082645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ED-4648-A5B3-5DC3FA6222AA}"/>
                </c:ext>
              </c:extLst>
            </c:dLbl>
            <c:dLbl>
              <c:idx val="5"/>
              <c:layout>
                <c:manualLayout>
                  <c:x val="0.34522666585673878"/>
                  <c:y val="7.6128330614464385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spPr>
                <a:solidFill>
                  <a:schemeClr val="bg1">
                    <a:alpha val="0"/>
                  </a:schemeClr>
                </a:solidFill>
                <a:ln w="12700">
                  <a:solidFill>
                    <a:schemeClr val="accent2"/>
                  </a:solidFill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985856637737047E-2"/>
                      <c:h val="3.9597693028991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EED-4648-A5B3-5DC3FA6222AA}"/>
                </c:ext>
              </c:extLst>
            </c:dLbl>
            <c:dLbl>
              <c:idx val="6"/>
              <c:layout>
                <c:manualLayout>
                  <c:x val="-0.25843780135004824"/>
                  <c:y val="-7.9752567906683147E-1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ED-4648-A5B3-5DC3FA6222AA}"/>
                </c:ext>
              </c:extLst>
            </c:dLbl>
            <c:dLbl>
              <c:idx val="7"/>
              <c:layout>
                <c:manualLayout>
                  <c:x val="-0.17357762777242053"/>
                  <c:y val="-2.1750951604133477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ED-4648-A5B3-5DC3FA6222AA}"/>
                </c:ext>
              </c:extLst>
            </c:dLbl>
            <c:dLbl>
              <c:idx val="8"/>
              <c:layout>
                <c:manualLayout>
                  <c:x val="-0.34586949533911926"/>
                  <c:y val="-4.3503615881620014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ED-4648-A5B3-5DC3FA6222AA}"/>
                </c:ext>
              </c:extLst>
            </c:dLbl>
            <c:dLbl>
              <c:idx val="9"/>
              <c:layout>
                <c:manualLayout>
                  <c:x val="-0.2571520411443266"/>
                  <c:y val="8.700380641653071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ED-4648-A5B3-5DC3FA6222AA}"/>
                </c:ext>
              </c:extLst>
            </c:dLbl>
            <c:dLbl>
              <c:idx val="10"/>
              <c:layout>
                <c:manualLayout>
                  <c:x val="-1.2858614466829019E-3"/>
                  <c:y val="-2.1750951604132679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ED-4648-A5B3-5DC3FA6222AA}"/>
                </c:ext>
              </c:extLst>
            </c:dLbl>
            <c:spPr>
              <a:solidFill>
                <a:schemeClr val="bg1">
                  <a:alpha val="0"/>
                </a:schemeClr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令和4年9月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173</c:v>
                </c:pt>
                <c:pt idx="2">
                  <c:v>171</c:v>
                </c:pt>
                <c:pt idx="3">
                  <c:v>171</c:v>
                </c:pt>
                <c:pt idx="4">
                  <c:v>171</c:v>
                </c:pt>
                <c:pt idx="5">
                  <c:v>171</c:v>
                </c:pt>
                <c:pt idx="6">
                  <c:v>170</c:v>
                </c:pt>
                <c:pt idx="7">
                  <c:v>171</c:v>
                </c:pt>
                <c:pt idx="8">
                  <c:v>169</c:v>
                </c:pt>
                <c:pt idx="9">
                  <c:v>171</c:v>
                </c:pt>
                <c:pt idx="10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令和4年9月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105</c:v>
                </c:pt>
                <c:pt idx="1">
                  <c:v>95.8</c:v>
                </c:pt>
                <c:pt idx="2">
                  <c:v>99.5</c:v>
                </c:pt>
                <c:pt idx="3">
                  <c:v>100.7</c:v>
                </c:pt>
                <c:pt idx="4">
                  <c:v>106.9</c:v>
                </c:pt>
                <c:pt idx="5">
                  <c:v>108.5</c:v>
                </c:pt>
                <c:pt idx="6">
                  <c:v>114.8</c:v>
                </c:pt>
                <c:pt idx="7">
                  <c:v>122.6</c:v>
                </c:pt>
                <c:pt idx="8">
                  <c:v>120.5</c:v>
                </c:pt>
                <c:pt idx="9">
                  <c:v>125.7</c:v>
                </c:pt>
                <c:pt idx="10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EED-4648-A5B3-5DC3FA6222AA}"/>
            </c:ext>
          </c:extLst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令和4年9月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215</c:v>
                </c:pt>
                <c:pt idx="1">
                  <c:v>220.5</c:v>
                </c:pt>
                <c:pt idx="2">
                  <c:v>225.3</c:v>
                </c:pt>
                <c:pt idx="3">
                  <c:v>226.3</c:v>
                </c:pt>
                <c:pt idx="4">
                  <c:v>228.9</c:v>
                </c:pt>
                <c:pt idx="5">
                  <c:v>231.8</c:v>
                </c:pt>
                <c:pt idx="6">
                  <c:v>234.9</c:v>
                </c:pt>
                <c:pt idx="7">
                  <c:v>240.8</c:v>
                </c:pt>
                <c:pt idx="8">
                  <c:v>233.6</c:v>
                </c:pt>
                <c:pt idx="9">
                  <c:v>240.2</c:v>
                </c:pt>
                <c:pt idx="10">
                  <c:v>240.1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1.4897380387631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5729802704165897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1.0416726629797939E-2"/>
                  <c:y val="1.1080335632381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金属製品</c:v>
                </c:pt>
                <c:pt idx="7">
                  <c:v>その他の日用品</c:v>
                </c:pt>
                <c:pt idx="8">
                  <c:v>化学繊維糸</c:v>
                </c:pt>
                <c:pt idx="9">
                  <c:v>その他の化学工業品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19480</c:v>
                </c:pt>
                <c:pt idx="1">
                  <c:v>18572</c:v>
                </c:pt>
                <c:pt idx="2">
                  <c:v>5841</c:v>
                </c:pt>
                <c:pt idx="3">
                  <c:v>4953</c:v>
                </c:pt>
                <c:pt idx="4">
                  <c:v>4587</c:v>
                </c:pt>
                <c:pt idx="5">
                  <c:v>3575</c:v>
                </c:pt>
                <c:pt idx="6">
                  <c:v>3381</c:v>
                </c:pt>
                <c:pt idx="7">
                  <c:v>1851</c:v>
                </c:pt>
                <c:pt idx="8">
                  <c:v>1665</c:v>
                </c:pt>
                <c:pt idx="9">
                  <c:v>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5777567621279717E-5"/>
                  <c:y val="-1.10806264548393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6.852929284622680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-5.276755549159488E-3"/>
                  <c:y val="-1.48046080236753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-1.8412450401924301E-3"/>
                  <c:y val="-1.11114536353389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-3.60096366929538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3.490471001829732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金属製品</c:v>
                </c:pt>
                <c:pt idx="7">
                  <c:v>その他の日用品</c:v>
                </c:pt>
                <c:pt idx="8">
                  <c:v>化学繊維糸</c:v>
                </c:pt>
                <c:pt idx="9">
                  <c:v>その他の化学工業品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20339</c:v>
                </c:pt>
                <c:pt idx="1">
                  <c:v>31371</c:v>
                </c:pt>
                <c:pt idx="2">
                  <c:v>6464</c:v>
                </c:pt>
                <c:pt idx="3">
                  <c:v>4844</c:v>
                </c:pt>
                <c:pt idx="4">
                  <c:v>5536</c:v>
                </c:pt>
                <c:pt idx="5">
                  <c:v>5042</c:v>
                </c:pt>
                <c:pt idx="6">
                  <c:v>3600</c:v>
                </c:pt>
                <c:pt idx="7">
                  <c:v>2950</c:v>
                </c:pt>
                <c:pt idx="8">
                  <c:v>1284</c:v>
                </c:pt>
                <c:pt idx="9">
                  <c:v>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3.7878787878787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1.3943355119825708E-2"/>
                  <c:y val="-1.1320985445001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5.2287581699346402E-3"/>
                  <c:y val="-1.1363934621808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合成樹脂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50637</c:v>
                </c:pt>
                <c:pt idx="1">
                  <c:v>16338</c:v>
                </c:pt>
                <c:pt idx="2">
                  <c:v>13683</c:v>
                </c:pt>
                <c:pt idx="3">
                  <c:v>7404</c:v>
                </c:pt>
                <c:pt idx="4">
                  <c:v>5955</c:v>
                </c:pt>
                <c:pt idx="5">
                  <c:v>5298</c:v>
                </c:pt>
                <c:pt idx="6">
                  <c:v>3540</c:v>
                </c:pt>
                <c:pt idx="7">
                  <c:v>3455</c:v>
                </c:pt>
                <c:pt idx="8">
                  <c:v>2640</c:v>
                </c:pt>
                <c:pt idx="9">
                  <c:v>2260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2191240800782255E-2"/>
                  <c:y val="-5.96516344565201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1.0448458648551285E-2"/>
                  <c:y val="3.7878787878787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5.2287581699346402E-3"/>
                  <c:y val="1.1363338105464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-6.3678314720399951E-5"/>
                  <c:y val="1.1362741589119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3.4858387799563632E-3"/>
                  <c:y val="1.5150918635170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-1.136363636363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合成樹脂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51883</c:v>
                </c:pt>
                <c:pt idx="1">
                  <c:v>11010</c:v>
                </c:pt>
                <c:pt idx="2">
                  <c:v>13845</c:v>
                </c:pt>
                <c:pt idx="3">
                  <c:v>18567</c:v>
                </c:pt>
                <c:pt idx="4">
                  <c:v>5411</c:v>
                </c:pt>
                <c:pt idx="5">
                  <c:v>4530</c:v>
                </c:pt>
                <c:pt idx="6">
                  <c:v>2177</c:v>
                </c:pt>
                <c:pt idx="7">
                  <c:v>3452</c:v>
                </c:pt>
                <c:pt idx="8">
                  <c:v>3753</c:v>
                </c:pt>
                <c:pt idx="9">
                  <c:v>2359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1.162790697674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7730496453901034E-3"/>
                  <c:y val="-3.051944088029007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1.0638297872340491E-2"/>
                  <c:y val="-3.8762741866569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2411347517730561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555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7730496453900709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缶詰・びん詰</c:v>
                </c:pt>
                <c:pt idx="2">
                  <c:v>雑穀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雑品</c:v>
                </c:pt>
                <c:pt idx="7">
                  <c:v>麦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33121</c:v>
                </c:pt>
                <c:pt idx="1">
                  <c:v>31662</c:v>
                </c:pt>
                <c:pt idx="2">
                  <c:v>19629</c:v>
                </c:pt>
                <c:pt idx="3">
                  <c:v>17669</c:v>
                </c:pt>
                <c:pt idx="4">
                  <c:v>16109</c:v>
                </c:pt>
                <c:pt idx="5">
                  <c:v>13962</c:v>
                </c:pt>
                <c:pt idx="6">
                  <c:v>10067</c:v>
                </c:pt>
                <c:pt idx="7">
                  <c:v>9517</c:v>
                </c:pt>
                <c:pt idx="8">
                  <c:v>8806</c:v>
                </c:pt>
                <c:pt idx="9">
                  <c:v>6561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25E-2"/>
                  <c:y val="3.8756637978391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1.4184397163120567E-2"/>
                  <c:y val="1.1627906976744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5.3191489361702456E-3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7.092198581560283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7.092198581560218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418439716312043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5.3191489361700825E-3"/>
                  <c:y val="-1.5504181163401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3.5460992907800117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1.773049645389941E-3"/>
                  <c:y val="1.1627296587926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缶詰・びん詰</c:v>
                </c:pt>
                <c:pt idx="2">
                  <c:v>雑穀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雑品</c:v>
                </c:pt>
                <c:pt idx="7">
                  <c:v>麦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24425</c:v>
                </c:pt>
                <c:pt idx="1">
                  <c:v>31098</c:v>
                </c:pt>
                <c:pt idx="2">
                  <c:v>12058</c:v>
                </c:pt>
                <c:pt idx="3">
                  <c:v>12655</c:v>
                </c:pt>
                <c:pt idx="4">
                  <c:v>26389</c:v>
                </c:pt>
                <c:pt idx="5">
                  <c:v>11646</c:v>
                </c:pt>
                <c:pt idx="6">
                  <c:v>9676</c:v>
                </c:pt>
                <c:pt idx="7">
                  <c:v>15296</c:v>
                </c:pt>
                <c:pt idx="8">
                  <c:v>9364</c:v>
                </c:pt>
                <c:pt idx="9">
                  <c:v>2895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缶詰・びん詰</c:v>
                </c:pt>
                <c:pt idx="8">
                  <c:v>その他の化学工業品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39244</c:v>
                </c:pt>
                <c:pt idx="1">
                  <c:v>8110</c:v>
                </c:pt>
                <c:pt idx="2">
                  <c:v>6463</c:v>
                </c:pt>
                <c:pt idx="3">
                  <c:v>4620</c:v>
                </c:pt>
                <c:pt idx="4">
                  <c:v>3773</c:v>
                </c:pt>
                <c:pt idx="5">
                  <c:v>2018</c:v>
                </c:pt>
                <c:pt idx="6">
                  <c:v>1631</c:v>
                </c:pt>
                <c:pt idx="7">
                  <c:v>1263</c:v>
                </c:pt>
                <c:pt idx="8">
                  <c:v>690</c:v>
                </c:pt>
                <c:pt idx="9">
                  <c:v>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5.3331933508311462E-3"/>
                  <c:y val="-5.6142714782607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5.3333333333333332E-3"/>
                  <c:y val="-1.4260249554367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7.11111111111104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-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缶詰・びん詰</c:v>
                </c:pt>
                <c:pt idx="8">
                  <c:v>その他の化学工業品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17314</c:v>
                </c:pt>
                <c:pt idx="1">
                  <c:v>8097</c:v>
                </c:pt>
                <c:pt idx="2">
                  <c:v>6275</c:v>
                </c:pt>
                <c:pt idx="3">
                  <c:v>5442</c:v>
                </c:pt>
                <c:pt idx="4">
                  <c:v>3029</c:v>
                </c:pt>
                <c:pt idx="5">
                  <c:v>2209</c:v>
                </c:pt>
                <c:pt idx="6">
                  <c:v>2155</c:v>
                </c:pt>
                <c:pt idx="7">
                  <c:v>699</c:v>
                </c:pt>
                <c:pt idx="8">
                  <c:v>1541</c:v>
                </c:pt>
                <c:pt idx="9">
                  <c:v>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0507918793615364E-2"/>
                  <c:y val="-1.70476148108605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F9-404A-9FB6-A17908518422}"/>
                </c:ext>
              </c:extLst>
            </c:dLbl>
            <c:dLbl>
              <c:idx val="1"/>
              <c:layout>
                <c:manualLayout>
                  <c:x val="-1.5748169274116326E-2"/>
                  <c:y val="-2.84235656983555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F9-404A-9FB6-A17908518422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F9-404A-9FB6-A17908518422}"/>
                </c:ext>
              </c:extLst>
            </c:dLbl>
            <c:dLbl>
              <c:idx val="3"/>
              <c:layout>
                <c:manualLayout>
                  <c:x val="-1.0521696598948754E-2"/>
                  <c:y val="-9.16173613891497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F9-404A-9FB6-A17908518422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F9-404A-9FB6-A17908518422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F9-404A-9FB6-A17908518422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F9-404A-9FB6-A17908518422}"/>
                </c:ext>
              </c:extLst>
            </c:dLbl>
            <c:dLbl>
              <c:idx val="7"/>
              <c:layout>
                <c:manualLayout>
                  <c:x val="-5.290815026074625E-3"/>
                  <c:y val="-2.02737369693195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9-404A-9FB6-A17908518422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9-404A-9FB6-A17908518422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合成樹脂</c:v>
                </c:pt>
                <c:pt idx="6">
                  <c:v>米</c:v>
                </c:pt>
                <c:pt idx="7">
                  <c:v>非金属鉱物</c:v>
                </c:pt>
                <c:pt idx="8">
                  <c:v>その他の日用品</c:v>
                </c:pt>
                <c:pt idx="9">
                  <c:v>紙・パルプ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32052</c:v>
                </c:pt>
                <c:pt idx="1">
                  <c:v>10362</c:v>
                </c:pt>
                <c:pt idx="2">
                  <c:v>10309</c:v>
                </c:pt>
                <c:pt idx="3">
                  <c:v>9543</c:v>
                </c:pt>
                <c:pt idx="4">
                  <c:v>5175</c:v>
                </c:pt>
                <c:pt idx="5">
                  <c:v>4782</c:v>
                </c:pt>
                <c:pt idx="6">
                  <c:v>2352</c:v>
                </c:pt>
                <c:pt idx="7">
                  <c:v>1409</c:v>
                </c:pt>
                <c:pt idx="8">
                  <c:v>1271</c:v>
                </c:pt>
                <c:pt idx="9">
                  <c:v>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F9-404A-9FB6-A17908518422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-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F9-404A-9FB6-A17908518422}"/>
                </c:ext>
              </c:extLst>
            </c:dLbl>
            <c:dLbl>
              <c:idx val="1"/>
              <c:layout>
                <c:manualLayout>
                  <c:x val="3.499562554680665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F9-404A-9FB6-A17908518422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F9-404A-9FB6-A17908518422}"/>
                </c:ext>
              </c:extLst>
            </c:dLbl>
            <c:dLbl>
              <c:idx val="3"/>
              <c:layout>
                <c:manualLayout>
                  <c:x val="3.5225714895874235E-3"/>
                  <c:y val="-3.173332147047846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F9-404A-9FB6-A17908518422}"/>
                </c:ext>
              </c:extLst>
            </c:dLbl>
            <c:dLbl>
              <c:idx val="4"/>
              <c:layout>
                <c:manualLayout>
                  <c:x val="5.2538905077810158E-3"/>
                  <c:y val="3.82935183949470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F9-404A-9FB6-A17908518422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F9-404A-9FB6-A17908518422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F9-404A-9FB6-A17908518422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F9-404A-9FB6-A17908518422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F9-404A-9FB6-A17908518422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合成樹脂</c:v>
                </c:pt>
                <c:pt idx="6">
                  <c:v>米</c:v>
                </c:pt>
                <c:pt idx="7">
                  <c:v>非金属鉱物</c:v>
                </c:pt>
                <c:pt idx="8">
                  <c:v>その他の日用品</c:v>
                </c:pt>
                <c:pt idx="9">
                  <c:v>紙・パルプ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27827</c:v>
                </c:pt>
                <c:pt idx="1">
                  <c:v>10380</c:v>
                </c:pt>
                <c:pt idx="2">
                  <c:v>10409</c:v>
                </c:pt>
                <c:pt idx="3">
                  <c:v>9334</c:v>
                </c:pt>
                <c:pt idx="4">
                  <c:v>3830</c:v>
                </c:pt>
                <c:pt idx="5">
                  <c:v>5354</c:v>
                </c:pt>
                <c:pt idx="6">
                  <c:v>2412</c:v>
                </c:pt>
                <c:pt idx="7">
                  <c:v>2822</c:v>
                </c:pt>
                <c:pt idx="8">
                  <c:v>7475</c:v>
                </c:pt>
                <c:pt idx="9">
                  <c:v>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F9-404A-9FB6-A17908518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7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2424646794102135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00-4B32-9BE7-A17B7495386C}"/>
                </c:ext>
              </c:extLst>
            </c:dLbl>
            <c:dLbl>
              <c:idx val="1"/>
              <c:layout>
                <c:manualLayout>
                  <c:x val="3.4949764529401419E-3"/>
                  <c:y val="-1.0753252617616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0-4B32-9BE7-A17B7495386C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0-4B32-9BE7-A17B7495386C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0-4B32-9BE7-A17B7495386C}"/>
                </c:ext>
              </c:extLst>
            </c:dLbl>
            <c:dLbl>
              <c:idx val="4"/>
              <c:layout>
                <c:manualLayout>
                  <c:x val="-6.99009050337849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00-4B32-9BE7-A17B7495386C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0-4B32-9BE7-A17B7495386C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00-4B32-9BE7-A17B7495386C}"/>
                </c:ext>
              </c:extLst>
            </c:dLbl>
            <c:dLbl>
              <c:idx val="7"/>
              <c:layout>
                <c:manualLayout>
                  <c:x val="-8.7374411323503549E-3"/>
                  <c:y val="1.4336635339937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00-4B32-9BE7-A17B7495386C}"/>
                </c:ext>
              </c:extLst>
            </c:dLbl>
            <c:dLbl>
              <c:idx val="8"/>
              <c:layout>
                <c:manualLayout>
                  <c:x val="-1.0484929358820554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00-4B32-9BE7-A17B7495386C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283305</c:v>
                </c:pt>
                <c:pt idx="1">
                  <c:v>94040</c:v>
                </c:pt>
                <c:pt idx="2">
                  <c:v>26912</c:v>
                </c:pt>
                <c:pt idx="3">
                  <c:v>18097</c:v>
                </c:pt>
                <c:pt idx="4">
                  <c:v>14894</c:v>
                </c:pt>
                <c:pt idx="5">
                  <c:v>12311</c:v>
                </c:pt>
                <c:pt idx="6">
                  <c:v>10466</c:v>
                </c:pt>
                <c:pt idx="7">
                  <c:v>9817</c:v>
                </c:pt>
                <c:pt idx="8">
                  <c:v>8991</c:v>
                </c:pt>
                <c:pt idx="9">
                  <c:v>6463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00-4B32-9BE7-A17B7495386C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374411323503549E-3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00-4B32-9BE7-A17B7495386C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00-4B32-9BE7-A17B7495386C}"/>
                </c:ext>
              </c:extLst>
            </c:dLbl>
            <c:dLbl>
              <c:idx val="2"/>
              <c:layout>
                <c:manualLayout>
                  <c:x val="8.7374411323503549E-3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00-4B32-9BE7-A17B7495386C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00-4B32-9BE7-A17B7495386C}"/>
                </c:ext>
              </c:extLst>
            </c:dLbl>
            <c:dLbl>
              <c:idx val="4"/>
              <c:layout>
                <c:manualLayout>
                  <c:x val="6.9899529058802205E-3"/>
                  <c:y val="-1.7921711398978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00-4B32-9BE7-A17B7495386C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00-4B32-9BE7-A17B7495386C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00-4B32-9BE7-A17B7495386C}"/>
                </c:ext>
              </c:extLst>
            </c:dLbl>
            <c:dLbl>
              <c:idx val="7"/>
              <c:layout>
                <c:manualLayout>
                  <c:x val="5.2424646794100851E-3"/>
                  <c:y val="-1.792142917619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00-4B32-9BE7-A17B7495386C}"/>
                </c:ext>
              </c:extLst>
            </c:dLbl>
            <c:dLbl>
              <c:idx val="8"/>
              <c:layout>
                <c:manualLayout>
                  <c:x val="-1.7474882264701991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00-4B32-9BE7-A17B7495386C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309256</c:v>
                </c:pt>
                <c:pt idx="1">
                  <c:v>82383</c:v>
                </c:pt>
                <c:pt idx="2">
                  <c:v>18196</c:v>
                </c:pt>
                <c:pt idx="3">
                  <c:v>15752</c:v>
                </c:pt>
                <c:pt idx="4">
                  <c:v>8097</c:v>
                </c:pt>
                <c:pt idx="5">
                  <c:v>14594</c:v>
                </c:pt>
                <c:pt idx="6">
                  <c:v>10703</c:v>
                </c:pt>
                <c:pt idx="7">
                  <c:v>9162</c:v>
                </c:pt>
                <c:pt idx="8">
                  <c:v>8464</c:v>
                </c:pt>
                <c:pt idx="9">
                  <c:v>7072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00-4B32-9BE7-A17B749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保管高!$C$52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785058243129402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3.5698353968574765E-3"/>
                  <c:y val="-1.1544238788333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1.784917698428738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1.6064259285858709E-2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1.9634094682716187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1.0709506190572496E-2"/>
                  <c:y val="5.7717785276839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4279341587429906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7.1396707937150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飲料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その他の製造工業品</c:v>
                </c:pt>
                <c:pt idx="9">
                  <c:v>麦</c:v>
                </c:pt>
              </c:strCache>
            </c:strRef>
          </c:cat>
          <c:val>
            <c:numRef>
              <c:f>保管高!$N$3:$N$12</c:f>
              <c:numCache>
                <c:formatCode>#,##0_ ;[Red]\-#,##0\ </c:formatCode>
                <c:ptCount val="10"/>
                <c:pt idx="0">
                  <c:v>308947</c:v>
                </c:pt>
                <c:pt idx="1">
                  <c:v>142162</c:v>
                </c:pt>
                <c:pt idx="2">
                  <c:v>135023</c:v>
                </c:pt>
                <c:pt idx="3">
                  <c:v>71389</c:v>
                </c:pt>
                <c:pt idx="4">
                  <c:v>69718</c:v>
                </c:pt>
                <c:pt idx="5">
                  <c:v>68407</c:v>
                </c:pt>
                <c:pt idx="6">
                  <c:v>65248</c:v>
                </c:pt>
                <c:pt idx="7">
                  <c:v>59424</c:v>
                </c:pt>
                <c:pt idx="8">
                  <c:v>55292</c:v>
                </c:pt>
                <c:pt idx="9">
                  <c:v>54550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保管高!$Q$1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2.141901238114486E-2"/>
                  <c:y val="1.731556282737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8.92444794744302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1.070950619057243E-2"/>
                  <c:y val="-3.751803751803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3.5698353968574115E-3"/>
                  <c:y val="5.7715512833622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1.784917698428673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-5.3547530952862809E-3"/>
                  <c:y val="-1.0581888339133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-1.7849176984288692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3.569835396857476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7.139670793714953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-1.4430014430014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飲料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その他の製造工業品</c:v>
                </c:pt>
                <c:pt idx="9">
                  <c:v>麦</c:v>
                </c:pt>
              </c:strCache>
            </c:strRef>
          </c:cat>
          <c:val>
            <c:numRef>
              <c:f>保管高!$Q$3:$Q$12</c:f>
              <c:numCache>
                <c:formatCode>#,##0_ ;[Red]\-#,##0\ </c:formatCode>
                <c:ptCount val="10"/>
                <c:pt idx="0">
                  <c:v>308012</c:v>
                </c:pt>
                <c:pt idx="1">
                  <c:v>138690</c:v>
                </c:pt>
                <c:pt idx="2">
                  <c:v>135002</c:v>
                </c:pt>
                <c:pt idx="3">
                  <c:v>91736</c:v>
                </c:pt>
                <c:pt idx="4">
                  <c:v>70013</c:v>
                </c:pt>
                <c:pt idx="5">
                  <c:v>82161</c:v>
                </c:pt>
                <c:pt idx="6">
                  <c:v>76386</c:v>
                </c:pt>
                <c:pt idx="7">
                  <c:v>67744</c:v>
                </c:pt>
                <c:pt idx="8">
                  <c:v>50121</c:v>
                </c:pt>
                <c:pt idx="9">
                  <c:v>57879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2000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3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9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1.8121751875032715E-2"/>
                  <c:y val="-4.1268631558669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9.984640808787805E-2"/>
                  <c:y val="-0.135320498928459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0.14094308724229984"/>
                  <c:y val="-8.81355197572781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3.6281939116584783E-2"/>
                  <c:y val="-5.19080642442631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1698409493684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9921394441079479"/>
                  <c:y val="-0.149908256880733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1.6010050025798059E-2"/>
                  <c:y val="-5.9235714801705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4.7483380816714153E-2"/>
                  <c:y val="-7.3874641816561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5.11314984709480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1.1396160949966724E-2"/>
                  <c:y val="-1.35139300248019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飲料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その他の製造工業品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保管高!$M$16:$M$26</c:f>
              <c:numCache>
                <c:formatCode>#,##0_ ;[Red]\-#,##0\ </c:formatCode>
                <c:ptCount val="11"/>
                <c:pt idx="0">
                  <c:v>308947</c:v>
                </c:pt>
                <c:pt idx="1">
                  <c:v>142162</c:v>
                </c:pt>
                <c:pt idx="2">
                  <c:v>135023</c:v>
                </c:pt>
                <c:pt idx="3">
                  <c:v>71389</c:v>
                </c:pt>
                <c:pt idx="4">
                  <c:v>69718</c:v>
                </c:pt>
                <c:pt idx="5">
                  <c:v>68407</c:v>
                </c:pt>
                <c:pt idx="6">
                  <c:v>65248</c:v>
                </c:pt>
                <c:pt idx="7">
                  <c:v>59424</c:v>
                </c:pt>
                <c:pt idx="8">
                  <c:v>55292</c:v>
                </c:pt>
                <c:pt idx="9">
                  <c:v>54550</c:v>
                </c:pt>
                <c:pt idx="10">
                  <c:v>349416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飲料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その他の製造工業品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飲料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その他の製造工業品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保管高!$P$16:$P$26</c:f>
              <c:numCache>
                <c:formatCode>#,##0_ ;[Red]\-#,##0\ </c:formatCode>
                <c:ptCount val="11"/>
                <c:pt idx="0">
                  <c:v>308947</c:v>
                </c:pt>
                <c:pt idx="1">
                  <c:v>142162</c:v>
                </c:pt>
                <c:pt idx="2">
                  <c:v>135023</c:v>
                </c:pt>
                <c:pt idx="3">
                  <c:v>71389</c:v>
                </c:pt>
                <c:pt idx="4">
                  <c:v>69718</c:v>
                </c:pt>
                <c:pt idx="5">
                  <c:v>68407</c:v>
                </c:pt>
                <c:pt idx="6">
                  <c:v>65248</c:v>
                </c:pt>
                <c:pt idx="7">
                  <c:v>59424</c:v>
                </c:pt>
                <c:pt idx="8">
                  <c:v>55292</c:v>
                </c:pt>
                <c:pt idx="9">
                  <c:v>54550</c:v>
                </c:pt>
                <c:pt idx="10">
                  <c:v>349416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9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5075928486038481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5.6191220372262631E-2"/>
                  <c:y val="-4.28526261803481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220266741466477"/>
                  <c:y val="-0.1087421486107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7540368522636959"/>
                  <c:y val="-7.8727727999517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-4.7401975516419226E-2"/>
                  <c:y val="-0.121126135095182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53905952595619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1745867644407045"/>
                  <c:y val="-4.71002503997344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0.10039764113455284"/>
                  <c:y val="-6.10379219838899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0.14616216866021517"/>
                  <c:y val="-0.125011373578302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5.1157727421476888E-4"/>
                  <c:y val="-4.8468820707756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3.9016382494172962E-2"/>
                  <c:y val="-3.00625697649862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7218782766657989"/>
                  <c:y val="0.14753769571906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飲料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その他の製造工業品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保管高!$P$28:$P$38</c:f>
              <c:numCache>
                <c:formatCode>#,##0_ ;[Red]\-#,##0\ </c:formatCode>
                <c:ptCount val="11"/>
                <c:pt idx="0">
                  <c:v>308012</c:v>
                </c:pt>
                <c:pt idx="1">
                  <c:v>138690</c:v>
                </c:pt>
                <c:pt idx="2">
                  <c:v>135002</c:v>
                </c:pt>
                <c:pt idx="3">
                  <c:v>91736</c:v>
                </c:pt>
                <c:pt idx="4">
                  <c:v>70013</c:v>
                </c:pt>
                <c:pt idx="5">
                  <c:v>82161</c:v>
                </c:pt>
                <c:pt idx="6">
                  <c:v>76386</c:v>
                </c:pt>
                <c:pt idx="7">
                  <c:v>67744</c:v>
                </c:pt>
                <c:pt idx="8">
                  <c:v>50121</c:v>
                </c:pt>
                <c:pt idx="9">
                  <c:v>57879</c:v>
                </c:pt>
                <c:pt idx="10" formatCode="#,##0_);[Red]\(#,##0\)">
                  <c:v>373245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118E-3"/>
                  <c:y val="7.4488356050444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1248E-3"/>
                  <c:y val="3.7862175747500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6.9991707955566881E-3"/>
                  <c:y val="-3.5695548438807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その他の日用品</c:v>
                </c:pt>
                <c:pt idx="5">
                  <c:v>非鉄金属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電気機械</c:v>
                </c:pt>
              </c:strCache>
            </c:strRef>
          </c:cat>
          <c:val>
            <c:numRef>
              <c:f>東部・富士!$C$22:$C$31</c:f>
              <c:numCache>
                <c:formatCode>#,##0_);[Red]\(#,##0\)</c:formatCode>
                <c:ptCount val="10"/>
                <c:pt idx="0">
                  <c:v>20791</c:v>
                </c:pt>
                <c:pt idx="1">
                  <c:v>11241</c:v>
                </c:pt>
                <c:pt idx="2">
                  <c:v>11031</c:v>
                </c:pt>
                <c:pt idx="3">
                  <c:v>10477</c:v>
                </c:pt>
                <c:pt idx="4">
                  <c:v>7693</c:v>
                </c:pt>
                <c:pt idx="5">
                  <c:v>6981</c:v>
                </c:pt>
                <c:pt idx="6">
                  <c:v>6024</c:v>
                </c:pt>
                <c:pt idx="7">
                  <c:v>5099</c:v>
                </c:pt>
                <c:pt idx="8">
                  <c:v>3050</c:v>
                </c:pt>
                <c:pt idx="9">
                  <c:v>3041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東部・富士!$D$21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-3.75568121670816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-5.194520397744048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5.1671086806055252E-3"/>
                  <c:y val="-7.41771760208740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8.6026191895725197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6.9716220198323773E-3"/>
                  <c:y val="7.47937196308648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6.9717590784180699E-3"/>
                  <c:y val="1.09875632684256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その他の日用品</c:v>
                </c:pt>
                <c:pt idx="5">
                  <c:v>非鉄金属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電気機械</c:v>
                </c:pt>
              </c:strCache>
            </c:strRef>
          </c:cat>
          <c:val>
            <c:numRef>
              <c:f>東部・富士!$D$22:$D$31</c:f>
              <c:numCache>
                <c:formatCode>#,##0_);[Red]\(#,##0\)</c:formatCode>
                <c:ptCount val="10"/>
                <c:pt idx="0">
                  <c:v>22921</c:v>
                </c:pt>
                <c:pt idx="1">
                  <c:v>12849</c:v>
                </c:pt>
                <c:pt idx="2">
                  <c:v>16827</c:v>
                </c:pt>
                <c:pt idx="3">
                  <c:v>11678</c:v>
                </c:pt>
                <c:pt idx="4">
                  <c:v>4496</c:v>
                </c:pt>
                <c:pt idx="5">
                  <c:v>5492</c:v>
                </c:pt>
                <c:pt idx="6">
                  <c:v>7103</c:v>
                </c:pt>
                <c:pt idx="7">
                  <c:v>5433</c:v>
                </c:pt>
                <c:pt idx="8">
                  <c:v>3122</c:v>
                </c:pt>
                <c:pt idx="9">
                  <c:v>2716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2,400,948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2,400,948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222774</c:v>
                </c:pt>
                <c:pt idx="1">
                  <c:v>388653</c:v>
                </c:pt>
                <c:pt idx="2">
                  <c:v>514085</c:v>
                </c:pt>
                <c:pt idx="3">
                  <c:v>153912</c:v>
                </c:pt>
                <c:pt idx="4">
                  <c:v>261495</c:v>
                </c:pt>
                <c:pt idx="5">
                  <c:v>860029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8.7145969498910684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6.9716775599128538E-3"/>
                  <c:y val="4.265091863503171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6.9716775599128538E-3"/>
                  <c:y val="2.2726974469100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電気機械</c:v>
                </c:pt>
                <c:pt idx="6">
                  <c:v>化学肥料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雑品</c:v>
                </c:pt>
              </c:strCache>
            </c:strRef>
          </c:cat>
          <c:val>
            <c:numRef>
              <c:f>東部・富士!$C$54:$C$63</c:f>
              <c:numCache>
                <c:formatCode>#,##0_);[Red]\(#,##0\)</c:formatCode>
                <c:ptCount val="10"/>
                <c:pt idx="0">
                  <c:v>87731</c:v>
                </c:pt>
                <c:pt idx="1">
                  <c:v>20268</c:v>
                </c:pt>
                <c:pt idx="2">
                  <c:v>11390</c:v>
                </c:pt>
                <c:pt idx="3">
                  <c:v>9957</c:v>
                </c:pt>
                <c:pt idx="4">
                  <c:v>9324</c:v>
                </c:pt>
                <c:pt idx="5">
                  <c:v>8997</c:v>
                </c:pt>
                <c:pt idx="6">
                  <c:v>8709</c:v>
                </c:pt>
                <c:pt idx="7">
                  <c:v>5636</c:v>
                </c:pt>
                <c:pt idx="8">
                  <c:v>4502</c:v>
                </c:pt>
                <c:pt idx="9">
                  <c:v>4466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東部・富士!$D$53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448321410804042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8.7055392585730709E-3"/>
                  <c:y val="-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-1.515181340968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5.2197004786166436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6.3678314720463865E-5"/>
                  <c:y val="-7.576652350274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4269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6.9716775599127263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電気機械</c:v>
                </c:pt>
                <c:pt idx="6">
                  <c:v>化学肥料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雑品</c:v>
                </c:pt>
              </c:strCache>
            </c:strRef>
          </c:cat>
          <c:val>
            <c:numRef>
              <c:f>東部・富士!$D$54:$D$63</c:f>
              <c:numCache>
                <c:formatCode>#,##0_);[Red]\(#,##0\)</c:formatCode>
                <c:ptCount val="10"/>
                <c:pt idx="0">
                  <c:v>88990</c:v>
                </c:pt>
                <c:pt idx="1">
                  <c:v>20782</c:v>
                </c:pt>
                <c:pt idx="2">
                  <c:v>13403</c:v>
                </c:pt>
                <c:pt idx="3">
                  <c:v>11652</c:v>
                </c:pt>
                <c:pt idx="4">
                  <c:v>11598</c:v>
                </c:pt>
                <c:pt idx="5">
                  <c:v>10617</c:v>
                </c:pt>
                <c:pt idx="6">
                  <c:v>10948</c:v>
                </c:pt>
                <c:pt idx="7">
                  <c:v>5285</c:v>
                </c:pt>
                <c:pt idx="8">
                  <c:v>3900</c:v>
                </c:pt>
                <c:pt idx="9">
                  <c:v>3571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8.8652482269503865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7.0921985815602835E-3"/>
                  <c:y val="1.9379539766831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7.0921985815602835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41843971631206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773049645390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7.0921985815602835E-3"/>
                  <c:y val="1.1627906976744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3553E-3"/>
                  <c:y val="1.550326558017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その他の機械</c:v>
                </c:pt>
                <c:pt idx="5">
                  <c:v>雑品</c:v>
                </c:pt>
                <c:pt idx="6">
                  <c:v>鉄鋼</c:v>
                </c:pt>
                <c:pt idx="7">
                  <c:v>電気機械</c:v>
                </c:pt>
                <c:pt idx="8">
                  <c:v>その他の製造工業品</c:v>
                </c:pt>
                <c:pt idx="9">
                  <c:v>木材</c:v>
                </c:pt>
              </c:strCache>
            </c:strRef>
          </c:cat>
          <c:val>
            <c:numRef>
              <c:f>清水・静岡!$C$21:$C$30</c:f>
              <c:numCache>
                <c:formatCode>#,##0_);[Red]\(#,##0\)</c:formatCode>
                <c:ptCount val="10"/>
                <c:pt idx="0">
                  <c:v>68285</c:v>
                </c:pt>
                <c:pt idx="1">
                  <c:v>51327</c:v>
                </c:pt>
                <c:pt idx="2">
                  <c:v>33526</c:v>
                </c:pt>
                <c:pt idx="3">
                  <c:v>28180</c:v>
                </c:pt>
                <c:pt idx="4">
                  <c:v>18070</c:v>
                </c:pt>
                <c:pt idx="5">
                  <c:v>16599</c:v>
                </c:pt>
                <c:pt idx="6">
                  <c:v>14686</c:v>
                </c:pt>
                <c:pt idx="7">
                  <c:v>13951</c:v>
                </c:pt>
                <c:pt idx="8">
                  <c:v>13554</c:v>
                </c:pt>
                <c:pt idx="9">
                  <c:v>13080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清水・静岡!$D$20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7.0921985815602835E-3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1.241134751773049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1.7730496453900058E-3"/>
                  <c:y val="-1.5504181163401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3.5460992907800767E-3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8.8652482269503553E-3"/>
                  <c:y val="-1.9380150155649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-1.773049645390201E-3"/>
                  <c:y val="-7.751937984496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3.5460992907801418E-3"/>
                  <c:y val="-7.7525483733137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その他の機械</c:v>
                </c:pt>
                <c:pt idx="5">
                  <c:v>雑品</c:v>
                </c:pt>
                <c:pt idx="6">
                  <c:v>鉄鋼</c:v>
                </c:pt>
                <c:pt idx="7">
                  <c:v>電気機械</c:v>
                </c:pt>
                <c:pt idx="8">
                  <c:v>その他の製造工業品</c:v>
                </c:pt>
                <c:pt idx="9">
                  <c:v>木材</c:v>
                </c:pt>
              </c:strCache>
            </c:strRef>
          </c:cat>
          <c:val>
            <c:numRef>
              <c:f>清水・静岡!$D$21:$D$30</c:f>
              <c:numCache>
                <c:formatCode>#,##0_);[Red]\(#,##0\)</c:formatCode>
                <c:ptCount val="10"/>
                <c:pt idx="0">
                  <c:v>89092</c:v>
                </c:pt>
                <c:pt idx="1">
                  <c:v>53763</c:v>
                </c:pt>
                <c:pt idx="2">
                  <c:v>42510</c:v>
                </c:pt>
                <c:pt idx="3">
                  <c:v>35957</c:v>
                </c:pt>
                <c:pt idx="4">
                  <c:v>14210</c:v>
                </c:pt>
                <c:pt idx="5">
                  <c:v>24018</c:v>
                </c:pt>
                <c:pt idx="6">
                  <c:v>16272</c:v>
                </c:pt>
                <c:pt idx="7">
                  <c:v>21894</c:v>
                </c:pt>
                <c:pt idx="8">
                  <c:v>12331</c:v>
                </c:pt>
                <c:pt idx="9">
                  <c:v>13195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化学肥料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非鉄金属</c:v>
                </c:pt>
              </c:strCache>
            </c:strRef>
          </c:cat>
          <c:val>
            <c:numRef>
              <c:f>清水・静岡!$C$54:$C$63</c:f>
              <c:numCache>
                <c:formatCode>#,##0_);[Red]\(#,##0\)</c:formatCode>
                <c:ptCount val="10"/>
                <c:pt idx="0">
                  <c:v>13497</c:v>
                </c:pt>
                <c:pt idx="1">
                  <c:v>8610</c:v>
                </c:pt>
                <c:pt idx="2">
                  <c:v>3232</c:v>
                </c:pt>
                <c:pt idx="3">
                  <c:v>1829</c:v>
                </c:pt>
                <c:pt idx="4">
                  <c:v>1765</c:v>
                </c:pt>
                <c:pt idx="5">
                  <c:v>1640</c:v>
                </c:pt>
                <c:pt idx="6">
                  <c:v>1371</c:v>
                </c:pt>
                <c:pt idx="7">
                  <c:v>1143</c:v>
                </c:pt>
                <c:pt idx="8">
                  <c:v>1057</c:v>
                </c:pt>
                <c:pt idx="9">
                  <c:v>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清水・静岡!$D$53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776377952755905E-3"/>
                  <c:y val="-7.1306862043314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-2.4955436720142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化学肥料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非鉄金属</c:v>
                </c:pt>
              </c:strCache>
            </c:strRef>
          </c:cat>
          <c:val>
            <c:numRef>
              <c:f>清水・静岡!$D$54:$D$63</c:f>
              <c:numCache>
                <c:formatCode>#,##0_);[Red]\(#,##0\)</c:formatCode>
                <c:ptCount val="10"/>
                <c:pt idx="0">
                  <c:v>14566</c:v>
                </c:pt>
                <c:pt idx="1">
                  <c:v>9656</c:v>
                </c:pt>
                <c:pt idx="2">
                  <c:v>3183</c:v>
                </c:pt>
                <c:pt idx="3">
                  <c:v>1234</c:v>
                </c:pt>
                <c:pt idx="4">
                  <c:v>1770</c:v>
                </c:pt>
                <c:pt idx="5">
                  <c:v>2541</c:v>
                </c:pt>
                <c:pt idx="6">
                  <c:v>1371</c:v>
                </c:pt>
                <c:pt idx="7">
                  <c:v>2919</c:v>
                </c:pt>
                <c:pt idx="8">
                  <c:v>394</c:v>
                </c:pt>
                <c:pt idx="9">
                  <c:v>1062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5.55125524563666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1.59900351439120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5.2585749615944319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2.3008934906758703E-5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米</c:v>
                </c:pt>
              </c:strCache>
            </c:strRef>
          </c:cat>
          <c:val>
            <c:numRef>
              <c:f>駿遠・西部!$C$22:$C$31</c:f>
              <c:numCache>
                <c:formatCode>#,##0_);[Red]\(#,##0\)</c:formatCode>
                <c:ptCount val="10"/>
                <c:pt idx="0">
                  <c:v>19190</c:v>
                </c:pt>
                <c:pt idx="1">
                  <c:v>17545</c:v>
                </c:pt>
                <c:pt idx="2">
                  <c:v>15077</c:v>
                </c:pt>
                <c:pt idx="3">
                  <c:v>9336</c:v>
                </c:pt>
                <c:pt idx="4">
                  <c:v>7236</c:v>
                </c:pt>
                <c:pt idx="5">
                  <c:v>6738</c:v>
                </c:pt>
                <c:pt idx="6">
                  <c:v>3343</c:v>
                </c:pt>
                <c:pt idx="7">
                  <c:v>3118</c:v>
                </c:pt>
                <c:pt idx="8">
                  <c:v>2645</c:v>
                </c:pt>
                <c:pt idx="9">
                  <c:v>2281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駿遠・西部!$D$21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585749615943677E-3"/>
                  <c:y val="-1.88323917137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7497812773403325E-3"/>
                  <c:y val="-1.5065913370998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401189024600265E-2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8.7719153216084204E-3"/>
                  <c:y val="-3.173332147040941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米</c:v>
                </c:pt>
              </c:strCache>
            </c:strRef>
          </c:cat>
          <c:val>
            <c:numRef>
              <c:f>駿遠・西部!$D$22:$D$31</c:f>
              <c:numCache>
                <c:formatCode>#,##0_);[Red]\(#,##0\)</c:formatCode>
                <c:ptCount val="10"/>
                <c:pt idx="0">
                  <c:v>21781</c:v>
                </c:pt>
                <c:pt idx="1">
                  <c:v>20045</c:v>
                </c:pt>
                <c:pt idx="2">
                  <c:v>14835</c:v>
                </c:pt>
                <c:pt idx="3">
                  <c:v>9121</c:v>
                </c:pt>
                <c:pt idx="4">
                  <c:v>7628</c:v>
                </c:pt>
                <c:pt idx="5">
                  <c:v>5585</c:v>
                </c:pt>
                <c:pt idx="6">
                  <c:v>4100</c:v>
                </c:pt>
                <c:pt idx="7">
                  <c:v>3104</c:v>
                </c:pt>
                <c:pt idx="8">
                  <c:v>9273</c:v>
                </c:pt>
                <c:pt idx="9">
                  <c:v>1935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474882264700709E-3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2.508988795755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その他の製造工業品</c:v>
                </c:pt>
                <c:pt idx="3">
                  <c:v>雑品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ゴム製品</c:v>
                </c:pt>
                <c:pt idx="7">
                  <c:v>紙・パルプ</c:v>
                </c:pt>
                <c:pt idx="8">
                  <c:v>その他の化学工業品</c:v>
                </c:pt>
                <c:pt idx="9">
                  <c:v>飲料</c:v>
                </c:pt>
              </c:strCache>
            </c:strRef>
          </c:cat>
          <c:val>
            <c:numRef>
              <c:f>駿遠・西部!$C$55:$C$64</c:f>
              <c:numCache>
                <c:formatCode>#,##0_);[Red]\(#,##0\)</c:formatCode>
                <c:ptCount val="10"/>
                <c:pt idx="0">
                  <c:v>281944</c:v>
                </c:pt>
                <c:pt idx="1">
                  <c:v>114533</c:v>
                </c:pt>
                <c:pt idx="2">
                  <c:v>32291</c:v>
                </c:pt>
                <c:pt idx="3">
                  <c:v>30075</c:v>
                </c:pt>
                <c:pt idx="4">
                  <c:v>29353</c:v>
                </c:pt>
                <c:pt idx="5">
                  <c:v>21190</c:v>
                </c:pt>
                <c:pt idx="6">
                  <c:v>16198</c:v>
                </c:pt>
                <c:pt idx="7">
                  <c:v>16194</c:v>
                </c:pt>
                <c:pt idx="8">
                  <c:v>13655</c:v>
                </c:pt>
                <c:pt idx="9">
                  <c:v>9357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駿遠・西部!$D$54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222370491170766E-2"/>
                  <c:y val="-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1.0484929358820489E-2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その他の製造工業品</c:v>
                </c:pt>
                <c:pt idx="3">
                  <c:v>雑品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ゴム製品</c:v>
                </c:pt>
                <c:pt idx="7">
                  <c:v>紙・パルプ</c:v>
                </c:pt>
                <c:pt idx="8">
                  <c:v>その他の化学工業品</c:v>
                </c:pt>
                <c:pt idx="9">
                  <c:v>飲料</c:v>
                </c:pt>
              </c:strCache>
            </c:strRef>
          </c:cat>
          <c:val>
            <c:numRef>
              <c:f>駿遠・西部!$D$55:$D$64</c:f>
              <c:numCache>
                <c:formatCode>#,##0_);[Red]\(#,##0\)</c:formatCode>
                <c:ptCount val="10"/>
                <c:pt idx="0">
                  <c:v>287453</c:v>
                </c:pt>
                <c:pt idx="1">
                  <c:v>101877</c:v>
                </c:pt>
                <c:pt idx="2">
                  <c:v>19851</c:v>
                </c:pt>
                <c:pt idx="3">
                  <c:v>27961</c:v>
                </c:pt>
                <c:pt idx="4">
                  <c:v>19635</c:v>
                </c:pt>
                <c:pt idx="5">
                  <c:v>17542</c:v>
                </c:pt>
                <c:pt idx="6">
                  <c:v>18271</c:v>
                </c:pt>
                <c:pt idx="7">
                  <c:v>12027</c:v>
                </c:pt>
                <c:pt idx="8">
                  <c:v>15496</c:v>
                </c:pt>
                <c:pt idx="9">
                  <c:v>8232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20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4</a:t>
            </a:r>
            <a:r>
              <a:rPr lang="ja-JP" altLang="en-US" sz="1200" baseline="0"/>
              <a:t>年</a:t>
            </a:r>
            <a:r>
              <a:rPr lang="en-US" altLang="ja-JP" sz="1200" baseline="0"/>
              <a:t>9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155580</c:v>
                </c:pt>
                <c:pt idx="1">
                  <c:v>250089</c:v>
                </c:pt>
                <c:pt idx="2">
                  <c:v>316613</c:v>
                </c:pt>
                <c:pt idx="3">
                  <c:v>126800</c:v>
                </c:pt>
                <c:pt idx="4">
                  <c:v>153020</c:v>
                </c:pt>
                <c:pt idx="5">
                  <c:v>628567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67194</c:v>
                </c:pt>
                <c:pt idx="1">
                  <c:v>138564</c:v>
                </c:pt>
                <c:pt idx="2">
                  <c:v>197472</c:v>
                </c:pt>
                <c:pt idx="3">
                  <c:v>27112</c:v>
                </c:pt>
                <c:pt idx="4">
                  <c:v>108475</c:v>
                </c:pt>
                <c:pt idx="5">
                  <c:v>231462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0.69837593255945485</c:v>
                </c:pt>
                <c:pt idx="1">
                  <c:v>0.6434763143472455</c:v>
                </c:pt>
                <c:pt idx="2">
                  <c:v>0.61587675189900504</c:v>
                </c:pt>
                <c:pt idx="3">
                  <c:v>0.82384739331566093</c:v>
                </c:pt>
                <c:pt idx="4">
                  <c:v>0.58517371269049123</c:v>
                </c:pt>
                <c:pt idx="5">
                  <c:v>0.73086721494275197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2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6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7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6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3.5699759415581569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070950619057243E-2"/>
                  <c:y val="2.0201792957698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7849176984287383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8.924588492143691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-1.0581888339133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5.3547530952861499E-3"/>
                  <c:y val="1.154378429968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6064259285858775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7.139670793715084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1.070950619057243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319887</c:v>
                </c:pt>
                <c:pt idx="1">
                  <c:v>104050</c:v>
                </c:pt>
                <c:pt idx="2">
                  <c:v>100112</c:v>
                </c:pt>
                <c:pt idx="3">
                  <c:v>98263</c:v>
                </c:pt>
                <c:pt idx="4">
                  <c:v>84036</c:v>
                </c:pt>
                <c:pt idx="5">
                  <c:v>42570</c:v>
                </c:pt>
                <c:pt idx="6">
                  <c:v>33813</c:v>
                </c:pt>
                <c:pt idx="7">
                  <c:v>33308</c:v>
                </c:pt>
                <c:pt idx="8">
                  <c:v>31419</c:v>
                </c:pt>
                <c:pt idx="9">
                  <c:v>30588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3.569835396857493E-3"/>
                  <c:y val="-5.7724602606492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1.7847771537280747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1.070950619057243E-2"/>
                  <c:y val="1.1544011544011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0"/>
                  <c:y val="-8.65846314665222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3.5698353968574765E-3"/>
                  <c:y val="-1.154401154401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-1.7849176984288692E-3"/>
                  <c:y val="-1.4430014430014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5.3547530952862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5.354753095286084E-3"/>
                  <c:y val="-2.3088023088023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2.7390756712344631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336063</c:v>
                </c:pt>
                <c:pt idx="1">
                  <c:v>97736</c:v>
                </c:pt>
                <c:pt idx="2">
                  <c:v>87000</c:v>
                </c:pt>
                <c:pt idx="3">
                  <c:v>110608</c:v>
                </c:pt>
                <c:pt idx="4">
                  <c:v>50207</c:v>
                </c:pt>
                <c:pt idx="5">
                  <c:v>51100</c:v>
                </c:pt>
                <c:pt idx="6">
                  <c:v>32701</c:v>
                </c:pt>
                <c:pt idx="7">
                  <c:v>33947</c:v>
                </c:pt>
                <c:pt idx="8">
                  <c:v>26820</c:v>
                </c:pt>
                <c:pt idx="9">
                  <c:v>37022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9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1688718397379808"/>
                  <c:y val="-8.71401911916973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0.17202114692928341"/>
                  <c:y val="-6.80422114666859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4985500744030925"/>
                  <c:y val="-0.1217746634881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0.1046581570466085"/>
                  <c:y val="-8.5547207975149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4.7259049883721797E-5"/>
                  <c:y val="-1.53518023549808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91533002819094"/>
                      <c:h val="9.65291723855618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1.980872049113518E-2"/>
                  <c:y val="-1.94803631197476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3295346628679962E-2"/>
                  <c:y val="5.636061547352396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4.5584045584045586E-2"/>
                  <c:y val="6.20183486238532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1.1396160949966724E-2"/>
                  <c:y val="3.2357629608225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319887</c:v>
                </c:pt>
                <c:pt idx="1">
                  <c:v>104050</c:v>
                </c:pt>
                <c:pt idx="2">
                  <c:v>100112</c:v>
                </c:pt>
                <c:pt idx="3">
                  <c:v>98263</c:v>
                </c:pt>
                <c:pt idx="4">
                  <c:v>84036</c:v>
                </c:pt>
                <c:pt idx="5">
                  <c:v>42570</c:v>
                </c:pt>
                <c:pt idx="6">
                  <c:v>33813</c:v>
                </c:pt>
                <c:pt idx="7">
                  <c:v>33308</c:v>
                </c:pt>
                <c:pt idx="8">
                  <c:v>31419</c:v>
                </c:pt>
                <c:pt idx="9">
                  <c:v>30588</c:v>
                </c:pt>
                <c:pt idx="10">
                  <c:v>163576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319887</c:v>
                </c:pt>
                <c:pt idx="1">
                  <c:v>104050</c:v>
                </c:pt>
                <c:pt idx="2">
                  <c:v>100112</c:v>
                </c:pt>
                <c:pt idx="3">
                  <c:v>98263</c:v>
                </c:pt>
                <c:pt idx="4">
                  <c:v>84036</c:v>
                </c:pt>
                <c:pt idx="5">
                  <c:v>42570</c:v>
                </c:pt>
                <c:pt idx="6">
                  <c:v>33813</c:v>
                </c:pt>
                <c:pt idx="7">
                  <c:v>33308</c:v>
                </c:pt>
                <c:pt idx="8">
                  <c:v>31419</c:v>
                </c:pt>
                <c:pt idx="9">
                  <c:v>30588</c:v>
                </c:pt>
                <c:pt idx="10">
                  <c:v>163576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9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4779427380737714"/>
                  <c:y val="-0.1562625878661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1524126278108372"/>
                  <c:y val="-0.102611880411500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5682421376717226"/>
                  <c:y val="-7.25974598002834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22062177342336023"/>
                  <c:y val="-0.15331004314115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6.6568091202340168E-2"/>
                  <c:y val="-5.62956526985852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3.5936233161694482E-2"/>
                  <c:y val="-3.651684918695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3.4202881128408566E-2"/>
                  <c:y val="-5.47126436781609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88E-4"/>
                  <c:y val="2.20292635834314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9.4995892688986394E-2"/>
                  <c:y val="2.97076658521132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36597821823996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336063</c:v>
                </c:pt>
                <c:pt idx="1">
                  <c:v>97736</c:v>
                </c:pt>
                <c:pt idx="2">
                  <c:v>87000</c:v>
                </c:pt>
                <c:pt idx="3">
                  <c:v>110608</c:v>
                </c:pt>
                <c:pt idx="4">
                  <c:v>50207</c:v>
                </c:pt>
                <c:pt idx="5">
                  <c:v>51100</c:v>
                </c:pt>
                <c:pt idx="6">
                  <c:v>32701</c:v>
                </c:pt>
                <c:pt idx="7">
                  <c:v>33947</c:v>
                </c:pt>
                <c:pt idx="8">
                  <c:v>26820</c:v>
                </c:pt>
                <c:pt idx="9">
                  <c:v>37022</c:v>
                </c:pt>
                <c:pt idx="10" formatCode="#,##0_);[Red]\(#,##0\)">
                  <c:v>188577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0.20345</cdr:y>
    </cdr:from>
    <cdr:to>
      <cdr:x>0.99876</cdr:x>
      <cdr:y>0.8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52" y="561979"/>
          <a:ext cx="563753" cy="1647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0.58712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2" y="676282"/>
          <a:ext cx="685733" cy="8000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0.90234</cdr:x>
      <cdr:y>0.25001</cdr:y>
    </cdr:from>
    <cdr:to>
      <cdr:x>0.9948</cdr:x>
      <cdr:y>0.8587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82" y="657243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0.27387</cdr:y>
    </cdr:from>
    <cdr:to>
      <cdr:x>0.98694</cdr:x>
      <cdr:y>0.78644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13" y="769533"/>
          <a:ext cx="733482" cy="1440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0.11972</cdr:y>
    </cdr:from>
    <cdr:to>
      <cdr:x>0.9922</cdr:x>
      <cdr:y>0.67606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62" y="323864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0.3101</cdr:y>
    </cdr:from>
    <cdr:to>
      <cdr:x>0.98954</cdr:x>
      <cdr:y>0.74913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44" y="84772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0.27676</cdr:x>
      <cdr:y>0.77324</cdr:y>
    </cdr:from>
    <cdr:to>
      <cdr:x>0.5622</cdr:x>
      <cdr:y>0.82055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33675" y="4514801"/>
          <a:ext cx="281940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0.30342</cdr:y>
    </cdr:from>
    <cdr:to>
      <cdr:x>0.74637</cdr:x>
      <cdr:y>0.35563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72" y="1771644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0.89151</cdr:x>
      <cdr:y>0.23929</cdr:y>
    </cdr:from>
    <cdr:to>
      <cdr:x>0.9791</cdr:x>
      <cdr:y>0.86429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106" y="638175"/>
          <a:ext cx="638235" cy="1666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0.27526</cdr:y>
    </cdr:from>
    <cdr:to>
      <cdr:x>0.98829</cdr:x>
      <cdr:y>0.85018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98" y="752463"/>
          <a:ext cx="699041" cy="15716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令和３年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0.2063</cdr:y>
    </cdr:from>
    <cdr:to>
      <cdr:x>0.9987</cdr:x>
      <cdr:y>0.66434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59" y="561991"/>
          <a:ext cx="666756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0.90612</cdr:x>
      <cdr:y>0.10204</cdr:y>
    </cdr:from>
    <cdr:to>
      <cdr:x>0.99087</cdr:x>
      <cdr:y>0.81633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46" y="285750"/>
          <a:ext cx="619156" cy="20002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0.90471</cdr:x>
      <cdr:y>0.13978</cdr:y>
    </cdr:from>
    <cdr:to>
      <cdr:x>0.9987</cdr:x>
      <cdr:y>0.9319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864" y="371475"/>
          <a:ext cx="685766" cy="21050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0.07119</cdr:y>
    </cdr:from>
    <cdr:to>
      <cdr:x>0.99478</cdr:x>
      <cdr:y>0.88475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200025"/>
          <a:ext cx="749927" cy="228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0.86198</cdr:x>
      <cdr:y>0.08882</cdr:y>
    </cdr:from>
    <cdr:to>
      <cdr:x>0.98698</cdr:x>
      <cdr:y>0.625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05559" y="257173"/>
          <a:ext cx="914400" cy="1552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0.86748</cdr:x>
      <cdr:y>0.16108</cdr:y>
    </cdr:from>
    <cdr:to>
      <cdr:x>0.99216</cdr:x>
      <cdr:y>0.66443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9271" y="457218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0.8976</cdr:x>
      <cdr:y>0.2177</cdr:y>
    </cdr:from>
    <cdr:to>
      <cdr:x>0.99086</cdr:x>
      <cdr:y>0.55102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57602" y="609647"/>
          <a:ext cx="681327" cy="933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 x14ac:dyDescent="0.2"/>
  <cols>
    <col min="1" max="1" width="9.625" style="263" customWidth="1"/>
    <col min="2" max="2" width="7.25" style="314" customWidth="1"/>
    <col min="3" max="3" width="9.625" style="315" customWidth="1"/>
    <col min="4" max="4" width="9" style="263"/>
    <col min="5" max="5" width="20" style="263" bestFit="1" customWidth="1"/>
    <col min="6" max="6" width="18.625" style="263" customWidth="1"/>
    <col min="7" max="7" width="7.75" style="263" customWidth="1"/>
    <col min="8" max="8" width="2.375" style="263" customWidth="1"/>
    <col min="9" max="9" width="7.75" style="263" customWidth="1"/>
    <col min="10" max="256" width="9" style="263"/>
    <col min="257" max="257" width="9.625" style="263" customWidth="1"/>
    <col min="258" max="258" width="7.25" style="263" customWidth="1"/>
    <col min="259" max="259" width="9.625" style="263" customWidth="1"/>
    <col min="260" max="260" width="9" style="263"/>
    <col min="261" max="261" width="20" style="263" bestFit="1" customWidth="1"/>
    <col min="262" max="262" width="18.625" style="263" customWidth="1"/>
    <col min="263" max="263" width="7.75" style="263" customWidth="1"/>
    <col min="264" max="264" width="2.375" style="263" customWidth="1"/>
    <col min="265" max="265" width="7.75" style="263" customWidth="1"/>
    <col min="266" max="512" width="9" style="263"/>
    <col min="513" max="513" width="9.625" style="263" customWidth="1"/>
    <col min="514" max="514" width="7.25" style="263" customWidth="1"/>
    <col min="515" max="515" width="9.625" style="263" customWidth="1"/>
    <col min="516" max="516" width="9" style="263"/>
    <col min="517" max="517" width="20" style="263" bestFit="1" customWidth="1"/>
    <col min="518" max="518" width="18.625" style="263" customWidth="1"/>
    <col min="519" max="519" width="7.75" style="263" customWidth="1"/>
    <col min="520" max="520" width="2.375" style="263" customWidth="1"/>
    <col min="521" max="521" width="7.75" style="263" customWidth="1"/>
    <col min="522" max="768" width="9" style="263"/>
    <col min="769" max="769" width="9.625" style="263" customWidth="1"/>
    <col min="770" max="770" width="7.25" style="263" customWidth="1"/>
    <col min="771" max="771" width="9.625" style="263" customWidth="1"/>
    <col min="772" max="772" width="9" style="263"/>
    <col min="773" max="773" width="20" style="263" bestFit="1" customWidth="1"/>
    <col min="774" max="774" width="18.625" style="263" customWidth="1"/>
    <col min="775" max="775" width="7.75" style="263" customWidth="1"/>
    <col min="776" max="776" width="2.375" style="263" customWidth="1"/>
    <col min="777" max="777" width="7.75" style="263" customWidth="1"/>
    <col min="778" max="1024" width="9" style="263"/>
    <col min="1025" max="1025" width="9.625" style="263" customWidth="1"/>
    <col min="1026" max="1026" width="7.25" style="263" customWidth="1"/>
    <col min="1027" max="1027" width="9.625" style="263" customWidth="1"/>
    <col min="1028" max="1028" width="9" style="263"/>
    <col min="1029" max="1029" width="20" style="263" bestFit="1" customWidth="1"/>
    <col min="1030" max="1030" width="18.625" style="263" customWidth="1"/>
    <col min="1031" max="1031" width="7.75" style="263" customWidth="1"/>
    <col min="1032" max="1032" width="2.375" style="263" customWidth="1"/>
    <col min="1033" max="1033" width="7.75" style="263" customWidth="1"/>
    <col min="1034" max="1280" width="9" style="263"/>
    <col min="1281" max="1281" width="9.625" style="263" customWidth="1"/>
    <col min="1282" max="1282" width="7.25" style="263" customWidth="1"/>
    <col min="1283" max="1283" width="9.625" style="263" customWidth="1"/>
    <col min="1284" max="1284" width="9" style="263"/>
    <col min="1285" max="1285" width="20" style="263" bestFit="1" customWidth="1"/>
    <col min="1286" max="1286" width="18.625" style="263" customWidth="1"/>
    <col min="1287" max="1287" width="7.75" style="263" customWidth="1"/>
    <col min="1288" max="1288" width="2.375" style="263" customWidth="1"/>
    <col min="1289" max="1289" width="7.75" style="263" customWidth="1"/>
    <col min="1290" max="1536" width="9" style="263"/>
    <col min="1537" max="1537" width="9.625" style="263" customWidth="1"/>
    <col min="1538" max="1538" width="7.25" style="263" customWidth="1"/>
    <col min="1539" max="1539" width="9.625" style="263" customWidth="1"/>
    <col min="1540" max="1540" width="9" style="263"/>
    <col min="1541" max="1541" width="20" style="263" bestFit="1" customWidth="1"/>
    <col min="1542" max="1542" width="18.625" style="263" customWidth="1"/>
    <col min="1543" max="1543" width="7.75" style="263" customWidth="1"/>
    <col min="1544" max="1544" width="2.375" style="263" customWidth="1"/>
    <col min="1545" max="1545" width="7.75" style="263" customWidth="1"/>
    <col min="1546" max="1792" width="9" style="263"/>
    <col min="1793" max="1793" width="9.625" style="263" customWidth="1"/>
    <col min="1794" max="1794" width="7.25" style="263" customWidth="1"/>
    <col min="1795" max="1795" width="9.625" style="263" customWidth="1"/>
    <col min="1796" max="1796" width="9" style="263"/>
    <col min="1797" max="1797" width="20" style="263" bestFit="1" customWidth="1"/>
    <col min="1798" max="1798" width="18.625" style="263" customWidth="1"/>
    <col min="1799" max="1799" width="7.75" style="263" customWidth="1"/>
    <col min="1800" max="1800" width="2.375" style="263" customWidth="1"/>
    <col min="1801" max="1801" width="7.75" style="263" customWidth="1"/>
    <col min="1802" max="2048" width="9" style="263"/>
    <col min="2049" max="2049" width="9.625" style="263" customWidth="1"/>
    <col min="2050" max="2050" width="7.25" style="263" customWidth="1"/>
    <col min="2051" max="2051" width="9.625" style="263" customWidth="1"/>
    <col min="2052" max="2052" width="9" style="263"/>
    <col min="2053" max="2053" width="20" style="263" bestFit="1" customWidth="1"/>
    <col min="2054" max="2054" width="18.625" style="263" customWidth="1"/>
    <col min="2055" max="2055" width="7.75" style="263" customWidth="1"/>
    <col min="2056" max="2056" width="2.375" style="263" customWidth="1"/>
    <col min="2057" max="2057" width="7.75" style="263" customWidth="1"/>
    <col min="2058" max="2304" width="9" style="263"/>
    <col min="2305" max="2305" width="9.625" style="263" customWidth="1"/>
    <col min="2306" max="2306" width="7.25" style="263" customWidth="1"/>
    <col min="2307" max="2307" width="9.625" style="263" customWidth="1"/>
    <col min="2308" max="2308" width="9" style="263"/>
    <col min="2309" max="2309" width="20" style="263" bestFit="1" customWidth="1"/>
    <col min="2310" max="2310" width="18.625" style="263" customWidth="1"/>
    <col min="2311" max="2311" width="7.75" style="263" customWidth="1"/>
    <col min="2312" max="2312" width="2.375" style="263" customWidth="1"/>
    <col min="2313" max="2313" width="7.75" style="263" customWidth="1"/>
    <col min="2314" max="2560" width="9" style="263"/>
    <col min="2561" max="2561" width="9.625" style="263" customWidth="1"/>
    <col min="2562" max="2562" width="7.25" style="263" customWidth="1"/>
    <col min="2563" max="2563" width="9.625" style="263" customWidth="1"/>
    <col min="2564" max="2564" width="9" style="263"/>
    <col min="2565" max="2565" width="20" style="263" bestFit="1" customWidth="1"/>
    <col min="2566" max="2566" width="18.625" style="263" customWidth="1"/>
    <col min="2567" max="2567" width="7.75" style="263" customWidth="1"/>
    <col min="2568" max="2568" width="2.375" style="263" customWidth="1"/>
    <col min="2569" max="2569" width="7.75" style="263" customWidth="1"/>
    <col min="2570" max="2816" width="9" style="263"/>
    <col min="2817" max="2817" width="9.625" style="263" customWidth="1"/>
    <col min="2818" max="2818" width="7.25" style="263" customWidth="1"/>
    <col min="2819" max="2819" width="9.625" style="263" customWidth="1"/>
    <col min="2820" max="2820" width="9" style="263"/>
    <col min="2821" max="2821" width="20" style="263" bestFit="1" customWidth="1"/>
    <col min="2822" max="2822" width="18.625" style="263" customWidth="1"/>
    <col min="2823" max="2823" width="7.75" style="263" customWidth="1"/>
    <col min="2824" max="2824" width="2.375" style="263" customWidth="1"/>
    <col min="2825" max="2825" width="7.75" style="263" customWidth="1"/>
    <col min="2826" max="3072" width="9" style="263"/>
    <col min="3073" max="3073" width="9.625" style="263" customWidth="1"/>
    <col min="3074" max="3074" width="7.25" style="263" customWidth="1"/>
    <col min="3075" max="3075" width="9.625" style="263" customWidth="1"/>
    <col min="3076" max="3076" width="9" style="263"/>
    <col min="3077" max="3077" width="20" style="263" bestFit="1" customWidth="1"/>
    <col min="3078" max="3078" width="18.625" style="263" customWidth="1"/>
    <col min="3079" max="3079" width="7.75" style="263" customWidth="1"/>
    <col min="3080" max="3080" width="2.375" style="263" customWidth="1"/>
    <col min="3081" max="3081" width="7.75" style="263" customWidth="1"/>
    <col min="3082" max="3328" width="9" style="263"/>
    <col min="3329" max="3329" width="9.625" style="263" customWidth="1"/>
    <col min="3330" max="3330" width="7.25" style="263" customWidth="1"/>
    <col min="3331" max="3331" width="9.625" style="263" customWidth="1"/>
    <col min="3332" max="3332" width="9" style="263"/>
    <col min="3333" max="3333" width="20" style="263" bestFit="1" customWidth="1"/>
    <col min="3334" max="3334" width="18.625" style="263" customWidth="1"/>
    <col min="3335" max="3335" width="7.75" style="263" customWidth="1"/>
    <col min="3336" max="3336" width="2.375" style="263" customWidth="1"/>
    <col min="3337" max="3337" width="7.75" style="263" customWidth="1"/>
    <col min="3338" max="3584" width="9" style="263"/>
    <col min="3585" max="3585" width="9.625" style="263" customWidth="1"/>
    <col min="3586" max="3586" width="7.25" style="263" customWidth="1"/>
    <col min="3587" max="3587" width="9.625" style="263" customWidth="1"/>
    <col min="3588" max="3588" width="9" style="263"/>
    <col min="3589" max="3589" width="20" style="263" bestFit="1" customWidth="1"/>
    <col min="3590" max="3590" width="18.625" style="263" customWidth="1"/>
    <col min="3591" max="3591" width="7.75" style="263" customWidth="1"/>
    <col min="3592" max="3592" width="2.375" style="263" customWidth="1"/>
    <col min="3593" max="3593" width="7.75" style="263" customWidth="1"/>
    <col min="3594" max="3840" width="9" style="263"/>
    <col min="3841" max="3841" width="9.625" style="263" customWidth="1"/>
    <col min="3842" max="3842" width="7.25" style="263" customWidth="1"/>
    <col min="3843" max="3843" width="9.625" style="263" customWidth="1"/>
    <col min="3844" max="3844" width="9" style="263"/>
    <col min="3845" max="3845" width="20" style="263" bestFit="1" customWidth="1"/>
    <col min="3846" max="3846" width="18.625" style="263" customWidth="1"/>
    <col min="3847" max="3847" width="7.75" style="263" customWidth="1"/>
    <col min="3848" max="3848" width="2.375" style="263" customWidth="1"/>
    <col min="3849" max="3849" width="7.75" style="263" customWidth="1"/>
    <col min="3850" max="4096" width="9" style="263"/>
    <col min="4097" max="4097" width="9.625" style="263" customWidth="1"/>
    <col min="4098" max="4098" width="7.25" style="263" customWidth="1"/>
    <col min="4099" max="4099" width="9.625" style="263" customWidth="1"/>
    <col min="4100" max="4100" width="9" style="263"/>
    <col min="4101" max="4101" width="20" style="263" bestFit="1" customWidth="1"/>
    <col min="4102" max="4102" width="18.625" style="263" customWidth="1"/>
    <col min="4103" max="4103" width="7.75" style="263" customWidth="1"/>
    <col min="4104" max="4104" width="2.375" style="263" customWidth="1"/>
    <col min="4105" max="4105" width="7.75" style="263" customWidth="1"/>
    <col min="4106" max="4352" width="9" style="263"/>
    <col min="4353" max="4353" width="9.625" style="263" customWidth="1"/>
    <col min="4354" max="4354" width="7.25" style="263" customWidth="1"/>
    <col min="4355" max="4355" width="9.625" style="263" customWidth="1"/>
    <col min="4356" max="4356" width="9" style="263"/>
    <col min="4357" max="4357" width="20" style="263" bestFit="1" customWidth="1"/>
    <col min="4358" max="4358" width="18.625" style="263" customWidth="1"/>
    <col min="4359" max="4359" width="7.75" style="263" customWidth="1"/>
    <col min="4360" max="4360" width="2.375" style="263" customWidth="1"/>
    <col min="4361" max="4361" width="7.75" style="263" customWidth="1"/>
    <col min="4362" max="4608" width="9" style="263"/>
    <col min="4609" max="4609" width="9.625" style="263" customWidth="1"/>
    <col min="4610" max="4610" width="7.25" style="263" customWidth="1"/>
    <col min="4611" max="4611" width="9.625" style="263" customWidth="1"/>
    <col min="4612" max="4612" width="9" style="263"/>
    <col min="4613" max="4613" width="20" style="263" bestFit="1" customWidth="1"/>
    <col min="4614" max="4614" width="18.625" style="263" customWidth="1"/>
    <col min="4615" max="4615" width="7.75" style="263" customWidth="1"/>
    <col min="4616" max="4616" width="2.375" style="263" customWidth="1"/>
    <col min="4617" max="4617" width="7.75" style="263" customWidth="1"/>
    <col min="4618" max="4864" width="9" style="263"/>
    <col min="4865" max="4865" width="9.625" style="263" customWidth="1"/>
    <col min="4866" max="4866" width="7.25" style="263" customWidth="1"/>
    <col min="4867" max="4867" width="9.625" style="263" customWidth="1"/>
    <col min="4868" max="4868" width="9" style="263"/>
    <col min="4869" max="4869" width="20" style="263" bestFit="1" customWidth="1"/>
    <col min="4870" max="4870" width="18.625" style="263" customWidth="1"/>
    <col min="4871" max="4871" width="7.75" style="263" customWidth="1"/>
    <col min="4872" max="4872" width="2.375" style="263" customWidth="1"/>
    <col min="4873" max="4873" width="7.75" style="263" customWidth="1"/>
    <col min="4874" max="5120" width="9" style="263"/>
    <col min="5121" max="5121" width="9.625" style="263" customWidth="1"/>
    <col min="5122" max="5122" width="7.25" style="263" customWidth="1"/>
    <col min="5123" max="5123" width="9.625" style="263" customWidth="1"/>
    <col min="5124" max="5124" width="9" style="263"/>
    <col min="5125" max="5125" width="20" style="263" bestFit="1" customWidth="1"/>
    <col min="5126" max="5126" width="18.625" style="263" customWidth="1"/>
    <col min="5127" max="5127" width="7.75" style="263" customWidth="1"/>
    <col min="5128" max="5128" width="2.375" style="263" customWidth="1"/>
    <col min="5129" max="5129" width="7.75" style="263" customWidth="1"/>
    <col min="5130" max="5376" width="9" style="263"/>
    <col min="5377" max="5377" width="9.625" style="263" customWidth="1"/>
    <col min="5378" max="5378" width="7.25" style="263" customWidth="1"/>
    <col min="5379" max="5379" width="9.625" style="263" customWidth="1"/>
    <col min="5380" max="5380" width="9" style="263"/>
    <col min="5381" max="5381" width="20" style="263" bestFit="1" customWidth="1"/>
    <col min="5382" max="5382" width="18.625" style="263" customWidth="1"/>
    <col min="5383" max="5383" width="7.75" style="263" customWidth="1"/>
    <col min="5384" max="5384" width="2.375" style="263" customWidth="1"/>
    <col min="5385" max="5385" width="7.75" style="263" customWidth="1"/>
    <col min="5386" max="5632" width="9" style="263"/>
    <col min="5633" max="5633" width="9.625" style="263" customWidth="1"/>
    <col min="5634" max="5634" width="7.25" style="263" customWidth="1"/>
    <col min="5635" max="5635" width="9.625" style="263" customWidth="1"/>
    <col min="5636" max="5636" width="9" style="263"/>
    <col min="5637" max="5637" width="20" style="263" bestFit="1" customWidth="1"/>
    <col min="5638" max="5638" width="18.625" style="263" customWidth="1"/>
    <col min="5639" max="5639" width="7.75" style="263" customWidth="1"/>
    <col min="5640" max="5640" width="2.375" style="263" customWidth="1"/>
    <col min="5641" max="5641" width="7.75" style="263" customWidth="1"/>
    <col min="5642" max="5888" width="9" style="263"/>
    <col min="5889" max="5889" width="9.625" style="263" customWidth="1"/>
    <col min="5890" max="5890" width="7.25" style="263" customWidth="1"/>
    <col min="5891" max="5891" width="9.625" style="263" customWidth="1"/>
    <col min="5892" max="5892" width="9" style="263"/>
    <col min="5893" max="5893" width="20" style="263" bestFit="1" customWidth="1"/>
    <col min="5894" max="5894" width="18.625" style="263" customWidth="1"/>
    <col min="5895" max="5895" width="7.75" style="263" customWidth="1"/>
    <col min="5896" max="5896" width="2.375" style="263" customWidth="1"/>
    <col min="5897" max="5897" width="7.75" style="263" customWidth="1"/>
    <col min="5898" max="6144" width="9" style="263"/>
    <col min="6145" max="6145" width="9.625" style="263" customWidth="1"/>
    <col min="6146" max="6146" width="7.25" style="263" customWidth="1"/>
    <col min="6147" max="6147" width="9.625" style="263" customWidth="1"/>
    <col min="6148" max="6148" width="9" style="263"/>
    <col min="6149" max="6149" width="20" style="263" bestFit="1" customWidth="1"/>
    <col min="6150" max="6150" width="18.625" style="263" customWidth="1"/>
    <col min="6151" max="6151" width="7.75" style="263" customWidth="1"/>
    <col min="6152" max="6152" width="2.375" style="263" customWidth="1"/>
    <col min="6153" max="6153" width="7.75" style="263" customWidth="1"/>
    <col min="6154" max="6400" width="9" style="263"/>
    <col min="6401" max="6401" width="9.625" style="263" customWidth="1"/>
    <col min="6402" max="6402" width="7.25" style="263" customWidth="1"/>
    <col min="6403" max="6403" width="9.625" style="263" customWidth="1"/>
    <col min="6404" max="6404" width="9" style="263"/>
    <col min="6405" max="6405" width="20" style="263" bestFit="1" customWidth="1"/>
    <col min="6406" max="6406" width="18.625" style="263" customWidth="1"/>
    <col min="6407" max="6407" width="7.75" style="263" customWidth="1"/>
    <col min="6408" max="6408" width="2.375" style="263" customWidth="1"/>
    <col min="6409" max="6409" width="7.75" style="263" customWidth="1"/>
    <col min="6410" max="6656" width="9" style="263"/>
    <col min="6657" max="6657" width="9.625" style="263" customWidth="1"/>
    <col min="6658" max="6658" width="7.25" style="263" customWidth="1"/>
    <col min="6659" max="6659" width="9.625" style="263" customWidth="1"/>
    <col min="6660" max="6660" width="9" style="263"/>
    <col min="6661" max="6661" width="20" style="263" bestFit="1" customWidth="1"/>
    <col min="6662" max="6662" width="18.625" style="263" customWidth="1"/>
    <col min="6663" max="6663" width="7.75" style="263" customWidth="1"/>
    <col min="6664" max="6664" width="2.375" style="263" customWidth="1"/>
    <col min="6665" max="6665" width="7.75" style="263" customWidth="1"/>
    <col min="6666" max="6912" width="9" style="263"/>
    <col min="6913" max="6913" width="9.625" style="263" customWidth="1"/>
    <col min="6914" max="6914" width="7.25" style="263" customWidth="1"/>
    <col min="6915" max="6915" width="9.625" style="263" customWidth="1"/>
    <col min="6916" max="6916" width="9" style="263"/>
    <col min="6917" max="6917" width="20" style="263" bestFit="1" customWidth="1"/>
    <col min="6918" max="6918" width="18.625" style="263" customWidth="1"/>
    <col min="6919" max="6919" width="7.75" style="263" customWidth="1"/>
    <col min="6920" max="6920" width="2.375" style="263" customWidth="1"/>
    <col min="6921" max="6921" width="7.75" style="263" customWidth="1"/>
    <col min="6922" max="7168" width="9" style="263"/>
    <col min="7169" max="7169" width="9.625" style="263" customWidth="1"/>
    <col min="7170" max="7170" width="7.25" style="263" customWidth="1"/>
    <col min="7171" max="7171" width="9.625" style="263" customWidth="1"/>
    <col min="7172" max="7172" width="9" style="263"/>
    <col min="7173" max="7173" width="20" style="263" bestFit="1" customWidth="1"/>
    <col min="7174" max="7174" width="18.625" style="263" customWidth="1"/>
    <col min="7175" max="7175" width="7.75" style="263" customWidth="1"/>
    <col min="7176" max="7176" width="2.375" style="263" customWidth="1"/>
    <col min="7177" max="7177" width="7.75" style="263" customWidth="1"/>
    <col min="7178" max="7424" width="9" style="263"/>
    <col min="7425" max="7425" width="9.625" style="263" customWidth="1"/>
    <col min="7426" max="7426" width="7.25" style="263" customWidth="1"/>
    <col min="7427" max="7427" width="9.625" style="263" customWidth="1"/>
    <col min="7428" max="7428" width="9" style="263"/>
    <col min="7429" max="7429" width="20" style="263" bestFit="1" customWidth="1"/>
    <col min="7430" max="7430" width="18.625" style="263" customWidth="1"/>
    <col min="7431" max="7431" width="7.75" style="263" customWidth="1"/>
    <col min="7432" max="7432" width="2.375" style="263" customWidth="1"/>
    <col min="7433" max="7433" width="7.75" style="263" customWidth="1"/>
    <col min="7434" max="7680" width="9" style="263"/>
    <col min="7681" max="7681" width="9.625" style="263" customWidth="1"/>
    <col min="7682" max="7682" width="7.25" style="263" customWidth="1"/>
    <col min="7683" max="7683" width="9.625" style="263" customWidth="1"/>
    <col min="7684" max="7684" width="9" style="263"/>
    <col min="7685" max="7685" width="20" style="263" bestFit="1" customWidth="1"/>
    <col min="7686" max="7686" width="18.625" style="263" customWidth="1"/>
    <col min="7687" max="7687" width="7.75" style="263" customWidth="1"/>
    <col min="7688" max="7688" width="2.375" style="263" customWidth="1"/>
    <col min="7689" max="7689" width="7.75" style="263" customWidth="1"/>
    <col min="7690" max="7936" width="9" style="263"/>
    <col min="7937" max="7937" width="9.625" style="263" customWidth="1"/>
    <col min="7938" max="7938" width="7.25" style="263" customWidth="1"/>
    <col min="7939" max="7939" width="9.625" style="263" customWidth="1"/>
    <col min="7940" max="7940" width="9" style="263"/>
    <col min="7941" max="7941" width="20" style="263" bestFit="1" customWidth="1"/>
    <col min="7942" max="7942" width="18.625" style="263" customWidth="1"/>
    <col min="7943" max="7943" width="7.75" style="263" customWidth="1"/>
    <col min="7944" max="7944" width="2.375" style="263" customWidth="1"/>
    <col min="7945" max="7945" width="7.75" style="263" customWidth="1"/>
    <col min="7946" max="8192" width="9" style="263"/>
    <col min="8193" max="8193" width="9.625" style="263" customWidth="1"/>
    <col min="8194" max="8194" width="7.25" style="263" customWidth="1"/>
    <col min="8195" max="8195" width="9.625" style="263" customWidth="1"/>
    <col min="8196" max="8196" width="9" style="263"/>
    <col min="8197" max="8197" width="20" style="263" bestFit="1" customWidth="1"/>
    <col min="8198" max="8198" width="18.625" style="263" customWidth="1"/>
    <col min="8199" max="8199" width="7.75" style="263" customWidth="1"/>
    <col min="8200" max="8200" width="2.375" style="263" customWidth="1"/>
    <col min="8201" max="8201" width="7.75" style="263" customWidth="1"/>
    <col min="8202" max="8448" width="9" style="263"/>
    <col min="8449" max="8449" width="9.625" style="263" customWidth="1"/>
    <col min="8450" max="8450" width="7.25" style="263" customWidth="1"/>
    <col min="8451" max="8451" width="9.625" style="263" customWidth="1"/>
    <col min="8452" max="8452" width="9" style="263"/>
    <col min="8453" max="8453" width="20" style="263" bestFit="1" customWidth="1"/>
    <col min="8454" max="8454" width="18.625" style="263" customWidth="1"/>
    <col min="8455" max="8455" width="7.75" style="263" customWidth="1"/>
    <col min="8456" max="8456" width="2.375" style="263" customWidth="1"/>
    <col min="8457" max="8457" width="7.75" style="263" customWidth="1"/>
    <col min="8458" max="8704" width="9" style="263"/>
    <col min="8705" max="8705" width="9.625" style="263" customWidth="1"/>
    <col min="8706" max="8706" width="7.25" style="263" customWidth="1"/>
    <col min="8707" max="8707" width="9.625" style="263" customWidth="1"/>
    <col min="8708" max="8708" width="9" style="263"/>
    <col min="8709" max="8709" width="20" style="263" bestFit="1" customWidth="1"/>
    <col min="8710" max="8710" width="18.625" style="263" customWidth="1"/>
    <col min="8711" max="8711" width="7.75" style="263" customWidth="1"/>
    <col min="8712" max="8712" width="2.375" style="263" customWidth="1"/>
    <col min="8713" max="8713" width="7.75" style="263" customWidth="1"/>
    <col min="8714" max="8960" width="9" style="263"/>
    <col min="8961" max="8961" width="9.625" style="263" customWidth="1"/>
    <col min="8962" max="8962" width="7.25" style="263" customWidth="1"/>
    <col min="8963" max="8963" width="9.625" style="263" customWidth="1"/>
    <col min="8964" max="8964" width="9" style="263"/>
    <col min="8965" max="8965" width="20" style="263" bestFit="1" customWidth="1"/>
    <col min="8966" max="8966" width="18.625" style="263" customWidth="1"/>
    <col min="8967" max="8967" width="7.75" style="263" customWidth="1"/>
    <col min="8968" max="8968" width="2.375" style="263" customWidth="1"/>
    <col min="8969" max="8969" width="7.75" style="263" customWidth="1"/>
    <col min="8970" max="9216" width="9" style="263"/>
    <col min="9217" max="9217" width="9.625" style="263" customWidth="1"/>
    <col min="9218" max="9218" width="7.25" style="263" customWidth="1"/>
    <col min="9219" max="9219" width="9.625" style="263" customWidth="1"/>
    <col min="9220" max="9220" width="9" style="263"/>
    <col min="9221" max="9221" width="20" style="263" bestFit="1" customWidth="1"/>
    <col min="9222" max="9222" width="18.625" style="263" customWidth="1"/>
    <col min="9223" max="9223" width="7.75" style="263" customWidth="1"/>
    <col min="9224" max="9224" width="2.375" style="263" customWidth="1"/>
    <col min="9225" max="9225" width="7.75" style="263" customWidth="1"/>
    <col min="9226" max="9472" width="9" style="263"/>
    <col min="9473" max="9473" width="9.625" style="263" customWidth="1"/>
    <col min="9474" max="9474" width="7.25" style="263" customWidth="1"/>
    <col min="9475" max="9475" width="9.625" style="263" customWidth="1"/>
    <col min="9476" max="9476" width="9" style="263"/>
    <col min="9477" max="9477" width="20" style="263" bestFit="1" customWidth="1"/>
    <col min="9478" max="9478" width="18.625" style="263" customWidth="1"/>
    <col min="9479" max="9479" width="7.75" style="263" customWidth="1"/>
    <col min="9480" max="9480" width="2.375" style="263" customWidth="1"/>
    <col min="9481" max="9481" width="7.75" style="263" customWidth="1"/>
    <col min="9482" max="9728" width="9" style="263"/>
    <col min="9729" max="9729" width="9.625" style="263" customWidth="1"/>
    <col min="9730" max="9730" width="7.25" style="263" customWidth="1"/>
    <col min="9731" max="9731" width="9.625" style="263" customWidth="1"/>
    <col min="9732" max="9732" width="9" style="263"/>
    <col min="9733" max="9733" width="20" style="263" bestFit="1" customWidth="1"/>
    <col min="9734" max="9734" width="18.625" style="263" customWidth="1"/>
    <col min="9735" max="9735" width="7.75" style="263" customWidth="1"/>
    <col min="9736" max="9736" width="2.375" style="263" customWidth="1"/>
    <col min="9737" max="9737" width="7.75" style="263" customWidth="1"/>
    <col min="9738" max="9984" width="9" style="263"/>
    <col min="9985" max="9985" width="9.625" style="263" customWidth="1"/>
    <col min="9986" max="9986" width="7.25" style="263" customWidth="1"/>
    <col min="9987" max="9987" width="9.625" style="263" customWidth="1"/>
    <col min="9988" max="9988" width="9" style="263"/>
    <col min="9989" max="9989" width="20" style="263" bestFit="1" customWidth="1"/>
    <col min="9990" max="9990" width="18.625" style="263" customWidth="1"/>
    <col min="9991" max="9991" width="7.75" style="263" customWidth="1"/>
    <col min="9992" max="9992" width="2.375" style="263" customWidth="1"/>
    <col min="9993" max="9993" width="7.75" style="263" customWidth="1"/>
    <col min="9994" max="10240" width="9" style="263"/>
    <col min="10241" max="10241" width="9.625" style="263" customWidth="1"/>
    <col min="10242" max="10242" width="7.25" style="263" customWidth="1"/>
    <col min="10243" max="10243" width="9.625" style="263" customWidth="1"/>
    <col min="10244" max="10244" width="9" style="263"/>
    <col min="10245" max="10245" width="20" style="263" bestFit="1" customWidth="1"/>
    <col min="10246" max="10246" width="18.625" style="263" customWidth="1"/>
    <col min="10247" max="10247" width="7.75" style="263" customWidth="1"/>
    <col min="10248" max="10248" width="2.375" style="263" customWidth="1"/>
    <col min="10249" max="10249" width="7.75" style="263" customWidth="1"/>
    <col min="10250" max="10496" width="9" style="263"/>
    <col min="10497" max="10497" width="9.625" style="263" customWidth="1"/>
    <col min="10498" max="10498" width="7.25" style="263" customWidth="1"/>
    <col min="10499" max="10499" width="9.625" style="263" customWidth="1"/>
    <col min="10500" max="10500" width="9" style="263"/>
    <col min="10501" max="10501" width="20" style="263" bestFit="1" customWidth="1"/>
    <col min="10502" max="10502" width="18.625" style="263" customWidth="1"/>
    <col min="10503" max="10503" width="7.75" style="263" customWidth="1"/>
    <col min="10504" max="10504" width="2.375" style="263" customWidth="1"/>
    <col min="10505" max="10505" width="7.75" style="263" customWidth="1"/>
    <col min="10506" max="10752" width="9" style="263"/>
    <col min="10753" max="10753" width="9.625" style="263" customWidth="1"/>
    <col min="10754" max="10754" width="7.25" style="263" customWidth="1"/>
    <col min="10755" max="10755" width="9.625" style="263" customWidth="1"/>
    <col min="10756" max="10756" width="9" style="263"/>
    <col min="10757" max="10757" width="20" style="263" bestFit="1" customWidth="1"/>
    <col min="10758" max="10758" width="18.625" style="263" customWidth="1"/>
    <col min="10759" max="10759" width="7.75" style="263" customWidth="1"/>
    <col min="10760" max="10760" width="2.375" style="263" customWidth="1"/>
    <col min="10761" max="10761" width="7.75" style="263" customWidth="1"/>
    <col min="10762" max="11008" width="9" style="263"/>
    <col min="11009" max="11009" width="9.625" style="263" customWidth="1"/>
    <col min="11010" max="11010" width="7.25" style="263" customWidth="1"/>
    <col min="11011" max="11011" width="9.625" style="263" customWidth="1"/>
    <col min="11012" max="11012" width="9" style="263"/>
    <col min="11013" max="11013" width="20" style="263" bestFit="1" customWidth="1"/>
    <col min="11014" max="11014" width="18.625" style="263" customWidth="1"/>
    <col min="11015" max="11015" width="7.75" style="263" customWidth="1"/>
    <col min="11016" max="11016" width="2.375" style="263" customWidth="1"/>
    <col min="11017" max="11017" width="7.75" style="263" customWidth="1"/>
    <col min="11018" max="11264" width="9" style="263"/>
    <col min="11265" max="11265" width="9.625" style="263" customWidth="1"/>
    <col min="11266" max="11266" width="7.25" style="263" customWidth="1"/>
    <col min="11267" max="11267" width="9.625" style="263" customWidth="1"/>
    <col min="11268" max="11268" width="9" style="263"/>
    <col min="11269" max="11269" width="20" style="263" bestFit="1" customWidth="1"/>
    <col min="11270" max="11270" width="18.625" style="263" customWidth="1"/>
    <col min="11271" max="11271" width="7.75" style="263" customWidth="1"/>
    <col min="11272" max="11272" width="2.375" style="263" customWidth="1"/>
    <col min="11273" max="11273" width="7.75" style="263" customWidth="1"/>
    <col min="11274" max="11520" width="9" style="263"/>
    <col min="11521" max="11521" width="9.625" style="263" customWidth="1"/>
    <col min="11522" max="11522" width="7.25" style="263" customWidth="1"/>
    <col min="11523" max="11523" width="9.625" style="263" customWidth="1"/>
    <col min="11524" max="11524" width="9" style="263"/>
    <col min="11525" max="11525" width="20" style="263" bestFit="1" customWidth="1"/>
    <col min="11526" max="11526" width="18.625" style="263" customWidth="1"/>
    <col min="11527" max="11527" width="7.75" style="263" customWidth="1"/>
    <col min="11528" max="11528" width="2.375" style="263" customWidth="1"/>
    <col min="11529" max="11529" width="7.75" style="263" customWidth="1"/>
    <col min="11530" max="11776" width="9" style="263"/>
    <col min="11777" max="11777" width="9.625" style="263" customWidth="1"/>
    <col min="11778" max="11778" width="7.25" style="263" customWidth="1"/>
    <col min="11779" max="11779" width="9.625" style="263" customWidth="1"/>
    <col min="11780" max="11780" width="9" style="263"/>
    <col min="11781" max="11781" width="20" style="263" bestFit="1" customWidth="1"/>
    <col min="11782" max="11782" width="18.625" style="263" customWidth="1"/>
    <col min="11783" max="11783" width="7.75" style="263" customWidth="1"/>
    <col min="11784" max="11784" width="2.375" style="263" customWidth="1"/>
    <col min="11785" max="11785" width="7.75" style="263" customWidth="1"/>
    <col min="11786" max="12032" width="9" style="263"/>
    <col min="12033" max="12033" width="9.625" style="263" customWidth="1"/>
    <col min="12034" max="12034" width="7.25" style="263" customWidth="1"/>
    <col min="12035" max="12035" width="9.625" style="263" customWidth="1"/>
    <col min="12036" max="12036" width="9" style="263"/>
    <col min="12037" max="12037" width="20" style="263" bestFit="1" customWidth="1"/>
    <col min="12038" max="12038" width="18.625" style="263" customWidth="1"/>
    <col min="12039" max="12039" width="7.75" style="263" customWidth="1"/>
    <col min="12040" max="12040" width="2.375" style="263" customWidth="1"/>
    <col min="12041" max="12041" width="7.75" style="263" customWidth="1"/>
    <col min="12042" max="12288" width="9" style="263"/>
    <col min="12289" max="12289" width="9.625" style="263" customWidth="1"/>
    <col min="12290" max="12290" width="7.25" style="263" customWidth="1"/>
    <col min="12291" max="12291" width="9.625" style="263" customWidth="1"/>
    <col min="12292" max="12292" width="9" style="263"/>
    <col min="12293" max="12293" width="20" style="263" bestFit="1" customWidth="1"/>
    <col min="12294" max="12294" width="18.625" style="263" customWidth="1"/>
    <col min="12295" max="12295" width="7.75" style="263" customWidth="1"/>
    <col min="12296" max="12296" width="2.375" style="263" customWidth="1"/>
    <col min="12297" max="12297" width="7.75" style="263" customWidth="1"/>
    <col min="12298" max="12544" width="9" style="263"/>
    <col min="12545" max="12545" width="9.625" style="263" customWidth="1"/>
    <col min="12546" max="12546" width="7.25" style="263" customWidth="1"/>
    <col min="12547" max="12547" width="9.625" style="263" customWidth="1"/>
    <col min="12548" max="12548" width="9" style="263"/>
    <col min="12549" max="12549" width="20" style="263" bestFit="1" customWidth="1"/>
    <col min="12550" max="12550" width="18.625" style="263" customWidth="1"/>
    <col min="12551" max="12551" width="7.75" style="263" customWidth="1"/>
    <col min="12552" max="12552" width="2.375" style="263" customWidth="1"/>
    <col min="12553" max="12553" width="7.75" style="263" customWidth="1"/>
    <col min="12554" max="12800" width="9" style="263"/>
    <col min="12801" max="12801" width="9.625" style="263" customWidth="1"/>
    <col min="12802" max="12802" width="7.25" style="263" customWidth="1"/>
    <col min="12803" max="12803" width="9.625" style="263" customWidth="1"/>
    <col min="12804" max="12804" width="9" style="263"/>
    <col min="12805" max="12805" width="20" style="263" bestFit="1" customWidth="1"/>
    <col min="12806" max="12806" width="18.625" style="263" customWidth="1"/>
    <col min="12807" max="12807" width="7.75" style="263" customWidth="1"/>
    <col min="12808" max="12808" width="2.375" style="263" customWidth="1"/>
    <col min="12809" max="12809" width="7.75" style="263" customWidth="1"/>
    <col min="12810" max="13056" width="9" style="263"/>
    <col min="13057" max="13057" width="9.625" style="263" customWidth="1"/>
    <col min="13058" max="13058" width="7.25" style="263" customWidth="1"/>
    <col min="13059" max="13059" width="9.625" style="263" customWidth="1"/>
    <col min="13060" max="13060" width="9" style="263"/>
    <col min="13061" max="13061" width="20" style="263" bestFit="1" customWidth="1"/>
    <col min="13062" max="13062" width="18.625" style="263" customWidth="1"/>
    <col min="13063" max="13063" width="7.75" style="263" customWidth="1"/>
    <col min="13064" max="13064" width="2.375" style="263" customWidth="1"/>
    <col min="13065" max="13065" width="7.75" style="263" customWidth="1"/>
    <col min="13066" max="13312" width="9" style="263"/>
    <col min="13313" max="13313" width="9.625" style="263" customWidth="1"/>
    <col min="13314" max="13314" width="7.25" style="263" customWidth="1"/>
    <col min="13315" max="13315" width="9.625" style="263" customWidth="1"/>
    <col min="13316" max="13316" width="9" style="263"/>
    <col min="13317" max="13317" width="20" style="263" bestFit="1" customWidth="1"/>
    <col min="13318" max="13318" width="18.625" style="263" customWidth="1"/>
    <col min="13319" max="13319" width="7.75" style="263" customWidth="1"/>
    <col min="13320" max="13320" width="2.375" style="263" customWidth="1"/>
    <col min="13321" max="13321" width="7.75" style="263" customWidth="1"/>
    <col min="13322" max="13568" width="9" style="263"/>
    <col min="13569" max="13569" width="9.625" style="263" customWidth="1"/>
    <col min="13570" max="13570" width="7.25" style="263" customWidth="1"/>
    <col min="13571" max="13571" width="9.625" style="263" customWidth="1"/>
    <col min="13572" max="13572" width="9" style="263"/>
    <col min="13573" max="13573" width="20" style="263" bestFit="1" customWidth="1"/>
    <col min="13574" max="13574" width="18.625" style="263" customWidth="1"/>
    <col min="13575" max="13575" width="7.75" style="263" customWidth="1"/>
    <col min="13576" max="13576" width="2.375" style="263" customWidth="1"/>
    <col min="13577" max="13577" width="7.75" style="263" customWidth="1"/>
    <col min="13578" max="13824" width="9" style="263"/>
    <col min="13825" max="13825" width="9.625" style="263" customWidth="1"/>
    <col min="13826" max="13826" width="7.25" style="263" customWidth="1"/>
    <col min="13827" max="13827" width="9.625" style="263" customWidth="1"/>
    <col min="13828" max="13828" width="9" style="263"/>
    <col min="13829" max="13829" width="20" style="263" bestFit="1" customWidth="1"/>
    <col min="13830" max="13830" width="18.625" style="263" customWidth="1"/>
    <col min="13831" max="13831" width="7.75" style="263" customWidth="1"/>
    <col min="13832" max="13832" width="2.375" style="263" customWidth="1"/>
    <col min="13833" max="13833" width="7.75" style="263" customWidth="1"/>
    <col min="13834" max="14080" width="9" style="263"/>
    <col min="14081" max="14081" width="9.625" style="263" customWidth="1"/>
    <col min="14082" max="14082" width="7.25" style="263" customWidth="1"/>
    <col min="14083" max="14083" width="9.625" style="263" customWidth="1"/>
    <col min="14084" max="14084" width="9" style="263"/>
    <col min="14085" max="14085" width="20" style="263" bestFit="1" customWidth="1"/>
    <col min="14086" max="14086" width="18.625" style="263" customWidth="1"/>
    <col min="14087" max="14087" width="7.75" style="263" customWidth="1"/>
    <col min="14088" max="14088" width="2.375" style="263" customWidth="1"/>
    <col min="14089" max="14089" width="7.75" style="263" customWidth="1"/>
    <col min="14090" max="14336" width="9" style="263"/>
    <col min="14337" max="14337" width="9.625" style="263" customWidth="1"/>
    <col min="14338" max="14338" width="7.25" style="263" customWidth="1"/>
    <col min="14339" max="14339" width="9.625" style="263" customWidth="1"/>
    <col min="14340" max="14340" width="9" style="263"/>
    <col min="14341" max="14341" width="20" style="263" bestFit="1" customWidth="1"/>
    <col min="14342" max="14342" width="18.625" style="263" customWidth="1"/>
    <col min="14343" max="14343" width="7.75" style="263" customWidth="1"/>
    <col min="14344" max="14344" width="2.375" style="263" customWidth="1"/>
    <col min="14345" max="14345" width="7.75" style="263" customWidth="1"/>
    <col min="14346" max="14592" width="9" style="263"/>
    <col min="14593" max="14593" width="9.625" style="263" customWidth="1"/>
    <col min="14594" max="14594" width="7.25" style="263" customWidth="1"/>
    <col min="14595" max="14595" width="9.625" style="263" customWidth="1"/>
    <col min="14596" max="14596" width="9" style="263"/>
    <col min="14597" max="14597" width="20" style="263" bestFit="1" customWidth="1"/>
    <col min="14598" max="14598" width="18.625" style="263" customWidth="1"/>
    <col min="14599" max="14599" width="7.75" style="263" customWidth="1"/>
    <col min="14600" max="14600" width="2.375" style="263" customWidth="1"/>
    <col min="14601" max="14601" width="7.75" style="263" customWidth="1"/>
    <col min="14602" max="14848" width="9" style="263"/>
    <col min="14849" max="14849" width="9.625" style="263" customWidth="1"/>
    <col min="14850" max="14850" width="7.25" style="263" customWidth="1"/>
    <col min="14851" max="14851" width="9.625" style="263" customWidth="1"/>
    <col min="14852" max="14852" width="9" style="263"/>
    <col min="14853" max="14853" width="20" style="263" bestFit="1" customWidth="1"/>
    <col min="14854" max="14854" width="18.625" style="263" customWidth="1"/>
    <col min="14855" max="14855" width="7.75" style="263" customWidth="1"/>
    <col min="14856" max="14856" width="2.375" style="263" customWidth="1"/>
    <col min="14857" max="14857" width="7.75" style="263" customWidth="1"/>
    <col min="14858" max="15104" width="9" style="263"/>
    <col min="15105" max="15105" width="9.625" style="263" customWidth="1"/>
    <col min="15106" max="15106" width="7.25" style="263" customWidth="1"/>
    <col min="15107" max="15107" width="9.625" style="263" customWidth="1"/>
    <col min="15108" max="15108" width="9" style="263"/>
    <col min="15109" max="15109" width="20" style="263" bestFit="1" customWidth="1"/>
    <col min="15110" max="15110" width="18.625" style="263" customWidth="1"/>
    <col min="15111" max="15111" width="7.75" style="263" customWidth="1"/>
    <col min="15112" max="15112" width="2.375" style="263" customWidth="1"/>
    <col min="15113" max="15113" width="7.75" style="263" customWidth="1"/>
    <col min="15114" max="15360" width="9" style="263"/>
    <col min="15361" max="15361" width="9.625" style="263" customWidth="1"/>
    <col min="15362" max="15362" width="7.25" style="263" customWidth="1"/>
    <col min="15363" max="15363" width="9.625" style="263" customWidth="1"/>
    <col min="15364" max="15364" width="9" style="263"/>
    <col min="15365" max="15365" width="20" style="263" bestFit="1" customWidth="1"/>
    <col min="15366" max="15366" width="18.625" style="263" customWidth="1"/>
    <col min="15367" max="15367" width="7.75" style="263" customWidth="1"/>
    <col min="15368" max="15368" width="2.375" style="263" customWidth="1"/>
    <col min="15369" max="15369" width="7.75" style="263" customWidth="1"/>
    <col min="15370" max="15616" width="9" style="263"/>
    <col min="15617" max="15617" width="9.625" style="263" customWidth="1"/>
    <col min="15618" max="15618" width="7.25" style="263" customWidth="1"/>
    <col min="15619" max="15619" width="9.625" style="263" customWidth="1"/>
    <col min="15620" max="15620" width="9" style="263"/>
    <col min="15621" max="15621" width="20" style="263" bestFit="1" customWidth="1"/>
    <col min="15622" max="15622" width="18.625" style="263" customWidth="1"/>
    <col min="15623" max="15623" width="7.75" style="263" customWidth="1"/>
    <col min="15624" max="15624" width="2.375" style="263" customWidth="1"/>
    <col min="15625" max="15625" width="7.75" style="263" customWidth="1"/>
    <col min="15626" max="15872" width="9" style="263"/>
    <col min="15873" max="15873" width="9.625" style="263" customWidth="1"/>
    <col min="15874" max="15874" width="7.25" style="263" customWidth="1"/>
    <col min="15875" max="15875" width="9.625" style="263" customWidth="1"/>
    <col min="15876" max="15876" width="9" style="263"/>
    <col min="15877" max="15877" width="20" style="263" bestFit="1" customWidth="1"/>
    <col min="15878" max="15878" width="18.625" style="263" customWidth="1"/>
    <col min="15879" max="15879" width="7.75" style="263" customWidth="1"/>
    <col min="15880" max="15880" width="2.375" style="263" customWidth="1"/>
    <col min="15881" max="15881" width="7.75" style="263" customWidth="1"/>
    <col min="15882" max="16128" width="9" style="263"/>
    <col min="16129" max="16129" width="9.625" style="263" customWidth="1"/>
    <col min="16130" max="16130" width="7.25" style="263" customWidth="1"/>
    <col min="16131" max="16131" width="9.625" style="263" customWidth="1"/>
    <col min="16132" max="16132" width="9" style="263"/>
    <col min="16133" max="16133" width="20" style="263" bestFit="1" customWidth="1"/>
    <col min="16134" max="16134" width="18.625" style="263" customWidth="1"/>
    <col min="16135" max="16135" width="7.75" style="263" customWidth="1"/>
    <col min="16136" max="16136" width="2.375" style="263" customWidth="1"/>
    <col min="16137" max="16137" width="7.75" style="263" customWidth="1"/>
    <col min="16138" max="16384" width="9" style="263"/>
  </cols>
  <sheetData>
    <row r="1" spans="1:8" ht="21" customHeight="1" x14ac:dyDescent="0.2">
      <c r="A1" s="258"/>
      <c r="B1" s="259"/>
      <c r="C1" s="260"/>
      <c r="D1" s="261"/>
      <c r="E1" s="261"/>
      <c r="F1" s="261"/>
      <c r="G1" s="261"/>
      <c r="H1" s="262"/>
    </row>
    <row r="2" spans="1:8" ht="24" x14ac:dyDescent="0.25">
      <c r="A2" s="535" t="s">
        <v>134</v>
      </c>
      <c r="B2" s="536"/>
      <c r="C2" s="536"/>
      <c r="D2" s="536"/>
      <c r="E2" s="536"/>
      <c r="F2" s="536"/>
      <c r="G2" s="536"/>
      <c r="H2" s="537"/>
    </row>
    <row r="3" spans="1:8" ht="30" customHeight="1" x14ac:dyDescent="0.2">
      <c r="A3" s="538"/>
      <c r="B3" s="536"/>
      <c r="C3" s="536"/>
      <c r="D3" s="536"/>
      <c r="E3" s="536"/>
      <c r="F3" s="536"/>
      <c r="G3" s="536"/>
      <c r="H3" s="537"/>
    </row>
    <row r="4" spans="1:8" x14ac:dyDescent="0.2">
      <c r="A4" s="111"/>
      <c r="B4" s="264"/>
      <c r="C4" s="265"/>
      <c r="D4" s="34"/>
      <c r="E4" s="34"/>
      <c r="F4" s="34"/>
      <c r="G4" s="34"/>
      <c r="H4" s="266"/>
    </row>
    <row r="5" spans="1:8" x14ac:dyDescent="0.2">
      <c r="A5" s="267"/>
      <c r="B5" s="268"/>
      <c r="C5" s="268"/>
      <c r="D5" s="268"/>
      <c r="E5" s="268"/>
      <c r="F5" s="268"/>
      <c r="G5" s="268"/>
      <c r="H5" s="269"/>
    </row>
    <row r="6" spans="1:8" ht="23.25" customHeight="1" x14ac:dyDescent="0.15">
      <c r="A6" s="270"/>
      <c r="B6" s="271" t="s">
        <v>135</v>
      </c>
      <c r="C6" s="272"/>
      <c r="D6" s="273" t="s">
        <v>136</v>
      </c>
      <c r="E6" s="273"/>
      <c r="F6" s="274"/>
      <c r="G6" s="274"/>
      <c r="H6" s="266"/>
    </row>
    <row r="7" spans="1:8" s="280" customFormat="1" ht="17.100000000000001" customHeight="1" x14ac:dyDescent="0.15">
      <c r="A7" s="275"/>
      <c r="B7" s="276">
        <v>1</v>
      </c>
      <c r="C7" s="277"/>
      <c r="D7" s="274" t="s">
        <v>137</v>
      </c>
      <c r="E7" s="274"/>
      <c r="F7" s="274"/>
      <c r="G7" s="278"/>
      <c r="H7" s="279"/>
    </row>
    <row r="8" spans="1:8" s="280" customFormat="1" ht="17.100000000000001" customHeight="1" x14ac:dyDescent="0.15">
      <c r="A8" s="275"/>
      <c r="B8" s="281"/>
      <c r="C8" s="277"/>
      <c r="D8" s="274"/>
      <c r="E8" s="274"/>
      <c r="F8" s="274"/>
      <c r="G8" s="274"/>
      <c r="H8" s="279"/>
    </row>
    <row r="9" spans="1:8" s="280" customFormat="1" ht="17.100000000000001" customHeight="1" x14ac:dyDescent="0.15">
      <c r="A9" s="275"/>
      <c r="B9" s="282">
        <v>2</v>
      </c>
      <c r="C9" s="277"/>
      <c r="D9" s="274" t="s">
        <v>138</v>
      </c>
      <c r="E9" s="274"/>
      <c r="F9" s="274"/>
      <c r="G9" s="278"/>
      <c r="H9" s="279"/>
    </row>
    <row r="10" spans="1:8" s="280" customFormat="1" ht="17.100000000000001" customHeight="1" x14ac:dyDescent="0.15">
      <c r="A10" s="275"/>
      <c r="B10" s="281"/>
      <c r="C10" s="277"/>
      <c r="D10" s="274"/>
      <c r="E10" s="274"/>
      <c r="F10" s="274"/>
      <c r="G10" s="274"/>
      <c r="H10" s="279"/>
    </row>
    <row r="11" spans="1:8" s="280" customFormat="1" ht="17.100000000000001" customHeight="1" x14ac:dyDescent="0.15">
      <c r="A11" s="275"/>
      <c r="B11" s="283">
        <v>3</v>
      </c>
      <c r="C11" s="277"/>
      <c r="D11" s="274" t="s">
        <v>139</v>
      </c>
      <c r="E11" s="274"/>
      <c r="F11" s="274"/>
      <c r="G11" s="278"/>
      <c r="H11" s="279"/>
    </row>
    <row r="12" spans="1:8" s="280" customFormat="1" ht="17.100000000000001" customHeight="1" x14ac:dyDescent="0.15">
      <c r="A12" s="275"/>
      <c r="B12" s="281"/>
      <c r="C12" s="277"/>
      <c r="D12" s="274"/>
      <c r="E12" s="274"/>
      <c r="F12" s="274"/>
      <c r="G12" s="274"/>
      <c r="H12" s="279"/>
    </row>
    <row r="13" spans="1:8" s="280" customFormat="1" ht="17.100000000000001" customHeight="1" x14ac:dyDescent="0.15">
      <c r="A13" s="275"/>
      <c r="B13" s="399">
        <v>4</v>
      </c>
      <c r="C13" s="277"/>
      <c r="D13" s="274" t="s">
        <v>140</v>
      </c>
      <c r="E13" s="274"/>
      <c r="F13" s="274"/>
      <c r="G13" s="278"/>
      <c r="H13" s="279"/>
    </row>
    <row r="14" spans="1:8" s="280" customFormat="1" ht="17.100000000000001" customHeight="1" x14ac:dyDescent="0.15">
      <c r="A14" s="275"/>
      <c r="B14" s="281" t="s">
        <v>141</v>
      </c>
      <c r="C14" s="277"/>
      <c r="D14" s="274"/>
      <c r="E14" s="274"/>
      <c r="F14" s="274"/>
      <c r="G14" s="274"/>
      <c r="H14" s="279"/>
    </row>
    <row r="15" spans="1:8" s="280" customFormat="1" ht="17.100000000000001" customHeight="1" x14ac:dyDescent="0.15">
      <c r="A15" s="275"/>
      <c r="B15" s="284">
        <v>5</v>
      </c>
      <c r="C15" s="285"/>
      <c r="D15" s="274" t="s">
        <v>142</v>
      </c>
      <c r="E15" s="274"/>
      <c r="F15" s="274"/>
      <c r="G15" s="278"/>
      <c r="H15" s="279"/>
    </row>
    <row r="16" spans="1:8" s="280" customFormat="1" ht="17.100000000000001" customHeight="1" x14ac:dyDescent="0.15">
      <c r="A16" s="275"/>
      <c r="B16" s="281"/>
      <c r="C16" s="277"/>
      <c r="D16" s="274"/>
      <c r="E16" s="274"/>
      <c r="F16" s="274"/>
      <c r="G16" s="274"/>
      <c r="H16" s="279"/>
    </row>
    <row r="17" spans="1:8" s="280" customFormat="1" ht="17.100000000000001" customHeight="1" x14ac:dyDescent="0.15">
      <c r="A17" s="275"/>
      <c r="B17" s="286">
        <v>6</v>
      </c>
      <c r="C17" s="277"/>
      <c r="D17" s="274" t="s">
        <v>143</v>
      </c>
      <c r="E17" s="274"/>
      <c r="F17" s="274"/>
      <c r="G17" s="274"/>
      <c r="H17" s="279"/>
    </row>
    <row r="18" spans="1:8" s="280" customFormat="1" ht="17.100000000000001" customHeight="1" x14ac:dyDescent="0.15">
      <c r="A18" s="275"/>
      <c r="B18" s="281"/>
      <c r="C18" s="277"/>
      <c r="D18" s="274"/>
      <c r="E18" s="274"/>
      <c r="F18" s="274"/>
      <c r="G18" s="274"/>
      <c r="H18" s="279"/>
    </row>
    <row r="19" spans="1:8" s="280" customFormat="1" ht="17.100000000000001" customHeight="1" x14ac:dyDescent="0.15">
      <c r="A19" s="275"/>
      <c r="B19" s="287">
        <v>7</v>
      </c>
      <c r="C19" s="277"/>
      <c r="D19" s="274" t="s">
        <v>144</v>
      </c>
      <c r="E19" s="274"/>
      <c r="F19" s="274"/>
      <c r="G19" s="274"/>
      <c r="H19" s="279"/>
    </row>
    <row r="20" spans="1:8" s="280" customFormat="1" ht="17.100000000000001" customHeight="1" x14ac:dyDescent="0.15">
      <c r="A20" s="275"/>
      <c r="B20" s="281"/>
      <c r="C20" s="277"/>
      <c r="D20" s="274"/>
      <c r="E20" s="274"/>
      <c r="F20" s="274"/>
      <c r="G20" s="274"/>
      <c r="H20" s="279"/>
    </row>
    <row r="21" spans="1:8" s="280" customFormat="1" ht="17.100000000000001" customHeight="1" x14ac:dyDescent="0.15">
      <c r="A21" s="275"/>
      <c r="B21" s="288">
        <v>8</v>
      </c>
      <c r="C21" s="277"/>
      <c r="D21" s="274" t="s">
        <v>145</v>
      </c>
      <c r="E21" s="274"/>
      <c r="F21" s="274"/>
      <c r="G21" s="274"/>
      <c r="H21" s="279"/>
    </row>
    <row r="22" spans="1:8" s="280" customFormat="1" ht="17.100000000000001" customHeight="1" x14ac:dyDescent="0.15">
      <c r="A22" s="275"/>
      <c r="B22" s="281"/>
      <c r="C22" s="277"/>
      <c r="D22" s="274"/>
      <c r="E22" s="274"/>
      <c r="F22" s="274"/>
      <c r="G22" s="274"/>
      <c r="H22" s="279"/>
    </row>
    <row r="23" spans="1:8" s="280" customFormat="1" ht="17.100000000000001" customHeight="1" x14ac:dyDescent="0.15">
      <c r="A23" s="275"/>
      <c r="B23" s="289">
        <v>9</v>
      </c>
      <c r="C23" s="277"/>
      <c r="D23" s="274" t="s">
        <v>146</v>
      </c>
      <c r="E23" s="274"/>
      <c r="F23" s="274"/>
      <c r="G23" s="274"/>
      <c r="H23" s="279"/>
    </row>
    <row r="24" spans="1:8" s="280" customFormat="1" ht="17.100000000000001" customHeight="1" x14ac:dyDescent="0.15">
      <c r="A24" s="275"/>
      <c r="B24" s="281"/>
      <c r="C24" s="277"/>
      <c r="D24" s="274"/>
      <c r="E24" s="274"/>
      <c r="F24" s="274"/>
      <c r="G24" s="274"/>
      <c r="H24" s="279"/>
    </row>
    <row r="25" spans="1:8" s="280" customFormat="1" ht="17.100000000000001" customHeight="1" x14ac:dyDescent="0.15">
      <c r="A25" s="275"/>
      <c r="B25" s="290">
        <v>10</v>
      </c>
      <c r="C25" s="277"/>
      <c r="D25" s="274" t="s">
        <v>147</v>
      </c>
      <c r="E25" s="274"/>
      <c r="F25" s="274"/>
      <c r="G25" s="274"/>
      <c r="H25" s="279"/>
    </row>
    <row r="26" spans="1:8" s="280" customFormat="1" ht="17.100000000000001" customHeight="1" x14ac:dyDescent="0.15">
      <c r="A26" s="275"/>
      <c r="B26" s="281"/>
      <c r="C26" s="277"/>
      <c r="D26" s="274"/>
      <c r="E26" s="274"/>
      <c r="F26" s="274"/>
      <c r="G26" s="274"/>
      <c r="H26" s="279"/>
    </row>
    <row r="27" spans="1:8" s="280" customFormat="1" ht="17.100000000000001" customHeight="1" x14ac:dyDescent="0.15">
      <c r="A27" s="275"/>
      <c r="B27" s="291">
        <v>11</v>
      </c>
      <c r="C27" s="277"/>
      <c r="D27" s="274" t="s">
        <v>148</v>
      </c>
      <c r="E27" s="274"/>
      <c r="F27" s="274"/>
      <c r="G27" s="274"/>
      <c r="H27" s="279"/>
    </row>
    <row r="28" spans="1:8" s="280" customFormat="1" ht="17.100000000000001" customHeight="1" x14ac:dyDescent="0.15">
      <c r="A28" s="275"/>
      <c r="B28" s="281"/>
      <c r="C28" s="277"/>
      <c r="D28" s="274"/>
      <c r="E28" s="274"/>
      <c r="F28" s="274"/>
      <c r="G28" s="274"/>
      <c r="H28" s="279"/>
    </row>
    <row r="29" spans="1:8" s="280" customFormat="1" ht="17.100000000000001" customHeight="1" x14ac:dyDescent="0.15">
      <c r="A29" s="275"/>
      <c r="B29" s="316">
        <v>12</v>
      </c>
      <c r="C29" s="277"/>
      <c r="D29" s="274" t="s">
        <v>149</v>
      </c>
      <c r="E29" s="274"/>
      <c r="F29" s="274"/>
      <c r="G29" s="274"/>
      <c r="H29" s="279"/>
    </row>
    <row r="30" spans="1:8" s="280" customFormat="1" ht="17.100000000000001" customHeight="1" x14ac:dyDescent="0.15">
      <c r="A30" s="292"/>
      <c r="B30" s="293"/>
      <c r="C30" s="294"/>
      <c r="D30" s="295"/>
      <c r="E30" s="295"/>
      <c r="F30" s="295"/>
      <c r="G30" s="295"/>
      <c r="H30" s="296"/>
    </row>
    <row r="31" spans="1:8" s="280" customFormat="1" ht="17.100000000000001" customHeight="1" x14ac:dyDescent="0.15">
      <c r="A31" s="275"/>
      <c r="B31" s="316">
        <v>13</v>
      </c>
      <c r="C31" s="297"/>
      <c r="D31" s="274" t="s">
        <v>150</v>
      </c>
      <c r="E31" s="274"/>
      <c r="F31" s="274"/>
      <c r="G31" s="274"/>
      <c r="H31" s="279"/>
    </row>
    <row r="32" spans="1:8" s="280" customFormat="1" ht="17.100000000000001" customHeight="1" x14ac:dyDescent="0.15">
      <c r="A32" s="275"/>
      <c r="B32" s="281"/>
      <c r="C32" s="277"/>
      <c r="D32" s="274"/>
      <c r="E32" s="274"/>
      <c r="F32" s="274"/>
      <c r="G32" s="274"/>
      <c r="H32" s="279"/>
    </row>
    <row r="33" spans="1:8" s="280" customFormat="1" ht="17.100000000000001" customHeight="1" x14ac:dyDescent="0.15">
      <c r="A33" s="275"/>
      <c r="B33" s="316">
        <v>14</v>
      </c>
      <c r="C33" s="277"/>
      <c r="D33" s="274" t="s">
        <v>151</v>
      </c>
      <c r="E33" s="274"/>
      <c r="F33" s="274"/>
      <c r="G33" s="274"/>
      <c r="H33" s="279"/>
    </row>
    <row r="34" spans="1:8" s="280" customFormat="1" ht="17.100000000000001" customHeight="1" x14ac:dyDescent="0.15">
      <c r="A34" s="298"/>
      <c r="B34" s="281"/>
      <c r="C34" s="277"/>
      <c r="D34" s="299"/>
      <c r="E34" s="299"/>
      <c r="F34" s="299"/>
      <c r="G34" s="299"/>
      <c r="H34" s="300"/>
    </row>
    <row r="35" spans="1:8" s="280" customFormat="1" ht="17.100000000000001" customHeight="1" x14ac:dyDescent="0.15">
      <c r="A35" s="301"/>
      <c r="B35" s="316">
        <v>15</v>
      </c>
      <c r="C35" s="277"/>
      <c r="D35" s="302" t="s">
        <v>92</v>
      </c>
      <c r="E35" s="302" t="s">
        <v>152</v>
      </c>
      <c r="F35" s="302"/>
      <c r="G35" s="302"/>
      <c r="H35" s="303"/>
    </row>
    <row r="36" spans="1:8" s="280" customFormat="1" ht="17.100000000000001" customHeight="1" x14ac:dyDescent="0.15">
      <c r="A36" s="298"/>
      <c r="B36" s="304"/>
      <c r="C36" s="305"/>
      <c r="D36" s="299"/>
      <c r="E36" s="299"/>
      <c r="F36" s="299"/>
      <c r="G36" s="299"/>
      <c r="H36" s="300"/>
    </row>
    <row r="37" spans="1:8" s="280" customFormat="1" ht="17.100000000000001" customHeight="1" x14ac:dyDescent="0.15">
      <c r="A37" s="275"/>
      <c r="B37" s="316">
        <v>16</v>
      </c>
      <c r="C37" s="297"/>
      <c r="D37" s="274" t="s">
        <v>153</v>
      </c>
      <c r="E37" s="274"/>
      <c r="F37" s="274"/>
      <c r="G37" s="274"/>
      <c r="H37" s="279"/>
    </row>
    <row r="38" spans="1:8" s="280" customFormat="1" ht="17.100000000000001" customHeight="1" x14ac:dyDescent="0.15">
      <c r="A38" s="275"/>
      <c r="B38" s="281"/>
      <c r="C38" s="277"/>
      <c r="D38" s="274"/>
      <c r="E38" s="274"/>
      <c r="F38" s="274"/>
      <c r="G38" s="274"/>
      <c r="H38" s="279"/>
    </row>
    <row r="39" spans="1:8" s="280" customFormat="1" ht="17.100000000000001" customHeight="1" x14ac:dyDescent="0.15">
      <c r="A39" s="275"/>
      <c r="B39" s="316">
        <v>17</v>
      </c>
      <c r="C39" s="297"/>
      <c r="D39" s="274" t="s">
        <v>154</v>
      </c>
      <c r="E39" s="274"/>
      <c r="F39" s="274"/>
      <c r="G39" s="274"/>
      <c r="H39" s="279"/>
    </row>
    <row r="40" spans="1:8" s="280" customFormat="1" ht="17.100000000000001" customHeight="1" x14ac:dyDescent="0.15">
      <c r="A40" s="275"/>
      <c r="B40" s="317"/>
      <c r="C40" s="297"/>
      <c r="D40" s="274"/>
      <c r="E40" s="274"/>
      <c r="F40" s="274"/>
      <c r="G40" s="274"/>
      <c r="H40" s="279"/>
    </row>
    <row r="41" spans="1:8" s="280" customFormat="1" ht="17.100000000000001" customHeight="1" x14ac:dyDescent="0.15">
      <c r="A41" s="275"/>
      <c r="B41" s="281"/>
      <c r="C41" s="306"/>
      <c r="D41" s="274"/>
      <c r="E41" s="274"/>
      <c r="F41" s="274"/>
      <c r="G41" s="274"/>
      <c r="H41" s="279"/>
    </row>
    <row r="42" spans="1:8" s="280" customFormat="1" ht="29.25" customHeight="1" x14ac:dyDescent="0.2">
      <c r="A42" s="539" t="s">
        <v>155</v>
      </c>
      <c r="B42" s="540"/>
      <c r="C42" s="540"/>
      <c r="D42" s="540"/>
      <c r="E42" s="540"/>
      <c r="F42" s="540"/>
      <c r="G42" s="540"/>
      <c r="H42" s="541"/>
    </row>
    <row r="43" spans="1:8" s="280" customFormat="1" ht="14.25" x14ac:dyDescent="0.15">
      <c r="A43" s="307"/>
      <c r="B43" s="308"/>
      <c r="C43" s="309"/>
      <c r="D43" s="310"/>
      <c r="E43" s="310"/>
      <c r="F43" s="310"/>
      <c r="G43" s="310"/>
      <c r="H43" s="311"/>
    </row>
    <row r="44" spans="1:8" s="313" customFormat="1" x14ac:dyDescent="0.2">
      <c r="A44" s="312"/>
      <c r="B44" s="264"/>
      <c r="C44" s="265"/>
      <c r="D44" s="312"/>
      <c r="E44" s="312"/>
      <c r="F44" s="312"/>
      <c r="G44" s="312"/>
      <c r="H44" s="312"/>
    </row>
    <row r="45" spans="1:8" s="313" customFormat="1" x14ac:dyDescent="0.2">
      <c r="A45" s="312"/>
      <c r="B45" s="264"/>
      <c r="C45" s="265"/>
      <c r="D45" s="312"/>
      <c r="E45" s="312"/>
      <c r="F45" s="312"/>
      <c r="G45" s="312"/>
      <c r="H45" s="312"/>
    </row>
    <row r="46" spans="1:8" s="313" customFormat="1" x14ac:dyDescent="0.2">
      <c r="A46" s="312"/>
      <c r="B46" s="264"/>
      <c r="C46" s="265"/>
      <c r="D46" s="312"/>
      <c r="E46" s="312"/>
      <c r="F46" s="312"/>
      <c r="G46" s="312"/>
      <c r="H46" s="312"/>
    </row>
    <row r="47" spans="1:8" s="313" customFormat="1" x14ac:dyDescent="0.2">
      <c r="A47" s="312"/>
      <c r="B47" s="264"/>
      <c r="C47" s="265"/>
      <c r="D47" s="312"/>
      <c r="E47" s="312"/>
      <c r="F47" s="312"/>
      <c r="G47" s="312"/>
      <c r="H47" s="312"/>
    </row>
    <row r="48" spans="1:8" s="313" customFormat="1" x14ac:dyDescent="0.2">
      <c r="A48" s="312"/>
      <c r="B48" s="264"/>
      <c r="C48" s="265"/>
      <c r="D48" s="312"/>
      <c r="E48" s="312"/>
      <c r="F48" s="312"/>
      <c r="G48" s="312"/>
      <c r="H48" s="312"/>
    </row>
    <row r="49" spans="1:8" s="313" customFormat="1" x14ac:dyDescent="0.2">
      <c r="A49" s="312"/>
      <c r="B49" s="264"/>
      <c r="C49" s="265"/>
      <c r="D49" s="312"/>
      <c r="E49" s="312"/>
      <c r="F49" s="312"/>
      <c r="G49" s="312"/>
      <c r="H49" s="312"/>
    </row>
    <row r="50" spans="1:8" s="313" customFormat="1" x14ac:dyDescent="0.2">
      <c r="A50" s="312"/>
      <c r="B50" s="264"/>
      <c r="C50" s="265"/>
      <c r="D50" s="312"/>
      <c r="E50" s="312"/>
      <c r="F50" s="312"/>
      <c r="G50" s="312"/>
      <c r="H50" s="312"/>
    </row>
    <row r="51" spans="1:8" s="313" customFormat="1" x14ac:dyDescent="0.2">
      <c r="A51" s="312"/>
      <c r="B51" s="264"/>
      <c r="C51" s="265"/>
      <c r="D51" s="312"/>
      <c r="E51" s="312"/>
      <c r="F51" s="312"/>
      <c r="G51" s="312"/>
      <c r="H51" s="312"/>
    </row>
    <row r="52" spans="1:8" s="313" customFormat="1" x14ac:dyDescent="0.2">
      <c r="A52" s="312"/>
      <c r="B52" s="264"/>
      <c r="C52" s="265"/>
      <c r="D52" s="312"/>
      <c r="E52" s="312"/>
      <c r="F52" s="312"/>
      <c r="G52" s="312"/>
      <c r="H52" s="312"/>
    </row>
    <row r="53" spans="1:8" s="313" customFormat="1" x14ac:dyDescent="0.2">
      <c r="A53" s="312"/>
      <c r="B53" s="264"/>
      <c r="C53" s="265"/>
      <c r="D53" s="312"/>
      <c r="E53" s="312"/>
      <c r="F53" s="312"/>
      <c r="G53" s="312"/>
      <c r="H53" s="312"/>
    </row>
    <row r="54" spans="1:8" s="313" customFormat="1" x14ac:dyDescent="0.2">
      <c r="A54" s="312"/>
      <c r="B54" s="264"/>
      <c r="C54" s="265"/>
      <c r="D54" s="312"/>
      <c r="E54" s="312"/>
      <c r="F54" s="312"/>
      <c r="G54" s="312"/>
      <c r="H54" s="312"/>
    </row>
    <row r="55" spans="1:8" s="313" customFormat="1" x14ac:dyDescent="0.2">
      <c r="B55" s="314"/>
      <c r="C55" s="315"/>
    </row>
    <row r="56" spans="1:8" s="313" customFormat="1" x14ac:dyDescent="0.2">
      <c r="B56" s="314"/>
      <c r="C56" s="315"/>
    </row>
    <row r="57" spans="1:8" s="313" customFormat="1" x14ac:dyDescent="0.2">
      <c r="B57" s="314"/>
      <c r="C57" s="315"/>
    </row>
    <row r="58" spans="1:8" s="313" customFormat="1" x14ac:dyDescent="0.2">
      <c r="B58" s="314"/>
      <c r="C58" s="315"/>
    </row>
    <row r="59" spans="1:8" s="313" customFormat="1" x14ac:dyDescent="0.2">
      <c r="B59" s="314"/>
      <c r="C59" s="315"/>
    </row>
    <row r="60" spans="1:8" s="313" customFormat="1" x14ac:dyDescent="0.2">
      <c r="B60" s="314"/>
      <c r="C60" s="315"/>
    </row>
    <row r="61" spans="1:8" s="313" customFormat="1" x14ac:dyDescent="0.2">
      <c r="B61" s="314"/>
      <c r="C61" s="315"/>
    </row>
    <row r="62" spans="1:8" s="313" customFormat="1" x14ac:dyDescent="0.2">
      <c r="B62" s="314"/>
      <c r="C62" s="315"/>
    </row>
    <row r="63" spans="1:8" s="313" customFormat="1" x14ac:dyDescent="0.2">
      <c r="B63" s="314"/>
      <c r="C63" s="315"/>
    </row>
    <row r="64" spans="1:8" s="313" customFormat="1" x14ac:dyDescent="0.2">
      <c r="B64" s="314"/>
      <c r="C64" s="315"/>
    </row>
    <row r="65" spans="2:3" s="313" customFormat="1" x14ac:dyDescent="0.2">
      <c r="B65" s="314"/>
      <c r="C65" s="315"/>
    </row>
    <row r="66" spans="2:3" s="313" customFormat="1" x14ac:dyDescent="0.2">
      <c r="B66" s="314"/>
      <c r="C66" s="315"/>
    </row>
    <row r="67" spans="2:3" s="313" customFormat="1" x14ac:dyDescent="0.2">
      <c r="B67" s="314"/>
      <c r="C67" s="315"/>
    </row>
    <row r="68" spans="2:3" s="313" customFormat="1" x14ac:dyDescent="0.2">
      <c r="B68" s="314"/>
      <c r="C68" s="315"/>
    </row>
    <row r="69" spans="2:3" s="313" customFormat="1" x14ac:dyDescent="0.2">
      <c r="B69" s="314"/>
      <c r="C69" s="315"/>
    </row>
    <row r="70" spans="2:3" s="313" customFormat="1" x14ac:dyDescent="0.2">
      <c r="B70" s="314"/>
      <c r="C70" s="315"/>
    </row>
    <row r="71" spans="2:3" s="313" customFormat="1" x14ac:dyDescent="0.2">
      <c r="B71" s="314"/>
      <c r="C71" s="315"/>
    </row>
    <row r="72" spans="2:3" s="313" customFormat="1" x14ac:dyDescent="0.2">
      <c r="B72" s="314"/>
      <c r="C72" s="315"/>
    </row>
    <row r="73" spans="2:3" s="313" customFormat="1" x14ac:dyDescent="0.2">
      <c r="B73" s="314"/>
      <c r="C73" s="315"/>
    </row>
    <row r="74" spans="2:3" s="313" customFormat="1" x14ac:dyDescent="0.2">
      <c r="B74" s="314"/>
      <c r="C74" s="315"/>
    </row>
    <row r="75" spans="2:3" s="313" customFormat="1" x14ac:dyDescent="0.2">
      <c r="B75" s="314"/>
      <c r="C75" s="315"/>
    </row>
    <row r="76" spans="2:3" s="313" customFormat="1" x14ac:dyDescent="0.2">
      <c r="B76" s="314"/>
      <c r="C76" s="315"/>
    </row>
    <row r="77" spans="2:3" s="313" customFormat="1" x14ac:dyDescent="0.2">
      <c r="B77" s="314"/>
      <c r="C77" s="315"/>
    </row>
    <row r="78" spans="2:3" s="313" customFormat="1" x14ac:dyDescent="0.2">
      <c r="B78" s="314"/>
      <c r="C78" s="315"/>
    </row>
    <row r="79" spans="2:3" s="313" customFormat="1" x14ac:dyDescent="0.2">
      <c r="B79" s="314"/>
      <c r="C79" s="315"/>
    </row>
    <row r="80" spans="2:3" s="313" customFormat="1" x14ac:dyDescent="0.2">
      <c r="B80" s="314"/>
      <c r="C80" s="315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F159"/>
  <sheetViews>
    <sheetView zoomScaleNormal="100" workbookViewId="0">
      <selection activeCell="N62" sqref="N62"/>
    </sheetView>
  </sheetViews>
  <sheetFormatPr defaultRowHeight="13.5" x14ac:dyDescent="0.15"/>
  <cols>
    <col min="1" max="1" width="6.125" style="465" customWidth="1"/>
    <col min="2" max="2" width="19.125" style="465" customWidth="1"/>
    <col min="3" max="4" width="13.25" style="465" customWidth="1"/>
    <col min="5" max="6" width="11.875" style="465" customWidth="1"/>
    <col min="7" max="7" width="20.5" style="465" customWidth="1"/>
    <col min="8" max="8" width="14.375" style="465" customWidth="1"/>
    <col min="9" max="9" width="4.875" style="53" customWidth="1"/>
    <col min="10" max="10" width="18.375" style="465" customWidth="1"/>
    <col min="11" max="11" width="5.125" style="465" customWidth="1"/>
    <col min="12" max="12" width="18.375" style="465" customWidth="1"/>
    <col min="13" max="13" width="15" style="465" customWidth="1"/>
    <col min="14" max="14" width="13.125" style="465" customWidth="1"/>
    <col min="15" max="15" width="10.125" style="465" customWidth="1"/>
    <col min="16" max="16" width="11.5" style="465" customWidth="1"/>
    <col min="17" max="17" width="4.125" style="1" customWidth="1"/>
    <col min="18" max="18" width="13.75" style="52" customWidth="1"/>
    <col min="19" max="30" width="7.625" style="1" customWidth="1"/>
    <col min="31" max="32" width="9" style="1"/>
    <col min="33" max="16384" width="9" style="465"/>
  </cols>
  <sheetData>
    <row r="1" spans="8:30" ht="12.75" customHeight="1" x14ac:dyDescent="0.15">
      <c r="H1" s="114" t="s">
        <v>188</v>
      </c>
      <c r="R1" s="116"/>
    </row>
    <row r="2" spans="8:30" x14ac:dyDescent="0.15">
      <c r="H2" s="207" t="s">
        <v>196</v>
      </c>
      <c r="I2" s="91"/>
      <c r="J2" s="209" t="s">
        <v>103</v>
      </c>
      <c r="K2" s="4"/>
      <c r="L2" s="348" t="s">
        <v>183</v>
      </c>
      <c r="R2" s="51"/>
      <c r="S2" s="117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x14ac:dyDescent="0.15">
      <c r="H3" s="199" t="s">
        <v>100</v>
      </c>
      <c r="I3" s="91"/>
      <c r="J3" s="158" t="s">
        <v>47</v>
      </c>
      <c r="K3" s="4"/>
      <c r="L3" s="348" t="s">
        <v>100</v>
      </c>
      <c r="M3" s="1"/>
      <c r="N3" s="100"/>
      <c r="O3" s="100"/>
      <c r="S3" s="28"/>
      <c r="T3" s="28"/>
      <c r="U3" s="28"/>
    </row>
    <row r="4" spans="8:30" x14ac:dyDescent="0.15">
      <c r="H4" s="47">
        <v>20791</v>
      </c>
      <c r="I4" s="91">
        <v>26</v>
      </c>
      <c r="J4" s="180" t="s">
        <v>30</v>
      </c>
      <c r="K4" s="130">
        <f>SUM(I4)</f>
        <v>26</v>
      </c>
      <c r="L4" s="365">
        <v>22921</v>
      </c>
      <c r="M4" s="485"/>
      <c r="N4" s="101"/>
      <c r="O4" s="101"/>
      <c r="S4" s="28"/>
      <c r="T4" s="28"/>
      <c r="U4" s="28"/>
    </row>
    <row r="5" spans="8:30" x14ac:dyDescent="0.15">
      <c r="H5" s="98">
        <v>11241</v>
      </c>
      <c r="I5" s="91">
        <v>37</v>
      </c>
      <c r="J5" s="180" t="s">
        <v>37</v>
      </c>
      <c r="K5" s="130">
        <f t="shared" ref="K5:K13" si="0">SUM(I5)</f>
        <v>37</v>
      </c>
      <c r="L5" s="366">
        <v>12849</v>
      </c>
      <c r="M5" s="49"/>
      <c r="N5" s="101"/>
      <c r="O5" s="101"/>
      <c r="S5" s="28"/>
      <c r="T5" s="28"/>
      <c r="U5" s="28"/>
    </row>
    <row r="6" spans="8:30" x14ac:dyDescent="0.15">
      <c r="H6" s="98">
        <v>11031</v>
      </c>
      <c r="I6" s="91">
        <v>33</v>
      </c>
      <c r="J6" s="180" t="s">
        <v>0</v>
      </c>
      <c r="K6" s="130">
        <f t="shared" si="0"/>
        <v>33</v>
      </c>
      <c r="L6" s="366">
        <v>16827</v>
      </c>
      <c r="M6" s="49"/>
      <c r="N6" s="208"/>
      <c r="O6" s="101"/>
      <c r="S6" s="28"/>
      <c r="T6" s="28"/>
      <c r="U6" s="28"/>
    </row>
    <row r="7" spans="8:30" x14ac:dyDescent="0.15">
      <c r="H7" s="98">
        <v>10477</v>
      </c>
      <c r="I7" s="91">
        <v>34</v>
      </c>
      <c r="J7" s="180" t="s">
        <v>1</v>
      </c>
      <c r="K7" s="130">
        <f t="shared" si="0"/>
        <v>34</v>
      </c>
      <c r="L7" s="366">
        <v>11678</v>
      </c>
      <c r="M7" s="49"/>
      <c r="N7" s="101"/>
      <c r="O7" s="101"/>
      <c r="S7" s="28"/>
      <c r="T7" s="28"/>
      <c r="U7" s="28"/>
    </row>
    <row r="8" spans="8:30" x14ac:dyDescent="0.15">
      <c r="H8" s="48">
        <v>7693</v>
      </c>
      <c r="I8" s="91">
        <v>36</v>
      </c>
      <c r="J8" s="180" t="s">
        <v>5</v>
      </c>
      <c r="K8" s="130">
        <f t="shared" si="0"/>
        <v>36</v>
      </c>
      <c r="L8" s="366">
        <v>4496</v>
      </c>
      <c r="M8" s="49"/>
      <c r="N8" s="101"/>
      <c r="O8" s="101"/>
      <c r="S8" s="28"/>
      <c r="T8" s="28"/>
      <c r="U8" s="28"/>
    </row>
    <row r="9" spans="8:30" x14ac:dyDescent="0.15">
      <c r="H9" s="98">
        <v>6981</v>
      </c>
      <c r="I9" s="91">
        <v>14</v>
      </c>
      <c r="J9" s="180" t="s">
        <v>19</v>
      </c>
      <c r="K9" s="130">
        <f t="shared" si="0"/>
        <v>14</v>
      </c>
      <c r="L9" s="366">
        <v>5492</v>
      </c>
      <c r="M9" s="49"/>
      <c r="N9" s="101"/>
      <c r="O9" s="101"/>
      <c r="S9" s="28"/>
      <c r="T9" s="28"/>
      <c r="U9" s="28"/>
    </row>
    <row r="10" spans="8:30" x14ac:dyDescent="0.15">
      <c r="H10" s="219">
        <v>6024</v>
      </c>
      <c r="I10" s="506">
        <v>40</v>
      </c>
      <c r="J10" s="251" t="s">
        <v>2</v>
      </c>
      <c r="K10" s="130">
        <f t="shared" si="0"/>
        <v>40</v>
      </c>
      <c r="L10" s="366">
        <v>7103</v>
      </c>
      <c r="S10" s="28"/>
      <c r="T10" s="28"/>
      <c r="U10" s="28"/>
    </row>
    <row r="11" spans="8:30" x14ac:dyDescent="0.15">
      <c r="H11" s="109">
        <v>5099</v>
      </c>
      <c r="I11" s="91">
        <v>25</v>
      </c>
      <c r="J11" s="180" t="s">
        <v>29</v>
      </c>
      <c r="K11" s="130">
        <f t="shared" si="0"/>
        <v>25</v>
      </c>
      <c r="L11" s="366">
        <v>5433</v>
      </c>
      <c r="M11" s="49"/>
      <c r="N11" s="101"/>
      <c r="O11" s="101"/>
      <c r="S11" s="28"/>
      <c r="T11" s="28"/>
      <c r="U11" s="28"/>
    </row>
    <row r="12" spans="8:30" x14ac:dyDescent="0.15">
      <c r="H12" s="152">
        <v>3050</v>
      </c>
      <c r="I12" s="151">
        <v>24</v>
      </c>
      <c r="J12" s="183" t="s">
        <v>28</v>
      </c>
      <c r="K12" s="130">
        <f t="shared" si="0"/>
        <v>24</v>
      </c>
      <c r="L12" s="366">
        <v>3122</v>
      </c>
      <c r="M12" s="49"/>
      <c r="N12" s="101"/>
      <c r="O12" s="101"/>
      <c r="S12" s="28"/>
      <c r="T12" s="28"/>
      <c r="U12" s="28"/>
    </row>
    <row r="13" spans="8:30" ht="14.25" thickBot="1" x14ac:dyDescent="0.2">
      <c r="H13" s="527">
        <v>3041</v>
      </c>
      <c r="I13" s="467">
        <v>16</v>
      </c>
      <c r="J13" s="468" t="s">
        <v>3</v>
      </c>
      <c r="K13" s="130">
        <f t="shared" si="0"/>
        <v>16</v>
      </c>
      <c r="L13" s="366">
        <v>2716</v>
      </c>
      <c r="M13" s="49"/>
      <c r="N13" s="101"/>
      <c r="O13" s="101"/>
      <c r="S13" s="28"/>
      <c r="T13" s="28"/>
      <c r="U13" s="28"/>
    </row>
    <row r="14" spans="8:30" ht="14.25" thickTop="1" x14ac:dyDescent="0.15">
      <c r="H14" s="48">
        <v>2723</v>
      </c>
      <c r="I14" s="135">
        <v>38</v>
      </c>
      <c r="J14" s="197" t="s">
        <v>38</v>
      </c>
      <c r="K14" s="119" t="s">
        <v>8</v>
      </c>
      <c r="L14" s="367">
        <v>105086</v>
      </c>
      <c r="S14" s="28"/>
      <c r="T14" s="28"/>
      <c r="U14" s="28"/>
    </row>
    <row r="15" spans="8:30" x14ac:dyDescent="0.15">
      <c r="H15" s="98">
        <v>2589</v>
      </c>
      <c r="I15" s="91">
        <v>15</v>
      </c>
      <c r="J15" s="180" t="s">
        <v>20</v>
      </c>
      <c r="K15" s="55"/>
      <c r="L15" s="1" t="s">
        <v>60</v>
      </c>
      <c r="M15" s="496" t="s">
        <v>213</v>
      </c>
      <c r="N15" s="46" t="s">
        <v>75</v>
      </c>
      <c r="S15" s="28"/>
      <c r="T15" s="28"/>
      <c r="U15" s="28"/>
    </row>
    <row r="16" spans="8:30" x14ac:dyDescent="0.15">
      <c r="H16" s="48">
        <v>2328</v>
      </c>
      <c r="I16" s="91">
        <v>17</v>
      </c>
      <c r="J16" s="180" t="s">
        <v>21</v>
      </c>
      <c r="K16" s="130">
        <f>SUM(I4)</f>
        <v>26</v>
      </c>
      <c r="L16" s="180" t="s">
        <v>30</v>
      </c>
      <c r="M16" s="368">
        <v>20635</v>
      </c>
      <c r="N16" s="99">
        <f>SUM(H4)</f>
        <v>20791</v>
      </c>
      <c r="O16" s="49"/>
      <c r="P16" s="18"/>
      <c r="S16" s="28"/>
      <c r="T16" s="28"/>
      <c r="U16" s="28"/>
    </row>
    <row r="17" spans="1:21" x14ac:dyDescent="0.15">
      <c r="H17" s="48">
        <v>2313</v>
      </c>
      <c r="I17" s="91">
        <v>27</v>
      </c>
      <c r="J17" s="180" t="s">
        <v>31</v>
      </c>
      <c r="K17" s="130">
        <f t="shared" ref="K17:K25" si="1">SUM(I5)</f>
        <v>37</v>
      </c>
      <c r="L17" s="180" t="s">
        <v>37</v>
      </c>
      <c r="M17" s="369">
        <v>11287</v>
      </c>
      <c r="N17" s="99">
        <f t="shared" ref="N17:N25" si="2">SUM(H5)</f>
        <v>11241</v>
      </c>
      <c r="O17" s="49"/>
      <c r="P17" s="18"/>
      <c r="S17" s="28"/>
      <c r="T17" s="28"/>
      <c r="U17" s="28"/>
    </row>
    <row r="18" spans="1:21" x14ac:dyDescent="0.15">
      <c r="H18" s="517">
        <v>1414</v>
      </c>
      <c r="I18" s="91">
        <v>1</v>
      </c>
      <c r="J18" s="180" t="s">
        <v>4</v>
      </c>
      <c r="K18" s="130">
        <f t="shared" si="1"/>
        <v>33</v>
      </c>
      <c r="L18" s="180" t="s">
        <v>0</v>
      </c>
      <c r="M18" s="369">
        <v>14448</v>
      </c>
      <c r="N18" s="99">
        <f t="shared" si="2"/>
        <v>11031</v>
      </c>
      <c r="O18" s="49"/>
      <c r="P18" s="18"/>
      <c r="S18" s="28"/>
      <c r="T18" s="28"/>
      <c r="U18" s="28"/>
    </row>
    <row r="19" spans="1:21" x14ac:dyDescent="0.15">
      <c r="H19" s="109">
        <v>609</v>
      </c>
      <c r="I19" s="91">
        <v>31</v>
      </c>
      <c r="J19" s="180" t="s">
        <v>64</v>
      </c>
      <c r="K19" s="130">
        <f t="shared" si="1"/>
        <v>34</v>
      </c>
      <c r="L19" s="180" t="s">
        <v>1</v>
      </c>
      <c r="M19" s="369">
        <v>9433</v>
      </c>
      <c r="N19" s="99">
        <f t="shared" si="2"/>
        <v>10477</v>
      </c>
      <c r="O19" s="49"/>
      <c r="P19" s="18"/>
      <c r="S19" s="28"/>
      <c r="T19" s="28"/>
      <c r="U19" s="28"/>
    </row>
    <row r="20" spans="1:21" ht="14.25" thickBot="1" x14ac:dyDescent="0.2">
      <c r="H20" s="98">
        <v>585</v>
      </c>
      <c r="I20" s="91">
        <v>2</v>
      </c>
      <c r="J20" s="180" t="s">
        <v>6</v>
      </c>
      <c r="K20" s="130">
        <f t="shared" si="1"/>
        <v>36</v>
      </c>
      <c r="L20" s="180" t="s">
        <v>5</v>
      </c>
      <c r="M20" s="369">
        <v>8007</v>
      </c>
      <c r="N20" s="99">
        <f t="shared" si="2"/>
        <v>7693</v>
      </c>
      <c r="O20" s="49"/>
      <c r="P20" s="18"/>
      <c r="S20" s="28"/>
      <c r="T20" s="28"/>
      <c r="U20" s="28"/>
    </row>
    <row r="21" spans="1:21" x14ac:dyDescent="0.15">
      <c r="A21" s="65" t="s">
        <v>46</v>
      </c>
      <c r="B21" s="66" t="s">
        <v>47</v>
      </c>
      <c r="C21" s="66" t="s">
        <v>196</v>
      </c>
      <c r="D21" s="66" t="s">
        <v>183</v>
      </c>
      <c r="E21" s="66" t="s">
        <v>41</v>
      </c>
      <c r="F21" s="66" t="s">
        <v>50</v>
      </c>
      <c r="G21" s="326" t="s">
        <v>187</v>
      </c>
      <c r="H21" s="219">
        <v>480</v>
      </c>
      <c r="I21" s="91">
        <v>19</v>
      </c>
      <c r="J21" s="180" t="s">
        <v>23</v>
      </c>
      <c r="K21" s="130">
        <f t="shared" si="1"/>
        <v>14</v>
      </c>
      <c r="L21" s="180" t="s">
        <v>19</v>
      </c>
      <c r="M21" s="369">
        <v>8305</v>
      </c>
      <c r="N21" s="99">
        <f t="shared" si="2"/>
        <v>6981</v>
      </c>
      <c r="O21" s="49"/>
      <c r="P21" s="18"/>
      <c r="S21" s="28"/>
      <c r="T21" s="28"/>
      <c r="U21" s="28"/>
    </row>
    <row r="22" spans="1:21" x14ac:dyDescent="0.15">
      <c r="A22" s="68">
        <v>1</v>
      </c>
      <c r="B22" s="180" t="s">
        <v>30</v>
      </c>
      <c r="C22" s="47">
        <f t="shared" ref="C22:C31" si="3">SUM(H4)</f>
        <v>20791</v>
      </c>
      <c r="D22" s="99">
        <f>SUM(L4)</f>
        <v>22921</v>
      </c>
      <c r="E22" s="58">
        <f t="shared" ref="E22:E32" si="4">SUM(N16/M16*100)</f>
        <v>100.75599709231888</v>
      </c>
      <c r="F22" s="62">
        <f>SUM(C22/D22*100)</f>
        <v>90.707211727237038</v>
      </c>
      <c r="G22" s="4"/>
      <c r="H22" s="102">
        <v>432</v>
      </c>
      <c r="I22" s="91">
        <v>12</v>
      </c>
      <c r="J22" s="180" t="s">
        <v>18</v>
      </c>
      <c r="K22" s="130">
        <f t="shared" si="1"/>
        <v>40</v>
      </c>
      <c r="L22" s="251" t="s">
        <v>2</v>
      </c>
      <c r="M22" s="369">
        <v>6252</v>
      </c>
      <c r="N22" s="99">
        <f t="shared" si="2"/>
        <v>6024</v>
      </c>
      <c r="O22" s="49"/>
      <c r="P22" s="18"/>
      <c r="S22" s="28"/>
      <c r="T22" s="28"/>
      <c r="U22" s="28"/>
    </row>
    <row r="23" spans="1:21" x14ac:dyDescent="0.15">
      <c r="A23" s="68">
        <v>2</v>
      </c>
      <c r="B23" s="180" t="s">
        <v>37</v>
      </c>
      <c r="C23" s="47">
        <f t="shared" si="3"/>
        <v>11241</v>
      </c>
      <c r="D23" s="99">
        <f>SUM(L5)</f>
        <v>12849</v>
      </c>
      <c r="E23" s="58">
        <f t="shared" si="4"/>
        <v>99.592451492867909</v>
      </c>
      <c r="F23" s="62">
        <f t="shared" ref="F23:F32" si="5">SUM(C23/D23*100)</f>
        <v>87.485407424702316</v>
      </c>
      <c r="G23" s="4"/>
      <c r="H23" s="139">
        <v>250</v>
      </c>
      <c r="I23" s="91">
        <v>23</v>
      </c>
      <c r="J23" s="180" t="s">
        <v>27</v>
      </c>
      <c r="K23" s="130">
        <f t="shared" si="1"/>
        <v>25</v>
      </c>
      <c r="L23" s="180" t="s">
        <v>29</v>
      </c>
      <c r="M23" s="369">
        <v>4977</v>
      </c>
      <c r="N23" s="99">
        <f t="shared" si="2"/>
        <v>5099</v>
      </c>
      <c r="O23" s="49"/>
      <c r="P23" s="18"/>
      <c r="S23" s="28"/>
      <c r="T23" s="28"/>
      <c r="U23" s="28"/>
    </row>
    <row r="24" spans="1:21" x14ac:dyDescent="0.15">
      <c r="A24" s="68">
        <v>3</v>
      </c>
      <c r="B24" s="180" t="s">
        <v>0</v>
      </c>
      <c r="C24" s="47">
        <f t="shared" si="3"/>
        <v>11031</v>
      </c>
      <c r="D24" s="99">
        <f t="shared" ref="D24:D31" si="6">SUM(L6)</f>
        <v>16827</v>
      </c>
      <c r="E24" s="58">
        <f t="shared" si="4"/>
        <v>76.349667774086384</v>
      </c>
      <c r="F24" s="62">
        <f t="shared" si="5"/>
        <v>65.555357461223025</v>
      </c>
      <c r="G24" s="4"/>
      <c r="H24" s="453">
        <v>167</v>
      </c>
      <c r="I24" s="91">
        <v>21</v>
      </c>
      <c r="J24" s="180" t="s">
        <v>25</v>
      </c>
      <c r="K24" s="130">
        <f t="shared" si="1"/>
        <v>24</v>
      </c>
      <c r="L24" s="183" t="s">
        <v>28</v>
      </c>
      <c r="M24" s="369">
        <v>3084</v>
      </c>
      <c r="N24" s="99">
        <f t="shared" si="2"/>
        <v>3050</v>
      </c>
      <c r="O24" s="49"/>
      <c r="P24" s="18"/>
      <c r="S24" s="28"/>
      <c r="T24" s="28"/>
      <c r="U24" s="28"/>
    </row>
    <row r="25" spans="1:21" ht="14.25" thickBot="1" x14ac:dyDescent="0.2">
      <c r="A25" s="68">
        <v>4</v>
      </c>
      <c r="B25" s="180" t="s">
        <v>1</v>
      </c>
      <c r="C25" s="47">
        <f t="shared" si="3"/>
        <v>10477</v>
      </c>
      <c r="D25" s="99">
        <f t="shared" si="6"/>
        <v>11678</v>
      </c>
      <c r="E25" s="58">
        <f t="shared" si="4"/>
        <v>111.06752888794658</v>
      </c>
      <c r="F25" s="62">
        <f t="shared" si="5"/>
        <v>89.715704743963016</v>
      </c>
      <c r="G25" s="4"/>
      <c r="H25" s="139">
        <v>134</v>
      </c>
      <c r="I25" s="91">
        <v>22</v>
      </c>
      <c r="J25" s="180" t="s">
        <v>26</v>
      </c>
      <c r="K25" s="204">
        <f t="shared" si="1"/>
        <v>16</v>
      </c>
      <c r="L25" s="468" t="s">
        <v>3</v>
      </c>
      <c r="M25" s="370">
        <v>3062</v>
      </c>
      <c r="N25" s="188">
        <f t="shared" si="2"/>
        <v>3041</v>
      </c>
      <c r="O25" s="49"/>
      <c r="P25" s="18"/>
      <c r="S25" s="28"/>
      <c r="T25" s="28"/>
      <c r="U25" s="28"/>
    </row>
    <row r="26" spans="1:21" ht="14.25" thickTop="1" x14ac:dyDescent="0.15">
      <c r="A26" s="68">
        <v>5</v>
      </c>
      <c r="B26" s="180" t="s">
        <v>5</v>
      </c>
      <c r="C26" s="99">
        <f t="shared" si="3"/>
        <v>7693</v>
      </c>
      <c r="D26" s="99">
        <f t="shared" si="6"/>
        <v>4496</v>
      </c>
      <c r="E26" s="457">
        <f t="shared" si="4"/>
        <v>96.078431372549019</v>
      </c>
      <c r="F26" s="459">
        <f t="shared" si="5"/>
        <v>171.10765124555161</v>
      </c>
      <c r="G26" s="13"/>
      <c r="H26" s="453">
        <v>63</v>
      </c>
      <c r="I26" s="91">
        <v>32</v>
      </c>
      <c r="J26" s="180" t="s">
        <v>35</v>
      </c>
      <c r="K26" s="4"/>
      <c r="L26" s="436" t="s">
        <v>8</v>
      </c>
      <c r="M26" s="371">
        <v>102696</v>
      </c>
      <c r="N26" s="217">
        <f>SUM(H44)</f>
        <v>99601</v>
      </c>
      <c r="S26" s="28"/>
      <c r="T26" s="28"/>
      <c r="U26" s="28"/>
    </row>
    <row r="27" spans="1:21" x14ac:dyDescent="0.15">
      <c r="A27" s="68">
        <v>6</v>
      </c>
      <c r="B27" s="180" t="s">
        <v>19</v>
      </c>
      <c r="C27" s="47">
        <f t="shared" si="3"/>
        <v>6981</v>
      </c>
      <c r="D27" s="99">
        <f t="shared" si="6"/>
        <v>5492</v>
      </c>
      <c r="E27" s="58">
        <f t="shared" si="4"/>
        <v>84.057796508127637</v>
      </c>
      <c r="F27" s="62">
        <f t="shared" si="5"/>
        <v>127.11216314639475</v>
      </c>
      <c r="G27" s="4"/>
      <c r="H27" s="139">
        <v>53</v>
      </c>
      <c r="I27" s="91">
        <v>4</v>
      </c>
      <c r="J27" s="180" t="s">
        <v>11</v>
      </c>
      <c r="L27" s="32"/>
      <c r="M27" s="28"/>
      <c r="S27" s="28"/>
      <c r="T27" s="28"/>
      <c r="U27" s="28"/>
    </row>
    <row r="28" spans="1:21" x14ac:dyDescent="0.15">
      <c r="A28" s="68">
        <v>7</v>
      </c>
      <c r="B28" s="251" t="s">
        <v>2</v>
      </c>
      <c r="C28" s="47">
        <f t="shared" si="3"/>
        <v>6024</v>
      </c>
      <c r="D28" s="99">
        <f t="shared" si="6"/>
        <v>7103</v>
      </c>
      <c r="E28" s="58">
        <f t="shared" si="4"/>
        <v>96.353166986564304</v>
      </c>
      <c r="F28" s="62">
        <f t="shared" si="5"/>
        <v>84.809235534281285</v>
      </c>
      <c r="G28" s="4"/>
      <c r="H28" s="139">
        <v>20</v>
      </c>
      <c r="I28" s="91">
        <v>9</v>
      </c>
      <c r="J28" s="391" t="s">
        <v>170</v>
      </c>
      <c r="L28" s="32"/>
      <c r="S28" s="28"/>
      <c r="T28" s="28"/>
      <c r="U28" s="28"/>
    </row>
    <row r="29" spans="1:21" x14ac:dyDescent="0.15">
      <c r="A29" s="68">
        <v>8</v>
      </c>
      <c r="B29" s="180" t="s">
        <v>29</v>
      </c>
      <c r="C29" s="47">
        <f t="shared" si="3"/>
        <v>5099</v>
      </c>
      <c r="D29" s="99">
        <f t="shared" si="6"/>
        <v>5433</v>
      </c>
      <c r="E29" s="58">
        <f t="shared" si="4"/>
        <v>102.45127586899739</v>
      </c>
      <c r="F29" s="62">
        <f t="shared" si="5"/>
        <v>93.852383581814834</v>
      </c>
      <c r="G29" s="12"/>
      <c r="H29" s="525">
        <v>6</v>
      </c>
      <c r="I29" s="91">
        <v>7</v>
      </c>
      <c r="J29" s="180" t="s">
        <v>14</v>
      </c>
      <c r="L29" s="32"/>
      <c r="M29" s="28"/>
      <c r="S29" s="28"/>
      <c r="T29" s="28"/>
      <c r="U29" s="28"/>
    </row>
    <row r="30" spans="1:21" x14ac:dyDescent="0.15">
      <c r="A30" s="68">
        <v>9</v>
      </c>
      <c r="B30" s="183" t="s">
        <v>28</v>
      </c>
      <c r="C30" s="47">
        <f t="shared" si="3"/>
        <v>3050</v>
      </c>
      <c r="D30" s="99">
        <f t="shared" si="6"/>
        <v>3122</v>
      </c>
      <c r="E30" s="58">
        <f t="shared" si="4"/>
        <v>98.897535667963695</v>
      </c>
      <c r="F30" s="62">
        <f t="shared" si="5"/>
        <v>97.693786034593217</v>
      </c>
      <c r="G30" s="13"/>
      <c r="H30" s="102">
        <v>4</v>
      </c>
      <c r="I30" s="91">
        <v>20</v>
      </c>
      <c r="J30" s="180" t="s">
        <v>24</v>
      </c>
      <c r="L30" s="410"/>
      <c r="M30" s="28"/>
      <c r="S30" s="28"/>
      <c r="T30" s="28"/>
      <c r="U30" s="28"/>
    </row>
    <row r="31" spans="1:21" ht="14.25" thickBot="1" x14ac:dyDescent="0.2">
      <c r="A31" s="71">
        <v>10</v>
      </c>
      <c r="B31" s="468" t="s">
        <v>3</v>
      </c>
      <c r="C31" s="47">
        <f t="shared" si="3"/>
        <v>3041</v>
      </c>
      <c r="D31" s="99">
        <f t="shared" si="6"/>
        <v>2716</v>
      </c>
      <c r="E31" s="58">
        <f t="shared" si="4"/>
        <v>99.31417374265186</v>
      </c>
      <c r="F31" s="62">
        <f t="shared" si="5"/>
        <v>111.9661266568483</v>
      </c>
      <c r="G31" s="103"/>
      <c r="H31" s="139">
        <v>3</v>
      </c>
      <c r="I31" s="91">
        <v>6</v>
      </c>
      <c r="J31" s="180" t="s">
        <v>13</v>
      </c>
      <c r="L31" s="410"/>
      <c r="M31" s="28"/>
      <c r="S31" s="28"/>
      <c r="T31" s="28"/>
      <c r="U31" s="28"/>
    </row>
    <row r="32" spans="1:21" ht="14.25" thickBot="1" x14ac:dyDescent="0.2">
      <c r="A32" s="72"/>
      <c r="B32" s="73" t="s">
        <v>56</v>
      </c>
      <c r="C32" s="74">
        <f>SUM(H44)</f>
        <v>99601</v>
      </c>
      <c r="D32" s="74">
        <f>SUM(L14)</f>
        <v>105086</v>
      </c>
      <c r="E32" s="77">
        <f t="shared" si="4"/>
        <v>96.986250681623432</v>
      </c>
      <c r="F32" s="75">
        <f t="shared" si="5"/>
        <v>94.780465523476011</v>
      </c>
      <c r="G32" s="479">
        <v>69.8</v>
      </c>
      <c r="H32" s="515">
        <v>0</v>
      </c>
      <c r="I32" s="91">
        <v>3</v>
      </c>
      <c r="J32" s="180" t="s">
        <v>10</v>
      </c>
      <c r="L32" s="410"/>
      <c r="M32" s="28"/>
      <c r="S32" s="28"/>
      <c r="T32" s="28"/>
      <c r="U32" s="28"/>
    </row>
    <row r="33" spans="1:30" x14ac:dyDescent="0.15">
      <c r="H33" s="47">
        <v>0</v>
      </c>
      <c r="I33" s="91">
        <v>5</v>
      </c>
      <c r="J33" s="180" t="s">
        <v>12</v>
      </c>
      <c r="L33" s="477"/>
      <c r="M33" s="28"/>
      <c r="S33" s="28"/>
      <c r="T33" s="28"/>
      <c r="U33" s="28"/>
    </row>
    <row r="34" spans="1:30" x14ac:dyDescent="0.15">
      <c r="A34" s="1"/>
      <c r="B34" s="1"/>
      <c r="C34" s="1"/>
      <c r="D34" s="1"/>
      <c r="E34" s="1"/>
      <c r="F34" s="1"/>
      <c r="G34" s="1"/>
      <c r="H34" s="47">
        <v>0</v>
      </c>
      <c r="I34" s="91">
        <v>8</v>
      </c>
      <c r="J34" s="180" t="s">
        <v>15</v>
      </c>
      <c r="S34" s="28"/>
      <c r="T34" s="28"/>
      <c r="U34" s="28"/>
    </row>
    <row r="35" spans="1:30" x14ac:dyDescent="0.15">
      <c r="H35" s="517">
        <v>0</v>
      </c>
      <c r="I35" s="91">
        <v>10</v>
      </c>
      <c r="J35" s="180" t="s">
        <v>16</v>
      </c>
      <c r="L35" s="51"/>
      <c r="M35" s="478"/>
      <c r="N35" s="1"/>
      <c r="S35" s="28"/>
      <c r="T35" s="28"/>
      <c r="U35" s="28"/>
    </row>
    <row r="36" spans="1:30" x14ac:dyDescent="0.15">
      <c r="A36" s="1"/>
      <c r="B36" s="52"/>
      <c r="C36" s="28"/>
      <c r="E36" s="18"/>
      <c r="F36" s="1"/>
      <c r="G36" s="1"/>
      <c r="H36" s="47">
        <v>0</v>
      </c>
      <c r="I36" s="91">
        <v>11</v>
      </c>
      <c r="J36" s="180" t="s">
        <v>17</v>
      </c>
      <c r="S36" s="28"/>
      <c r="T36" s="28"/>
      <c r="U36" s="28"/>
    </row>
    <row r="37" spans="1:30" x14ac:dyDescent="0.15">
      <c r="A37" s="1"/>
      <c r="B37" s="20"/>
      <c r="C37" s="28"/>
      <c r="F37" s="28"/>
      <c r="G37" s="52"/>
      <c r="H37" s="98">
        <v>0</v>
      </c>
      <c r="I37" s="91">
        <v>13</v>
      </c>
      <c r="J37" s="180" t="s">
        <v>7</v>
      </c>
      <c r="L37" s="52"/>
      <c r="M37" s="28"/>
      <c r="S37" s="28"/>
      <c r="T37" s="28"/>
      <c r="U37" s="28"/>
    </row>
    <row r="38" spans="1:30" x14ac:dyDescent="0.15">
      <c r="A38" s="1"/>
      <c r="B38" s="1"/>
      <c r="C38" s="28"/>
      <c r="F38" s="28"/>
      <c r="G38" s="1"/>
      <c r="H38" s="48">
        <v>0</v>
      </c>
      <c r="I38" s="91">
        <v>18</v>
      </c>
      <c r="J38" s="180" t="s">
        <v>22</v>
      </c>
      <c r="L38" s="52"/>
      <c r="M38" s="28"/>
      <c r="S38" s="28"/>
      <c r="T38" s="28"/>
      <c r="U38" s="28"/>
    </row>
    <row r="39" spans="1:30" x14ac:dyDescent="0.15">
      <c r="A39" s="1"/>
      <c r="B39" s="52"/>
      <c r="C39" s="28"/>
      <c r="F39" s="28"/>
      <c r="G39" s="20"/>
      <c r="H39" s="195">
        <v>0</v>
      </c>
      <c r="I39" s="91">
        <v>28</v>
      </c>
      <c r="J39" s="180" t="s">
        <v>32</v>
      </c>
      <c r="L39" s="52"/>
      <c r="M39" s="28"/>
      <c r="S39" s="28"/>
      <c r="T39" s="28"/>
      <c r="U39" s="28"/>
    </row>
    <row r="40" spans="1:30" x14ac:dyDescent="0.15">
      <c r="A40" s="1"/>
      <c r="B40" s="1"/>
      <c r="C40" s="28"/>
      <c r="F40" s="1"/>
      <c r="G40" s="1"/>
      <c r="H40" s="98">
        <v>0</v>
      </c>
      <c r="I40" s="91">
        <v>29</v>
      </c>
      <c r="J40" s="180" t="s">
        <v>54</v>
      </c>
      <c r="L40" s="52"/>
      <c r="M40" s="28"/>
      <c r="S40" s="28"/>
      <c r="T40" s="28"/>
      <c r="U40" s="28"/>
    </row>
    <row r="41" spans="1:30" x14ac:dyDescent="0.15">
      <c r="H41" s="526">
        <v>0</v>
      </c>
      <c r="I41" s="91">
        <v>30</v>
      </c>
      <c r="J41" s="180" t="s">
        <v>33</v>
      </c>
      <c r="L41" s="52"/>
      <c r="M41" s="28"/>
      <c r="S41" s="28"/>
      <c r="T41" s="28"/>
      <c r="U41" s="28"/>
    </row>
    <row r="42" spans="1:30" x14ac:dyDescent="0.15">
      <c r="H42" s="48">
        <v>0</v>
      </c>
      <c r="I42" s="91">
        <v>35</v>
      </c>
      <c r="J42" s="180" t="s">
        <v>36</v>
      </c>
      <c r="L42" s="52"/>
      <c r="M42" s="28"/>
      <c r="S42" s="28"/>
      <c r="T42" s="28"/>
      <c r="U42" s="28"/>
    </row>
    <row r="43" spans="1:30" x14ac:dyDescent="0.15">
      <c r="H43" s="48">
        <v>0</v>
      </c>
      <c r="I43" s="91">
        <v>39</v>
      </c>
      <c r="J43" s="180" t="s">
        <v>39</v>
      </c>
      <c r="L43" s="52"/>
      <c r="M43" s="28"/>
      <c r="S43" s="33"/>
      <c r="T43" s="33"/>
      <c r="U43" s="33"/>
    </row>
    <row r="44" spans="1:30" x14ac:dyDescent="0.15">
      <c r="H44" s="131">
        <f>SUM(H4:H43)</f>
        <v>99601</v>
      </c>
      <c r="I44" s="91"/>
      <c r="J44" s="187" t="s">
        <v>98</v>
      </c>
      <c r="L44" s="52"/>
      <c r="M44" s="28"/>
    </row>
    <row r="45" spans="1:30" x14ac:dyDescent="0.15">
      <c r="R45" s="116"/>
    </row>
    <row r="46" spans="1:30" ht="13.5" customHeight="1" x14ac:dyDescent="0.15">
      <c r="H46" s="481" t="s">
        <v>191</v>
      </c>
      <c r="L46" s="497"/>
      <c r="R46" s="51"/>
      <c r="S46" s="117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0" ht="13.5" customHeight="1" x14ac:dyDescent="0.15">
      <c r="H47" s="213" t="s">
        <v>196</v>
      </c>
      <c r="I47" s="91"/>
      <c r="J47" s="202" t="s">
        <v>71</v>
      </c>
      <c r="K47" s="4"/>
      <c r="L47" s="353" t="s">
        <v>183</v>
      </c>
      <c r="S47" s="28"/>
      <c r="T47" s="28"/>
      <c r="U47" s="28"/>
      <c r="V47" s="28"/>
    </row>
    <row r="48" spans="1:30" x14ac:dyDescent="0.15">
      <c r="H48" s="210" t="s">
        <v>100</v>
      </c>
      <c r="I48" s="135"/>
      <c r="J48" s="201" t="s">
        <v>47</v>
      </c>
      <c r="K48" s="195"/>
      <c r="L48" s="358" t="s">
        <v>100</v>
      </c>
      <c r="S48" s="28"/>
      <c r="T48" s="28"/>
      <c r="U48" s="28"/>
      <c r="V48" s="28"/>
    </row>
    <row r="49" spans="1:22" x14ac:dyDescent="0.15">
      <c r="H49" s="99">
        <v>87731</v>
      </c>
      <c r="I49" s="91">
        <v>26</v>
      </c>
      <c r="J49" s="180" t="s">
        <v>30</v>
      </c>
      <c r="K49" s="4">
        <f>SUM(I49)</f>
        <v>26</v>
      </c>
      <c r="L49" s="359">
        <v>88990</v>
      </c>
      <c r="M49" s="1"/>
      <c r="N49" s="100"/>
      <c r="O49" s="100"/>
      <c r="S49" s="28"/>
      <c r="T49" s="28"/>
      <c r="U49" s="28"/>
      <c r="V49" s="28"/>
    </row>
    <row r="50" spans="1:22" x14ac:dyDescent="0.15">
      <c r="H50" s="99">
        <v>20268</v>
      </c>
      <c r="I50" s="91">
        <v>13</v>
      </c>
      <c r="J50" s="180" t="s">
        <v>7</v>
      </c>
      <c r="K50" s="4">
        <f t="shared" ref="K50:K58" si="7">SUM(I50)</f>
        <v>13</v>
      </c>
      <c r="L50" s="359">
        <v>20782</v>
      </c>
      <c r="M50" s="28"/>
      <c r="N50" s="101"/>
      <c r="O50" s="101"/>
      <c r="S50" s="28"/>
      <c r="T50" s="28"/>
      <c r="U50" s="28"/>
      <c r="V50" s="28"/>
    </row>
    <row r="51" spans="1:22" x14ac:dyDescent="0.15">
      <c r="H51" s="98">
        <v>11390</v>
      </c>
      <c r="I51" s="91">
        <v>33</v>
      </c>
      <c r="J51" s="180" t="s">
        <v>0</v>
      </c>
      <c r="K51" s="4">
        <f t="shared" si="7"/>
        <v>33</v>
      </c>
      <c r="L51" s="359">
        <v>13403</v>
      </c>
      <c r="M51" s="28"/>
      <c r="N51" s="101"/>
      <c r="O51" s="101"/>
      <c r="S51" s="28"/>
      <c r="T51" s="28"/>
      <c r="U51" s="28"/>
      <c r="V51" s="28"/>
    </row>
    <row r="52" spans="1:22" ht="14.25" thickBot="1" x14ac:dyDescent="0.2">
      <c r="H52" s="48">
        <v>9957</v>
      </c>
      <c r="I52" s="91">
        <v>34</v>
      </c>
      <c r="J52" s="180" t="s">
        <v>1</v>
      </c>
      <c r="K52" s="4">
        <f t="shared" si="7"/>
        <v>34</v>
      </c>
      <c r="L52" s="359">
        <v>11652</v>
      </c>
      <c r="M52" s="28"/>
      <c r="N52" s="101"/>
      <c r="O52" s="101"/>
      <c r="S52" s="28"/>
      <c r="T52" s="28"/>
      <c r="U52" s="28"/>
      <c r="V52" s="28"/>
    </row>
    <row r="53" spans="1:22" x14ac:dyDescent="0.15">
      <c r="A53" s="65" t="s">
        <v>46</v>
      </c>
      <c r="B53" s="66" t="s">
        <v>47</v>
      </c>
      <c r="C53" s="66" t="s">
        <v>196</v>
      </c>
      <c r="D53" s="66" t="s">
        <v>183</v>
      </c>
      <c r="E53" s="66" t="s">
        <v>41</v>
      </c>
      <c r="F53" s="66" t="s">
        <v>50</v>
      </c>
      <c r="G53" s="326" t="s">
        <v>187</v>
      </c>
      <c r="H53" s="48">
        <v>9324</v>
      </c>
      <c r="I53" s="91">
        <v>25</v>
      </c>
      <c r="J53" s="180" t="s">
        <v>29</v>
      </c>
      <c r="K53" s="4">
        <f t="shared" si="7"/>
        <v>25</v>
      </c>
      <c r="L53" s="359">
        <v>11598</v>
      </c>
      <c r="M53" s="28"/>
      <c r="N53" s="101"/>
      <c r="O53" s="101"/>
      <c r="S53" s="28"/>
      <c r="T53" s="28"/>
      <c r="U53" s="28"/>
      <c r="V53" s="28"/>
    </row>
    <row r="54" spans="1:22" x14ac:dyDescent="0.15">
      <c r="A54" s="68">
        <v>1</v>
      </c>
      <c r="B54" s="180" t="s">
        <v>30</v>
      </c>
      <c r="C54" s="47">
        <f t="shared" ref="C54:C63" si="8">SUM(H49)</f>
        <v>87731</v>
      </c>
      <c r="D54" s="109">
        <f>SUM(L49)</f>
        <v>88990</v>
      </c>
      <c r="E54" s="58">
        <f t="shared" ref="E54:E64" si="9">SUM(N63/M63*100)</f>
        <v>99.242090021606089</v>
      </c>
      <c r="F54" s="58">
        <f>SUM(C54/D54*100)</f>
        <v>98.585234295988315</v>
      </c>
      <c r="G54" s="4"/>
      <c r="H54" s="48">
        <v>8997</v>
      </c>
      <c r="I54" s="91">
        <v>16</v>
      </c>
      <c r="J54" s="180" t="s">
        <v>3</v>
      </c>
      <c r="K54" s="4">
        <f t="shared" si="7"/>
        <v>16</v>
      </c>
      <c r="L54" s="359">
        <v>10617</v>
      </c>
      <c r="M54" s="28"/>
      <c r="N54" s="431"/>
      <c r="O54" s="101"/>
      <c r="S54" s="28"/>
      <c r="T54" s="28"/>
      <c r="U54" s="28"/>
      <c r="V54" s="28"/>
    </row>
    <row r="55" spans="1:22" x14ac:dyDescent="0.15">
      <c r="A55" s="68">
        <v>2</v>
      </c>
      <c r="B55" s="180" t="s">
        <v>7</v>
      </c>
      <c r="C55" s="47">
        <f t="shared" si="8"/>
        <v>20268</v>
      </c>
      <c r="D55" s="109">
        <f t="shared" ref="D55:D64" si="10">SUM(L50)</f>
        <v>20782</v>
      </c>
      <c r="E55" s="58">
        <f t="shared" si="9"/>
        <v>91.88503037446732</v>
      </c>
      <c r="F55" s="58">
        <f t="shared" ref="F55:F64" si="11">SUM(C55/D55*100)</f>
        <v>97.526705803098835</v>
      </c>
      <c r="G55" s="4"/>
      <c r="H55" s="48">
        <v>8709</v>
      </c>
      <c r="I55" s="91">
        <v>22</v>
      </c>
      <c r="J55" s="180" t="s">
        <v>26</v>
      </c>
      <c r="K55" s="4">
        <f t="shared" si="7"/>
        <v>22</v>
      </c>
      <c r="L55" s="359">
        <v>10948</v>
      </c>
      <c r="M55" s="28"/>
      <c r="N55" s="101"/>
      <c r="O55" s="101"/>
      <c r="S55" s="28"/>
      <c r="T55" s="28"/>
      <c r="U55" s="28"/>
      <c r="V55" s="28"/>
    </row>
    <row r="56" spans="1:22" x14ac:dyDescent="0.15">
      <c r="A56" s="68">
        <v>3</v>
      </c>
      <c r="B56" s="180" t="s">
        <v>0</v>
      </c>
      <c r="C56" s="47">
        <f t="shared" si="8"/>
        <v>11390</v>
      </c>
      <c r="D56" s="109">
        <f t="shared" si="10"/>
        <v>13403</v>
      </c>
      <c r="E56" s="58">
        <f t="shared" si="9"/>
        <v>93.775728634941544</v>
      </c>
      <c r="F56" s="58">
        <f t="shared" si="11"/>
        <v>84.980974408714474</v>
      </c>
      <c r="G56" s="4"/>
      <c r="H56" s="389">
        <v>5636</v>
      </c>
      <c r="I56" s="91">
        <v>24</v>
      </c>
      <c r="J56" s="180" t="s">
        <v>28</v>
      </c>
      <c r="K56" s="4">
        <f t="shared" si="7"/>
        <v>24</v>
      </c>
      <c r="L56" s="359">
        <v>5285</v>
      </c>
      <c r="M56" s="28"/>
      <c r="N56" s="101"/>
      <c r="O56" s="101"/>
      <c r="S56" s="28"/>
      <c r="T56" s="28"/>
      <c r="U56" s="28"/>
      <c r="V56" s="28"/>
    </row>
    <row r="57" spans="1:22" x14ac:dyDescent="0.15">
      <c r="A57" s="68">
        <v>4</v>
      </c>
      <c r="B57" s="180" t="s">
        <v>1</v>
      </c>
      <c r="C57" s="47">
        <f t="shared" si="8"/>
        <v>9957</v>
      </c>
      <c r="D57" s="109">
        <f t="shared" si="10"/>
        <v>11652</v>
      </c>
      <c r="E57" s="58">
        <f t="shared" si="9"/>
        <v>108.93873085339168</v>
      </c>
      <c r="F57" s="58">
        <f t="shared" si="11"/>
        <v>85.453141091658082</v>
      </c>
      <c r="G57" s="4"/>
      <c r="H57" s="139">
        <v>4502</v>
      </c>
      <c r="I57" s="91">
        <v>36</v>
      </c>
      <c r="J57" s="180" t="s">
        <v>5</v>
      </c>
      <c r="K57" s="4">
        <f t="shared" si="7"/>
        <v>36</v>
      </c>
      <c r="L57" s="359">
        <v>3900</v>
      </c>
      <c r="M57" s="28"/>
      <c r="N57" s="101"/>
      <c r="O57" s="101"/>
      <c r="S57" s="28"/>
      <c r="T57" s="28"/>
      <c r="U57" s="28"/>
      <c r="V57" s="28"/>
    </row>
    <row r="58" spans="1:22" ht="14.25" thickBot="1" x14ac:dyDescent="0.2">
      <c r="A58" s="68">
        <v>5</v>
      </c>
      <c r="B58" s="180" t="s">
        <v>29</v>
      </c>
      <c r="C58" s="47">
        <f t="shared" si="8"/>
        <v>9324</v>
      </c>
      <c r="D58" s="109">
        <f t="shared" si="10"/>
        <v>11598</v>
      </c>
      <c r="E58" s="58">
        <f t="shared" si="9"/>
        <v>108.89978976874562</v>
      </c>
      <c r="F58" s="58">
        <f t="shared" si="11"/>
        <v>80.393171236420073</v>
      </c>
      <c r="G58" s="13"/>
      <c r="H58" s="529">
        <v>4466</v>
      </c>
      <c r="I58" s="151">
        <v>40</v>
      </c>
      <c r="J58" s="183" t="s">
        <v>2</v>
      </c>
      <c r="K58" s="15">
        <f t="shared" si="7"/>
        <v>40</v>
      </c>
      <c r="L58" s="360">
        <v>3571</v>
      </c>
      <c r="M58" s="28"/>
      <c r="N58" s="101"/>
      <c r="O58" s="101"/>
      <c r="S58" s="28"/>
      <c r="T58" s="28"/>
      <c r="U58" s="28"/>
      <c r="V58" s="28"/>
    </row>
    <row r="59" spans="1:22" ht="14.25" thickTop="1" x14ac:dyDescent="0.15">
      <c r="A59" s="68">
        <v>6</v>
      </c>
      <c r="B59" s="180" t="s">
        <v>3</v>
      </c>
      <c r="C59" s="47">
        <f t="shared" si="8"/>
        <v>8997</v>
      </c>
      <c r="D59" s="109">
        <f t="shared" si="10"/>
        <v>10617</v>
      </c>
      <c r="E59" s="58">
        <f t="shared" si="9"/>
        <v>101.07853050219076</v>
      </c>
      <c r="F59" s="58">
        <f t="shared" si="11"/>
        <v>84.741452387680141</v>
      </c>
      <c r="G59" s="4"/>
      <c r="H59" s="528">
        <v>3415</v>
      </c>
      <c r="I59" s="393">
        <v>17</v>
      </c>
      <c r="J59" s="253" t="s">
        <v>21</v>
      </c>
      <c r="K59" s="9" t="s">
        <v>67</v>
      </c>
      <c r="L59" s="361">
        <v>187202</v>
      </c>
      <c r="M59" s="28"/>
      <c r="N59" s="101"/>
      <c r="O59" s="101"/>
      <c r="S59" s="28"/>
      <c r="T59" s="28"/>
      <c r="U59" s="28"/>
      <c r="V59" s="28"/>
    </row>
    <row r="60" spans="1:22" x14ac:dyDescent="0.15">
      <c r="A60" s="68">
        <v>7</v>
      </c>
      <c r="B60" s="180" t="s">
        <v>26</v>
      </c>
      <c r="C60" s="47">
        <f t="shared" si="8"/>
        <v>8709</v>
      </c>
      <c r="D60" s="109">
        <f t="shared" si="10"/>
        <v>10948</v>
      </c>
      <c r="E60" s="58">
        <f t="shared" si="9"/>
        <v>127.54833040421794</v>
      </c>
      <c r="F60" s="58">
        <f t="shared" si="11"/>
        <v>79.548776032151991</v>
      </c>
      <c r="G60" s="4"/>
      <c r="H60" s="102">
        <v>2936</v>
      </c>
      <c r="I60" s="154">
        <v>38</v>
      </c>
      <c r="J60" s="180" t="s">
        <v>38</v>
      </c>
      <c r="K60" s="1"/>
      <c r="L60" s="118"/>
      <c r="M60" s="28"/>
      <c r="N60" s="1"/>
      <c r="O60" s="1"/>
      <c r="S60" s="28"/>
      <c r="T60" s="28"/>
      <c r="U60" s="28"/>
      <c r="V60" s="28"/>
    </row>
    <row r="61" spans="1:22" x14ac:dyDescent="0.15">
      <c r="A61" s="68">
        <v>8</v>
      </c>
      <c r="B61" s="180" t="s">
        <v>28</v>
      </c>
      <c r="C61" s="47">
        <f t="shared" si="8"/>
        <v>5636</v>
      </c>
      <c r="D61" s="109">
        <f t="shared" si="10"/>
        <v>5285</v>
      </c>
      <c r="E61" s="58">
        <f t="shared" si="9"/>
        <v>95.541617223258186</v>
      </c>
      <c r="F61" s="58">
        <f t="shared" si="11"/>
        <v>106.6414380321665</v>
      </c>
      <c r="G61" s="12"/>
      <c r="H61" s="102">
        <v>1349</v>
      </c>
      <c r="I61" s="154">
        <v>21</v>
      </c>
      <c r="J61" s="4" t="s">
        <v>162</v>
      </c>
      <c r="K61" s="55"/>
      <c r="S61" s="28"/>
      <c r="T61" s="28"/>
      <c r="U61" s="28"/>
      <c r="V61" s="28"/>
    </row>
    <row r="62" spans="1:22" x14ac:dyDescent="0.15">
      <c r="A62" s="68">
        <v>9</v>
      </c>
      <c r="B62" s="180" t="s">
        <v>5</v>
      </c>
      <c r="C62" s="47">
        <f t="shared" si="8"/>
        <v>4502</v>
      </c>
      <c r="D62" s="109">
        <f t="shared" si="10"/>
        <v>3900</v>
      </c>
      <c r="E62" s="58">
        <f t="shared" si="9"/>
        <v>103.25688073394494</v>
      </c>
      <c r="F62" s="58">
        <f t="shared" si="11"/>
        <v>115.43589743589745</v>
      </c>
      <c r="G62" s="13"/>
      <c r="H62" s="102">
        <v>690</v>
      </c>
      <c r="I62" s="196">
        <v>23</v>
      </c>
      <c r="J62" s="180" t="s">
        <v>27</v>
      </c>
      <c r="K62" s="55"/>
      <c r="L62" s="1" t="s">
        <v>61</v>
      </c>
      <c r="M62" s="496" t="s">
        <v>213</v>
      </c>
      <c r="N62" s="46" t="s">
        <v>75</v>
      </c>
      <c r="O62" s="1"/>
      <c r="S62" s="28"/>
      <c r="T62" s="28"/>
      <c r="U62" s="28"/>
      <c r="V62" s="28"/>
    </row>
    <row r="63" spans="1:22" ht="14.25" thickBot="1" x14ac:dyDescent="0.2">
      <c r="A63" s="71">
        <v>10</v>
      </c>
      <c r="B63" s="183" t="s">
        <v>2</v>
      </c>
      <c r="C63" s="386">
        <f t="shared" si="8"/>
        <v>4466</v>
      </c>
      <c r="D63" s="152">
        <f t="shared" si="10"/>
        <v>3571</v>
      </c>
      <c r="E63" s="64">
        <f t="shared" si="9"/>
        <v>91.180073499387504</v>
      </c>
      <c r="F63" s="64">
        <f t="shared" si="11"/>
        <v>125.06300756090731</v>
      </c>
      <c r="G63" s="103"/>
      <c r="H63" s="102">
        <v>674</v>
      </c>
      <c r="I63" s="91">
        <v>9</v>
      </c>
      <c r="J63" s="391" t="s">
        <v>170</v>
      </c>
      <c r="K63" s="4">
        <f>SUM(K49)</f>
        <v>26</v>
      </c>
      <c r="L63" s="180" t="s">
        <v>30</v>
      </c>
      <c r="M63" s="191">
        <v>88401</v>
      </c>
      <c r="N63" s="99">
        <f>SUM(H49)</f>
        <v>87731</v>
      </c>
      <c r="O63" s="49"/>
      <c r="S63" s="28"/>
      <c r="T63" s="28"/>
      <c r="U63" s="28"/>
      <c r="V63" s="28"/>
    </row>
    <row r="64" spans="1:22" ht="14.25" thickBot="1" x14ac:dyDescent="0.2">
      <c r="A64" s="72"/>
      <c r="B64" s="73" t="s">
        <v>56</v>
      </c>
      <c r="C64" s="112">
        <f>SUM(H89)</f>
        <v>181553</v>
      </c>
      <c r="D64" s="153">
        <f t="shared" si="10"/>
        <v>187202</v>
      </c>
      <c r="E64" s="77">
        <f t="shared" si="9"/>
        <v>99.556922806959818</v>
      </c>
      <c r="F64" s="77">
        <f t="shared" si="11"/>
        <v>96.982404034144935</v>
      </c>
      <c r="G64" s="479">
        <v>63.8</v>
      </c>
      <c r="H64" s="518">
        <v>494</v>
      </c>
      <c r="I64" s="91">
        <v>12</v>
      </c>
      <c r="J64" s="180" t="s">
        <v>18</v>
      </c>
      <c r="K64" s="4">
        <f t="shared" ref="K64:K72" si="12">SUM(K50)</f>
        <v>13</v>
      </c>
      <c r="L64" s="180" t="s">
        <v>7</v>
      </c>
      <c r="M64" s="191">
        <v>22058</v>
      </c>
      <c r="N64" s="99">
        <f t="shared" ref="N64:N72" si="13">SUM(H50)</f>
        <v>20268</v>
      </c>
      <c r="O64" s="49"/>
      <c r="S64" s="28"/>
      <c r="T64" s="28"/>
      <c r="U64" s="28"/>
      <c r="V64" s="28"/>
    </row>
    <row r="65" spans="2:22" x14ac:dyDescent="0.15">
      <c r="H65" s="47">
        <v>390</v>
      </c>
      <c r="I65" s="91">
        <v>1</v>
      </c>
      <c r="J65" s="180" t="s">
        <v>4</v>
      </c>
      <c r="K65" s="4">
        <f t="shared" si="12"/>
        <v>33</v>
      </c>
      <c r="L65" s="180" t="s">
        <v>0</v>
      </c>
      <c r="M65" s="191">
        <v>12146</v>
      </c>
      <c r="N65" s="99">
        <f t="shared" si="13"/>
        <v>11390</v>
      </c>
      <c r="O65" s="49"/>
      <c r="S65" s="28"/>
      <c r="T65" s="28"/>
      <c r="U65" s="28"/>
      <c r="V65" s="28"/>
    </row>
    <row r="66" spans="2:22" x14ac:dyDescent="0.15">
      <c r="H66" s="47">
        <v>257</v>
      </c>
      <c r="I66" s="91">
        <v>4</v>
      </c>
      <c r="J66" s="180" t="s">
        <v>11</v>
      </c>
      <c r="K66" s="4">
        <f t="shared" si="12"/>
        <v>34</v>
      </c>
      <c r="L66" s="180" t="s">
        <v>1</v>
      </c>
      <c r="M66" s="191">
        <v>9140</v>
      </c>
      <c r="N66" s="99">
        <f t="shared" si="13"/>
        <v>9957</v>
      </c>
      <c r="O66" s="49"/>
      <c r="S66" s="28"/>
      <c r="T66" s="28"/>
      <c r="U66" s="28"/>
      <c r="V66" s="28"/>
    </row>
    <row r="67" spans="2:22" x14ac:dyDescent="0.15">
      <c r="B67" s="1"/>
      <c r="C67" s="1"/>
      <c r="D67" s="1"/>
      <c r="E67" s="1"/>
      <c r="H67" s="47">
        <v>210</v>
      </c>
      <c r="I67" s="91">
        <v>11</v>
      </c>
      <c r="J67" s="180" t="s">
        <v>17</v>
      </c>
      <c r="K67" s="4">
        <f t="shared" si="12"/>
        <v>25</v>
      </c>
      <c r="L67" s="180" t="s">
        <v>29</v>
      </c>
      <c r="M67" s="191">
        <v>8562</v>
      </c>
      <c r="N67" s="99">
        <f t="shared" si="13"/>
        <v>9324</v>
      </c>
      <c r="O67" s="49"/>
      <c r="S67" s="28"/>
      <c r="T67" s="28"/>
      <c r="U67" s="28"/>
      <c r="V67" s="28"/>
    </row>
    <row r="68" spans="2:22" x14ac:dyDescent="0.15">
      <c r="B68" s="56"/>
      <c r="C68" s="28"/>
      <c r="D68" s="1"/>
      <c r="F68" s="1"/>
      <c r="H68" s="98">
        <v>55</v>
      </c>
      <c r="I68" s="91">
        <v>35</v>
      </c>
      <c r="J68" s="180" t="s">
        <v>36</v>
      </c>
      <c r="K68" s="4">
        <f t="shared" si="12"/>
        <v>16</v>
      </c>
      <c r="L68" s="180" t="s">
        <v>3</v>
      </c>
      <c r="M68" s="191">
        <v>8901</v>
      </c>
      <c r="N68" s="99">
        <f t="shared" si="13"/>
        <v>8997</v>
      </c>
      <c r="O68" s="49"/>
      <c r="S68" s="28"/>
      <c r="T68" s="28"/>
      <c r="U68" s="28"/>
      <c r="V68" s="28"/>
    </row>
    <row r="69" spans="2:22" x14ac:dyDescent="0.15">
      <c r="B69" s="56"/>
      <c r="C69" s="28"/>
      <c r="D69" s="1"/>
      <c r="F69" s="1"/>
      <c r="H69" s="48">
        <v>45</v>
      </c>
      <c r="I69" s="91">
        <v>15</v>
      </c>
      <c r="J69" s="180" t="s">
        <v>20</v>
      </c>
      <c r="K69" s="4">
        <f t="shared" si="12"/>
        <v>22</v>
      </c>
      <c r="L69" s="180" t="s">
        <v>26</v>
      </c>
      <c r="M69" s="191">
        <v>6828</v>
      </c>
      <c r="N69" s="99">
        <f t="shared" si="13"/>
        <v>8709</v>
      </c>
      <c r="O69" s="49"/>
      <c r="S69" s="28"/>
      <c r="T69" s="28"/>
      <c r="U69" s="28"/>
      <c r="V69" s="28"/>
    </row>
    <row r="70" spans="2:22" x14ac:dyDescent="0.15">
      <c r="B70" s="59"/>
      <c r="C70" s="1"/>
      <c r="D70" s="1"/>
      <c r="F70" s="1"/>
      <c r="H70" s="98">
        <v>25</v>
      </c>
      <c r="I70" s="91">
        <v>30</v>
      </c>
      <c r="J70" s="180" t="s">
        <v>33</v>
      </c>
      <c r="K70" s="4">
        <f t="shared" si="12"/>
        <v>24</v>
      </c>
      <c r="L70" s="180" t="s">
        <v>28</v>
      </c>
      <c r="M70" s="191">
        <v>5899</v>
      </c>
      <c r="N70" s="99">
        <f t="shared" si="13"/>
        <v>5636</v>
      </c>
      <c r="O70" s="49"/>
      <c r="S70" s="28"/>
      <c r="T70" s="28"/>
      <c r="U70" s="28"/>
      <c r="V70" s="28"/>
    </row>
    <row r="71" spans="2:22" x14ac:dyDescent="0.15">
      <c r="B71" s="55"/>
      <c r="C71" s="1"/>
      <c r="D71" s="1"/>
      <c r="H71" s="48">
        <v>19</v>
      </c>
      <c r="I71" s="91">
        <v>27</v>
      </c>
      <c r="J71" s="180" t="s">
        <v>31</v>
      </c>
      <c r="K71" s="4">
        <f t="shared" si="12"/>
        <v>36</v>
      </c>
      <c r="L71" s="180" t="s">
        <v>5</v>
      </c>
      <c r="M71" s="191">
        <v>4360</v>
      </c>
      <c r="N71" s="99">
        <f t="shared" si="13"/>
        <v>4502</v>
      </c>
      <c r="O71" s="49"/>
      <c r="S71" s="28"/>
      <c r="T71" s="28"/>
      <c r="U71" s="28"/>
      <c r="V71" s="28"/>
    </row>
    <row r="72" spans="2:22" ht="14.25" thickBot="1" x14ac:dyDescent="0.2">
      <c r="B72" s="55"/>
      <c r="C72" s="1"/>
      <c r="D72" s="1"/>
      <c r="H72" s="48">
        <v>14</v>
      </c>
      <c r="I72" s="91">
        <v>29</v>
      </c>
      <c r="J72" s="180" t="s">
        <v>54</v>
      </c>
      <c r="K72" s="4">
        <f t="shared" si="12"/>
        <v>40</v>
      </c>
      <c r="L72" s="183" t="s">
        <v>2</v>
      </c>
      <c r="M72" s="192">
        <v>4898</v>
      </c>
      <c r="N72" s="99">
        <f t="shared" si="13"/>
        <v>4466</v>
      </c>
      <c r="O72" s="49"/>
      <c r="S72" s="28"/>
      <c r="T72" s="28"/>
      <c r="U72" s="28"/>
      <c r="V72" s="28"/>
    </row>
    <row r="73" spans="2:22" ht="14.25" thickTop="1" x14ac:dyDescent="0.15">
      <c r="B73" s="55"/>
      <c r="C73" s="1"/>
      <c r="D73" s="1"/>
      <c r="H73" s="98">
        <v>0</v>
      </c>
      <c r="I73" s="91">
        <v>2</v>
      </c>
      <c r="J73" s="180" t="s">
        <v>6</v>
      </c>
      <c r="K73" s="47"/>
      <c r="L73" s="329" t="s">
        <v>93</v>
      </c>
      <c r="M73" s="190">
        <v>182361</v>
      </c>
      <c r="N73" s="189">
        <f>SUM(H89)</f>
        <v>181553</v>
      </c>
      <c r="O73" s="49"/>
      <c r="S73" s="28"/>
      <c r="T73" s="28"/>
      <c r="U73" s="28"/>
      <c r="V73" s="28"/>
    </row>
    <row r="74" spans="2:22" x14ac:dyDescent="0.15">
      <c r="B74" s="55"/>
      <c r="C74" s="1"/>
      <c r="D74" s="1"/>
      <c r="H74" s="389">
        <v>0</v>
      </c>
      <c r="I74" s="91">
        <v>3</v>
      </c>
      <c r="J74" s="180" t="s">
        <v>10</v>
      </c>
      <c r="K74" s="28"/>
      <c r="L74" s="28"/>
      <c r="M74" s="1"/>
      <c r="N74" s="28"/>
      <c r="O74" s="28"/>
      <c r="S74" s="28"/>
      <c r="T74" s="28"/>
      <c r="U74" s="28"/>
      <c r="V74" s="28"/>
    </row>
    <row r="75" spans="2:22" x14ac:dyDescent="0.15">
      <c r="B75" s="55"/>
      <c r="C75" s="1"/>
      <c r="D75" s="1"/>
      <c r="H75" s="98">
        <v>0</v>
      </c>
      <c r="I75" s="91">
        <v>5</v>
      </c>
      <c r="J75" s="180" t="s">
        <v>12</v>
      </c>
      <c r="L75" s="52"/>
      <c r="M75" s="28"/>
      <c r="N75" s="28"/>
      <c r="O75" s="28"/>
      <c r="S75" s="28"/>
      <c r="T75" s="28"/>
      <c r="U75" s="28"/>
      <c r="V75" s="28"/>
    </row>
    <row r="76" spans="2:22" x14ac:dyDescent="0.15">
      <c r="B76" s="55"/>
      <c r="C76" s="1"/>
      <c r="D76" s="1"/>
      <c r="H76" s="48">
        <v>0</v>
      </c>
      <c r="I76" s="91">
        <v>6</v>
      </c>
      <c r="J76" s="180" t="s">
        <v>13</v>
      </c>
      <c r="L76" s="410"/>
      <c r="M76" s="28"/>
      <c r="N76" s="1"/>
      <c r="O76" s="1"/>
      <c r="S76" s="28"/>
      <c r="T76" s="28"/>
      <c r="U76" s="28"/>
      <c r="V76" s="28"/>
    </row>
    <row r="77" spans="2:22" x14ac:dyDescent="0.15">
      <c r="B77" s="55"/>
      <c r="C77" s="1"/>
      <c r="D77" s="1"/>
      <c r="H77" s="98">
        <v>0</v>
      </c>
      <c r="I77" s="91">
        <v>7</v>
      </c>
      <c r="J77" s="180" t="s">
        <v>14</v>
      </c>
      <c r="L77" s="410"/>
      <c r="M77" s="28"/>
      <c r="N77" s="28"/>
      <c r="O77" s="28"/>
      <c r="S77" s="28"/>
      <c r="T77" s="28"/>
      <c r="U77" s="28"/>
      <c r="V77" s="28"/>
    </row>
    <row r="78" spans="2:22" x14ac:dyDescent="0.15">
      <c r="H78" s="48">
        <v>0</v>
      </c>
      <c r="I78" s="91">
        <v>8</v>
      </c>
      <c r="J78" s="180" t="s">
        <v>15</v>
      </c>
      <c r="L78" s="410"/>
      <c r="M78" s="28"/>
      <c r="N78" s="28"/>
      <c r="O78" s="28"/>
      <c r="S78" s="28"/>
      <c r="T78" s="28"/>
      <c r="U78" s="28"/>
      <c r="V78" s="28"/>
    </row>
    <row r="79" spans="2:22" x14ac:dyDescent="0.15">
      <c r="H79" s="99">
        <v>0</v>
      </c>
      <c r="I79" s="91">
        <v>10</v>
      </c>
      <c r="J79" s="180" t="s">
        <v>16</v>
      </c>
      <c r="L79" s="477"/>
      <c r="M79" s="28"/>
      <c r="N79" s="28"/>
      <c r="O79" s="28"/>
      <c r="S79" s="28"/>
      <c r="T79" s="28"/>
      <c r="U79" s="28"/>
      <c r="V79" s="28"/>
    </row>
    <row r="80" spans="2:22" x14ac:dyDescent="0.15">
      <c r="H80" s="98">
        <v>0</v>
      </c>
      <c r="I80" s="91">
        <v>14</v>
      </c>
      <c r="J80" s="180" t="s">
        <v>19</v>
      </c>
      <c r="N80" s="28"/>
      <c r="O80" s="28"/>
      <c r="S80" s="28"/>
      <c r="T80" s="28"/>
      <c r="U80" s="28"/>
      <c r="V80" s="28"/>
    </row>
    <row r="81" spans="8:22" x14ac:dyDescent="0.15">
      <c r="H81" s="136">
        <v>0</v>
      </c>
      <c r="I81" s="91">
        <v>18</v>
      </c>
      <c r="J81" s="180" t="s">
        <v>22</v>
      </c>
      <c r="L81" s="32"/>
      <c r="M81" s="28"/>
      <c r="N81" s="28"/>
      <c r="O81" s="28"/>
      <c r="S81" s="28"/>
      <c r="T81" s="28"/>
      <c r="U81" s="28"/>
      <c r="V81" s="28"/>
    </row>
    <row r="82" spans="8:22" x14ac:dyDescent="0.15">
      <c r="H82" s="47">
        <v>0</v>
      </c>
      <c r="I82" s="91">
        <v>19</v>
      </c>
      <c r="J82" s="180" t="s">
        <v>23</v>
      </c>
      <c r="L82" s="51"/>
      <c r="M82" s="478"/>
      <c r="N82" s="28"/>
      <c r="O82" s="28"/>
      <c r="S82" s="28"/>
      <c r="T82" s="28"/>
      <c r="U82" s="28"/>
      <c r="V82" s="28"/>
    </row>
    <row r="83" spans="8:22" x14ac:dyDescent="0.15">
      <c r="H83" s="343">
        <v>0</v>
      </c>
      <c r="I83" s="91">
        <v>20</v>
      </c>
      <c r="J83" s="180" t="s">
        <v>24</v>
      </c>
      <c r="L83" s="52"/>
      <c r="M83" s="28"/>
      <c r="N83" s="28"/>
      <c r="O83" s="28"/>
      <c r="S83" s="28"/>
      <c r="T83" s="28"/>
      <c r="U83" s="28"/>
      <c r="V83" s="28"/>
    </row>
    <row r="84" spans="8:22" x14ac:dyDescent="0.15">
      <c r="H84" s="48">
        <v>0</v>
      </c>
      <c r="I84" s="91">
        <v>28</v>
      </c>
      <c r="J84" s="180" t="s">
        <v>32</v>
      </c>
      <c r="L84" s="52"/>
      <c r="M84" s="28"/>
      <c r="N84" s="28"/>
      <c r="O84" s="28"/>
      <c r="S84" s="28"/>
      <c r="T84" s="28"/>
      <c r="U84" s="28"/>
      <c r="V84" s="28"/>
    </row>
    <row r="85" spans="8:22" x14ac:dyDescent="0.15">
      <c r="H85" s="48">
        <v>0</v>
      </c>
      <c r="I85" s="91">
        <v>31</v>
      </c>
      <c r="J85" s="180" t="s">
        <v>64</v>
      </c>
      <c r="L85" s="29"/>
      <c r="M85" s="28"/>
      <c r="N85" s="28"/>
      <c r="O85" s="28"/>
      <c r="S85" s="28"/>
      <c r="T85" s="28"/>
      <c r="U85" s="28"/>
      <c r="V85" s="28"/>
    </row>
    <row r="86" spans="8:22" x14ac:dyDescent="0.15">
      <c r="H86" s="98">
        <v>0</v>
      </c>
      <c r="I86" s="91">
        <v>32</v>
      </c>
      <c r="J86" s="180" t="s">
        <v>35</v>
      </c>
      <c r="L86" s="52"/>
      <c r="M86" s="28"/>
      <c r="N86" s="28"/>
      <c r="O86" s="28"/>
      <c r="S86" s="28"/>
      <c r="T86" s="28"/>
      <c r="U86" s="28"/>
      <c r="V86" s="28"/>
    </row>
    <row r="87" spans="8:22" x14ac:dyDescent="0.15">
      <c r="H87" s="98">
        <v>0</v>
      </c>
      <c r="I87" s="91">
        <v>37</v>
      </c>
      <c r="J87" s="180" t="s">
        <v>37</v>
      </c>
      <c r="L87" s="52"/>
      <c r="M87" s="28"/>
      <c r="N87" s="28"/>
      <c r="O87" s="28"/>
      <c r="S87" s="33"/>
      <c r="T87" s="33"/>
    </row>
    <row r="88" spans="8:22" x14ac:dyDescent="0.15">
      <c r="H88" s="98">
        <v>0</v>
      </c>
      <c r="I88" s="91">
        <v>39</v>
      </c>
      <c r="J88" s="180" t="s">
        <v>39</v>
      </c>
      <c r="L88" s="52"/>
      <c r="M88" s="28"/>
      <c r="N88" s="28"/>
      <c r="O88" s="28"/>
      <c r="Q88" s="28"/>
    </row>
    <row r="89" spans="8:22" x14ac:dyDescent="0.15">
      <c r="H89" s="132">
        <f>SUM(H49:H88)</f>
        <v>181553</v>
      </c>
      <c r="I89" s="91"/>
      <c r="J89" s="4" t="s">
        <v>8</v>
      </c>
      <c r="L89" s="52"/>
      <c r="M89" s="28"/>
      <c r="N89" s="28"/>
      <c r="O89" s="28"/>
    </row>
    <row r="90" spans="8:22" x14ac:dyDescent="0.15">
      <c r="I90" s="186"/>
      <c r="J90" s="85"/>
      <c r="L90" s="52"/>
      <c r="M90" s="28"/>
      <c r="N90" s="28"/>
      <c r="O90" s="28"/>
      <c r="P90" s="1"/>
    </row>
    <row r="91" spans="8:22" ht="18.75" x14ac:dyDescent="0.2">
      <c r="I91" s="100"/>
      <c r="J91" s="33"/>
      <c r="L91" s="52"/>
      <c r="M91" s="28"/>
      <c r="N91" s="28"/>
      <c r="O91" s="28"/>
      <c r="P91" s="50"/>
    </row>
    <row r="92" spans="8:22" x14ac:dyDescent="0.15">
      <c r="I92" s="100"/>
      <c r="J92" s="1"/>
      <c r="L92" s="52"/>
      <c r="M92" s="28"/>
      <c r="N92" s="28"/>
      <c r="O92" s="28"/>
      <c r="P92" s="1"/>
    </row>
    <row r="93" spans="8:22" x14ac:dyDescent="0.15">
      <c r="J93" s="1"/>
      <c r="L93" s="52"/>
      <c r="M93" s="28"/>
      <c r="N93" s="1"/>
      <c r="O93" s="1"/>
      <c r="P93" s="51"/>
    </row>
    <row r="94" spans="8:22" x14ac:dyDescent="0.15">
      <c r="J94" s="1"/>
      <c r="L94" s="52"/>
      <c r="M94" s="28"/>
      <c r="N94" s="28"/>
      <c r="O94" s="28"/>
      <c r="P94" s="28"/>
    </row>
    <row r="95" spans="8:22" x14ac:dyDescent="0.15">
      <c r="J95" s="1"/>
      <c r="L95" s="52"/>
      <c r="M95" s="28"/>
      <c r="N95" s="28"/>
      <c r="O95" s="28"/>
      <c r="P95" s="28"/>
    </row>
    <row r="96" spans="8:22" x14ac:dyDescent="0.15">
      <c r="J96" s="1"/>
      <c r="L96" s="52"/>
      <c r="M96" s="28"/>
      <c r="N96" s="28"/>
      <c r="O96" s="28"/>
      <c r="P96" s="28"/>
    </row>
    <row r="97" spans="10:17" x14ac:dyDescent="0.15">
      <c r="J97" s="1"/>
      <c r="L97" s="52"/>
      <c r="M97" s="28"/>
      <c r="N97" s="28"/>
      <c r="O97" s="28"/>
      <c r="P97" s="28"/>
    </row>
    <row r="98" spans="10:17" x14ac:dyDescent="0.15">
      <c r="J98" s="1"/>
      <c r="L98" s="52"/>
      <c r="M98" s="28"/>
      <c r="N98" s="28"/>
      <c r="O98" s="28"/>
      <c r="P98" s="28"/>
    </row>
    <row r="99" spans="10:17" x14ac:dyDescent="0.15">
      <c r="J99" s="1"/>
      <c r="L99" s="52"/>
      <c r="M99" s="28"/>
      <c r="N99" s="28"/>
      <c r="O99" s="28"/>
      <c r="P99" s="28"/>
    </row>
    <row r="100" spans="10:17" x14ac:dyDescent="0.15">
      <c r="J100" s="1"/>
      <c r="L100" s="52"/>
      <c r="M100" s="28"/>
      <c r="N100" s="28"/>
      <c r="O100" s="28"/>
      <c r="P100" s="28"/>
    </row>
    <row r="101" spans="10:17" x14ac:dyDescent="0.15">
      <c r="J101" s="1"/>
      <c r="L101" s="52"/>
      <c r="M101" s="28"/>
      <c r="N101" s="28"/>
      <c r="O101" s="28"/>
      <c r="P101" s="28"/>
    </row>
    <row r="102" spans="10:17" x14ac:dyDescent="0.15">
      <c r="J102" s="1"/>
      <c r="L102" s="52"/>
      <c r="M102" s="28"/>
      <c r="N102" s="28"/>
      <c r="O102" s="28"/>
      <c r="P102" s="28"/>
    </row>
    <row r="103" spans="10:17" x14ac:dyDescent="0.15">
      <c r="J103" s="1"/>
      <c r="L103" s="52"/>
      <c r="M103" s="28"/>
      <c r="N103" s="28"/>
      <c r="O103" s="28"/>
      <c r="P103" s="28"/>
    </row>
    <row r="104" spans="10:17" x14ac:dyDescent="0.15">
      <c r="J104" s="1"/>
      <c r="L104" s="52"/>
      <c r="M104" s="28"/>
      <c r="N104" s="28"/>
      <c r="O104" s="28"/>
      <c r="P104" s="28"/>
    </row>
    <row r="105" spans="10:17" x14ac:dyDescent="0.15">
      <c r="J105" s="1"/>
      <c r="L105" s="52"/>
      <c r="M105" s="28"/>
      <c r="N105" s="28"/>
      <c r="O105" s="28"/>
      <c r="P105" s="28"/>
    </row>
    <row r="106" spans="10:17" x14ac:dyDescent="0.15">
      <c r="J106" s="1"/>
      <c r="L106" s="52"/>
      <c r="M106" s="28"/>
      <c r="N106" s="28"/>
      <c r="O106" s="28"/>
      <c r="P106" s="28"/>
      <c r="Q106" s="28"/>
    </row>
    <row r="107" spans="10:17" x14ac:dyDescent="0.15">
      <c r="J107" s="1"/>
      <c r="L107" s="52"/>
      <c r="M107" s="28"/>
      <c r="N107" s="28"/>
      <c r="O107" s="28"/>
      <c r="P107" s="28"/>
      <c r="Q107" s="28"/>
    </row>
    <row r="108" spans="10:17" x14ac:dyDescent="0.15">
      <c r="J108" s="1"/>
      <c r="L108" s="52"/>
      <c r="M108" s="28"/>
      <c r="N108" s="28"/>
      <c r="O108" s="28"/>
      <c r="P108" s="28"/>
      <c r="Q108" s="28"/>
    </row>
    <row r="109" spans="10:17" x14ac:dyDescent="0.15">
      <c r="J109" s="1"/>
      <c r="L109" s="52"/>
      <c r="M109" s="28"/>
      <c r="N109" s="28"/>
      <c r="O109" s="28"/>
      <c r="P109" s="28"/>
      <c r="Q109" s="28"/>
    </row>
    <row r="110" spans="10:17" x14ac:dyDescent="0.15">
      <c r="J110" s="1"/>
      <c r="L110" s="52"/>
      <c r="M110" s="28"/>
      <c r="N110" s="28"/>
      <c r="O110" s="28"/>
      <c r="P110" s="28"/>
      <c r="Q110" s="28"/>
    </row>
    <row r="111" spans="10:17" x14ac:dyDescent="0.15">
      <c r="J111" s="1"/>
      <c r="K111" s="28"/>
      <c r="L111" s="28"/>
      <c r="M111" s="1"/>
      <c r="N111" s="28"/>
      <c r="O111" s="28"/>
      <c r="P111" s="28"/>
      <c r="Q111" s="28"/>
    </row>
    <row r="112" spans="10:17" x14ac:dyDescent="0.15">
      <c r="J112" s="1"/>
      <c r="K112" s="28"/>
      <c r="L112" s="28"/>
      <c r="M112" s="1"/>
      <c r="N112" s="28"/>
      <c r="O112" s="28"/>
      <c r="P112" s="28"/>
      <c r="Q112" s="28"/>
    </row>
    <row r="113" spans="10:17" x14ac:dyDescent="0.15">
      <c r="J113" s="1"/>
      <c r="K113" s="28"/>
      <c r="L113" s="28"/>
      <c r="M113" s="1"/>
      <c r="N113" s="28"/>
      <c r="O113" s="28"/>
      <c r="P113" s="28"/>
      <c r="Q113" s="28"/>
    </row>
    <row r="114" spans="10:17" x14ac:dyDescent="0.15">
      <c r="J114" s="1"/>
      <c r="K114" s="28"/>
      <c r="L114" s="28"/>
      <c r="M114" s="1"/>
      <c r="N114" s="28"/>
      <c r="O114" s="28"/>
      <c r="P114" s="28"/>
      <c r="Q114" s="28"/>
    </row>
    <row r="115" spans="10:17" x14ac:dyDescent="0.15">
      <c r="J115" s="1"/>
      <c r="K115" s="28"/>
      <c r="L115" s="28"/>
      <c r="M115" s="1"/>
      <c r="N115" s="28"/>
      <c r="O115" s="28"/>
      <c r="P115" s="28"/>
      <c r="Q115" s="28"/>
    </row>
    <row r="116" spans="10:17" x14ac:dyDescent="0.15">
      <c r="J116" s="1"/>
      <c r="K116" s="28"/>
      <c r="L116" s="28"/>
      <c r="M116" s="1"/>
      <c r="N116" s="28"/>
      <c r="O116" s="28"/>
      <c r="P116" s="28"/>
      <c r="Q116" s="28"/>
    </row>
    <row r="117" spans="10:17" x14ac:dyDescent="0.15">
      <c r="J117" s="1"/>
      <c r="K117" s="28"/>
      <c r="L117" s="28"/>
      <c r="M117" s="1"/>
      <c r="N117" s="28"/>
      <c r="O117" s="28"/>
      <c r="P117" s="28"/>
      <c r="Q117" s="28"/>
    </row>
    <row r="118" spans="10:17" x14ac:dyDescent="0.15">
      <c r="J118" s="1"/>
      <c r="K118" s="28"/>
      <c r="L118" s="28"/>
      <c r="M118" s="1"/>
      <c r="N118" s="28"/>
      <c r="O118" s="28"/>
      <c r="P118" s="28"/>
      <c r="Q118" s="28"/>
    </row>
    <row r="119" spans="10:17" x14ac:dyDescent="0.15">
      <c r="J119" s="1"/>
      <c r="K119" s="28"/>
      <c r="L119" s="28"/>
      <c r="M119" s="1"/>
      <c r="N119" s="28"/>
      <c r="O119" s="28"/>
      <c r="P119" s="28"/>
      <c r="Q119" s="28"/>
    </row>
    <row r="120" spans="10:17" x14ac:dyDescent="0.15">
      <c r="J120" s="1"/>
      <c r="K120" s="28"/>
      <c r="L120" s="28"/>
      <c r="M120" s="1"/>
      <c r="N120" s="28"/>
      <c r="O120" s="28"/>
      <c r="P120" s="28"/>
      <c r="Q120" s="28"/>
    </row>
    <row r="121" spans="10:17" x14ac:dyDescent="0.15">
      <c r="J121" s="1"/>
      <c r="K121" s="28"/>
      <c r="L121" s="28"/>
      <c r="M121" s="1"/>
      <c r="N121" s="28"/>
      <c r="O121" s="28"/>
      <c r="P121" s="28"/>
      <c r="Q121" s="28"/>
    </row>
    <row r="122" spans="10:17" x14ac:dyDescent="0.15">
      <c r="J122" s="1"/>
      <c r="K122" s="28"/>
      <c r="L122" s="28"/>
      <c r="M122" s="1"/>
      <c r="N122" s="28"/>
      <c r="O122" s="28"/>
      <c r="P122" s="28"/>
    </row>
    <row r="123" spans="10:17" x14ac:dyDescent="0.15">
      <c r="J123" s="1"/>
      <c r="K123" s="28"/>
      <c r="L123" s="28"/>
      <c r="M123" s="1"/>
      <c r="N123" s="28"/>
      <c r="O123" s="28"/>
      <c r="P123" s="28"/>
    </row>
    <row r="124" spans="10:17" x14ac:dyDescent="0.15">
      <c r="J124" s="1"/>
      <c r="K124" s="28"/>
      <c r="L124" s="28"/>
      <c r="M124" s="1"/>
      <c r="N124" s="28"/>
      <c r="O124" s="28"/>
      <c r="P124" s="28"/>
    </row>
    <row r="125" spans="10:17" x14ac:dyDescent="0.15">
      <c r="J125" s="1"/>
      <c r="K125" s="28"/>
      <c r="L125" s="28"/>
      <c r="M125" s="1"/>
      <c r="N125" s="28"/>
      <c r="O125" s="28"/>
      <c r="P125" s="28"/>
    </row>
    <row r="126" spans="10:17" x14ac:dyDescent="0.15">
      <c r="J126" s="1"/>
      <c r="K126" s="28"/>
      <c r="L126" s="28"/>
      <c r="M126" s="1"/>
      <c r="N126" s="28"/>
      <c r="O126" s="28"/>
      <c r="P126" s="28"/>
    </row>
    <row r="127" spans="10:17" x14ac:dyDescent="0.15">
      <c r="J127" s="1"/>
      <c r="K127" s="28"/>
      <c r="L127" s="28"/>
      <c r="M127" s="1"/>
      <c r="N127" s="28"/>
      <c r="O127" s="28"/>
      <c r="P127" s="28"/>
    </row>
    <row r="128" spans="10:17" x14ac:dyDescent="0.15">
      <c r="J128" s="1"/>
      <c r="K128" s="28"/>
      <c r="L128" s="28"/>
      <c r="M128" s="1"/>
      <c r="N128" s="28"/>
      <c r="O128" s="28"/>
      <c r="P128" s="28"/>
    </row>
    <row r="129" spans="10:16" x14ac:dyDescent="0.15">
      <c r="J129" s="1"/>
      <c r="K129" s="28"/>
      <c r="L129" s="28"/>
      <c r="M129" s="1"/>
      <c r="N129" s="28"/>
      <c r="O129" s="28"/>
      <c r="P129" s="28"/>
    </row>
    <row r="130" spans="10:16" x14ac:dyDescent="0.15">
      <c r="J130" s="1"/>
      <c r="K130" s="28"/>
      <c r="L130" s="28"/>
      <c r="M130" s="1"/>
      <c r="N130" s="28"/>
      <c r="O130" s="28"/>
      <c r="P130" s="28"/>
    </row>
    <row r="131" spans="10:16" x14ac:dyDescent="0.15">
      <c r="J131" s="1"/>
      <c r="K131" s="28"/>
      <c r="L131" s="28"/>
      <c r="M131" s="1"/>
      <c r="N131" s="28"/>
      <c r="O131" s="28"/>
      <c r="P131" s="28"/>
    </row>
    <row r="132" spans="10:16" x14ac:dyDescent="0.15">
      <c r="J132" s="1"/>
      <c r="K132" s="28"/>
      <c r="L132" s="28"/>
      <c r="M132" s="1"/>
      <c r="N132" s="28"/>
      <c r="O132" s="28"/>
      <c r="P132" s="28"/>
    </row>
    <row r="133" spans="10:16" x14ac:dyDescent="0.15">
      <c r="J133" s="1"/>
      <c r="K133" s="28"/>
      <c r="L133" s="28"/>
      <c r="M133" s="1"/>
      <c r="N133" s="28"/>
      <c r="O133" s="28"/>
      <c r="P133" s="28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E95"/>
  <sheetViews>
    <sheetView zoomScaleNormal="100" workbookViewId="0">
      <selection activeCell="G64" sqref="G64"/>
    </sheetView>
  </sheetViews>
  <sheetFormatPr defaultRowHeight="13.5" x14ac:dyDescent="0.15"/>
  <cols>
    <col min="1" max="1" width="6.125" style="465" customWidth="1"/>
    <col min="2" max="2" width="19.375" style="465" customWidth="1"/>
    <col min="3" max="4" width="13.25" style="465" customWidth="1"/>
    <col min="5" max="6" width="11.875" style="465" customWidth="1"/>
    <col min="7" max="7" width="18.625" style="465" customWidth="1"/>
    <col min="8" max="8" width="15.25" style="465" customWidth="1"/>
    <col min="9" max="9" width="4.75" style="53" customWidth="1"/>
    <col min="10" max="10" width="18.75" style="465" customWidth="1"/>
    <col min="11" max="11" width="5" style="465" customWidth="1"/>
    <col min="12" max="12" width="18.125" style="465" customWidth="1"/>
    <col min="13" max="13" width="15.875" style="465" customWidth="1"/>
    <col min="14" max="14" width="14.5" style="465" customWidth="1"/>
    <col min="15" max="15" width="11" style="465" customWidth="1"/>
    <col min="16" max="16" width="9" style="465"/>
    <col min="17" max="17" width="6.25" style="465" customWidth="1"/>
    <col min="18" max="18" width="14.25" style="60" customWidth="1"/>
    <col min="19" max="30" width="7.625" style="465" customWidth="1"/>
    <col min="31" max="16384" width="9" style="465"/>
  </cols>
  <sheetData>
    <row r="1" spans="5:31" ht="13.5" customHeight="1" x14ac:dyDescent="0.15">
      <c r="H1" s="469" t="s">
        <v>189</v>
      </c>
      <c r="J1" s="113"/>
      <c r="Q1" s="28"/>
      <c r="R1" s="120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30" t="s">
        <v>196</v>
      </c>
      <c r="I2" s="91"/>
      <c r="J2" s="211" t="s">
        <v>104</v>
      </c>
      <c r="K2" s="4"/>
      <c r="L2" s="203" t="s">
        <v>183</v>
      </c>
      <c r="Q2" s="1"/>
      <c r="R2" s="12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1"/>
    </row>
    <row r="3" spans="5:31" x14ac:dyDescent="0.15">
      <c r="H3" s="200" t="s">
        <v>100</v>
      </c>
      <c r="I3" s="91"/>
      <c r="J3" s="158" t="s">
        <v>47</v>
      </c>
      <c r="K3" s="4"/>
      <c r="L3" s="46" t="s">
        <v>100</v>
      </c>
      <c r="M3" s="90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99">
        <v>68285</v>
      </c>
      <c r="I4" s="91">
        <v>31</v>
      </c>
      <c r="J4" s="36" t="s">
        <v>64</v>
      </c>
      <c r="K4" s="229">
        <f>SUM(I4)</f>
        <v>31</v>
      </c>
      <c r="L4" s="320">
        <v>89092</v>
      </c>
      <c r="M4" s="485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98">
        <v>51327</v>
      </c>
      <c r="I5" s="91">
        <v>2</v>
      </c>
      <c r="J5" s="36" t="s">
        <v>6</v>
      </c>
      <c r="K5" s="229">
        <f t="shared" ref="K5:K13" si="0">SUM(I5)</f>
        <v>2</v>
      </c>
      <c r="L5" s="320">
        <v>53763</v>
      </c>
      <c r="M5" s="49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98">
        <v>33526</v>
      </c>
      <c r="I6" s="91">
        <v>3</v>
      </c>
      <c r="J6" s="36" t="s">
        <v>10</v>
      </c>
      <c r="K6" s="229">
        <f t="shared" si="0"/>
        <v>3</v>
      </c>
      <c r="L6" s="320">
        <v>42510</v>
      </c>
      <c r="M6" s="49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48">
        <v>28180</v>
      </c>
      <c r="I7" s="91">
        <v>34</v>
      </c>
      <c r="J7" s="36" t="s">
        <v>1</v>
      </c>
      <c r="K7" s="229">
        <f t="shared" si="0"/>
        <v>34</v>
      </c>
      <c r="L7" s="320">
        <v>35957</v>
      </c>
      <c r="M7" s="49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98">
        <v>18070</v>
      </c>
      <c r="I8" s="91">
        <v>17</v>
      </c>
      <c r="J8" s="36" t="s">
        <v>21</v>
      </c>
      <c r="K8" s="229">
        <f t="shared" si="0"/>
        <v>17</v>
      </c>
      <c r="L8" s="320">
        <v>14210</v>
      </c>
      <c r="M8" s="49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98">
        <v>16599</v>
      </c>
      <c r="I9" s="91">
        <v>40</v>
      </c>
      <c r="J9" s="347" t="s">
        <v>2</v>
      </c>
      <c r="K9" s="229">
        <f t="shared" si="0"/>
        <v>40</v>
      </c>
      <c r="L9" s="320">
        <v>24018</v>
      </c>
      <c r="M9" s="49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98">
        <v>14686</v>
      </c>
      <c r="I10" s="91">
        <v>13</v>
      </c>
      <c r="J10" s="36" t="s">
        <v>7</v>
      </c>
      <c r="K10" s="229">
        <f t="shared" si="0"/>
        <v>13</v>
      </c>
      <c r="L10" s="320">
        <v>16272</v>
      </c>
      <c r="M10" s="49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343">
        <v>13951</v>
      </c>
      <c r="I11" s="91">
        <v>16</v>
      </c>
      <c r="J11" s="36" t="s">
        <v>3</v>
      </c>
      <c r="K11" s="229">
        <f t="shared" si="0"/>
        <v>16</v>
      </c>
      <c r="L11" s="320">
        <v>21894</v>
      </c>
      <c r="M11" s="49"/>
      <c r="N11" s="31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12">
        <v>13554</v>
      </c>
      <c r="I12" s="91">
        <v>38</v>
      </c>
      <c r="J12" s="36" t="s">
        <v>38</v>
      </c>
      <c r="K12" s="229">
        <f t="shared" si="0"/>
        <v>38</v>
      </c>
      <c r="L12" s="321">
        <v>12331</v>
      </c>
      <c r="M12" s="49"/>
      <c r="Q12" s="1"/>
      <c r="R12" s="52"/>
      <c r="S12" s="28"/>
      <c r="T12" s="28"/>
      <c r="U12" s="28"/>
      <c r="V12" s="28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18"/>
      <c r="H13" s="530">
        <v>13080</v>
      </c>
      <c r="I13" s="151">
        <v>11</v>
      </c>
      <c r="J13" s="84" t="s">
        <v>17</v>
      </c>
      <c r="K13" s="229">
        <f t="shared" si="0"/>
        <v>11</v>
      </c>
      <c r="L13" s="321">
        <v>13195</v>
      </c>
      <c r="M13" s="49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18"/>
      <c r="H14" s="455">
        <v>12721</v>
      </c>
      <c r="I14" s="252">
        <v>26</v>
      </c>
      <c r="J14" s="463" t="s">
        <v>30</v>
      </c>
      <c r="K14" s="119" t="s">
        <v>8</v>
      </c>
      <c r="L14" s="322">
        <v>407168</v>
      </c>
      <c r="M14" s="1"/>
      <c r="N14" s="57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98">
        <v>12639</v>
      </c>
      <c r="I15" s="91">
        <v>1</v>
      </c>
      <c r="J15" s="36" t="s">
        <v>4</v>
      </c>
      <c r="K15" s="55"/>
      <c r="L15" s="29"/>
      <c r="M15" s="1"/>
      <c r="N15" s="57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389">
        <v>8829</v>
      </c>
      <c r="I16" s="91">
        <v>33</v>
      </c>
      <c r="J16" s="36" t="s">
        <v>0</v>
      </c>
      <c r="K16" s="55"/>
      <c r="L16" s="3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98">
        <v>8092</v>
      </c>
      <c r="I17" s="91">
        <v>21</v>
      </c>
      <c r="J17" s="391" t="s">
        <v>162</v>
      </c>
      <c r="L17" s="57"/>
      <c r="M17" s="490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36">
        <v>6703</v>
      </c>
      <c r="I18" s="91">
        <v>25</v>
      </c>
      <c r="J18" s="36" t="s">
        <v>29</v>
      </c>
      <c r="K18" s="1"/>
      <c r="L18" s="212" t="s">
        <v>104</v>
      </c>
      <c r="M18" s="46" t="s">
        <v>63</v>
      </c>
      <c r="N18" s="46" t="s">
        <v>75</v>
      </c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99">
        <v>6277</v>
      </c>
      <c r="I19" s="91">
        <v>36</v>
      </c>
      <c r="J19" s="36" t="s">
        <v>5</v>
      </c>
      <c r="K19" s="130">
        <f>SUM(I4)</f>
        <v>31</v>
      </c>
      <c r="L19" s="36" t="s">
        <v>64</v>
      </c>
      <c r="M19" s="446">
        <v>66632</v>
      </c>
      <c r="N19" s="99">
        <f>SUM(H4)</f>
        <v>68285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65" t="s">
        <v>46</v>
      </c>
      <c r="B20" s="66" t="s">
        <v>47</v>
      </c>
      <c r="C20" s="66" t="s">
        <v>196</v>
      </c>
      <c r="D20" s="66" t="s">
        <v>183</v>
      </c>
      <c r="E20" s="66" t="s">
        <v>41</v>
      </c>
      <c r="F20" s="66" t="s">
        <v>50</v>
      </c>
      <c r="G20" s="326" t="s">
        <v>187</v>
      </c>
      <c r="H20" s="98">
        <v>4371</v>
      </c>
      <c r="I20" s="91">
        <v>9</v>
      </c>
      <c r="J20" s="391" t="s">
        <v>170</v>
      </c>
      <c r="K20" s="130">
        <f t="shared" ref="K20:K28" si="1">SUM(I5)</f>
        <v>2</v>
      </c>
      <c r="L20" s="36" t="s">
        <v>6</v>
      </c>
      <c r="M20" s="447">
        <v>56018</v>
      </c>
      <c r="N20" s="99">
        <f t="shared" ref="N20:N28" si="2">SUM(H5)</f>
        <v>51327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68">
        <v>1</v>
      </c>
      <c r="B21" s="36" t="s">
        <v>64</v>
      </c>
      <c r="C21" s="228">
        <f>SUM(H4)</f>
        <v>68285</v>
      </c>
      <c r="D21" s="6">
        <f>SUM(L4)</f>
        <v>89092</v>
      </c>
      <c r="E21" s="58">
        <f t="shared" ref="E21:E30" si="3">SUM(N19/M19*100)</f>
        <v>102.48079001080561</v>
      </c>
      <c r="F21" s="58">
        <f t="shared" ref="F21:F31" si="4">SUM(C21/D21*100)</f>
        <v>76.645490055223803</v>
      </c>
      <c r="G21" s="69"/>
      <c r="H21" s="98">
        <v>3725</v>
      </c>
      <c r="I21" s="91">
        <v>24</v>
      </c>
      <c r="J21" s="347" t="s">
        <v>28</v>
      </c>
      <c r="K21" s="130">
        <f t="shared" si="1"/>
        <v>3</v>
      </c>
      <c r="L21" s="36" t="s">
        <v>10</v>
      </c>
      <c r="M21" s="447">
        <v>27432</v>
      </c>
      <c r="N21" s="99">
        <f t="shared" si="2"/>
        <v>33526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68">
        <v>2</v>
      </c>
      <c r="B22" s="36" t="s">
        <v>6</v>
      </c>
      <c r="C22" s="228">
        <f t="shared" ref="C22:C30" si="5">SUM(H5)</f>
        <v>51327</v>
      </c>
      <c r="D22" s="6">
        <f t="shared" ref="D22:D30" si="6">SUM(L5)</f>
        <v>53763</v>
      </c>
      <c r="E22" s="58">
        <f t="shared" si="3"/>
        <v>91.625905958798953</v>
      </c>
      <c r="F22" s="58">
        <f t="shared" si="4"/>
        <v>95.46900284582334</v>
      </c>
      <c r="G22" s="69"/>
      <c r="H22" s="98">
        <v>2771</v>
      </c>
      <c r="I22" s="91">
        <v>10</v>
      </c>
      <c r="J22" s="36" t="s">
        <v>16</v>
      </c>
      <c r="K22" s="130">
        <f t="shared" si="1"/>
        <v>34</v>
      </c>
      <c r="L22" s="36" t="s">
        <v>1</v>
      </c>
      <c r="M22" s="447">
        <v>38259</v>
      </c>
      <c r="N22" s="99">
        <f t="shared" si="2"/>
        <v>28180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68">
        <v>3</v>
      </c>
      <c r="B23" s="36" t="s">
        <v>10</v>
      </c>
      <c r="C23" s="456">
        <f t="shared" si="5"/>
        <v>33526</v>
      </c>
      <c r="D23" s="109">
        <f t="shared" si="6"/>
        <v>42510</v>
      </c>
      <c r="E23" s="457">
        <f t="shared" si="3"/>
        <v>122.21493146689997</v>
      </c>
      <c r="F23" s="457">
        <f t="shared" si="4"/>
        <v>78.8661491413785</v>
      </c>
      <c r="G23" s="69"/>
      <c r="H23" s="98">
        <v>2336</v>
      </c>
      <c r="I23" s="91">
        <v>14</v>
      </c>
      <c r="J23" s="36" t="s">
        <v>19</v>
      </c>
      <c r="K23" s="130">
        <f t="shared" si="1"/>
        <v>17</v>
      </c>
      <c r="L23" s="36" t="s">
        <v>21</v>
      </c>
      <c r="M23" s="447">
        <v>19051</v>
      </c>
      <c r="N23" s="99">
        <f t="shared" si="2"/>
        <v>18070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68">
        <v>4</v>
      </c>
      <c r="B24" s="36" t="s">
        <v>1</v>
      </c>
      <c r="C24" s="228">
        <f t="shared" si="5"/>
        <v>28180</v>
      </c>
      <c r="D24" s="6">
        <f t="shared" si="6"/>
        <v>35957</v>
      </c>
      <c r="E24" s="58">
        <f t="shared" si="3"/>
        <v>73.655871821009427</v>
      </c>
      <c r="F24" s="58">
        <f t="shared" si="4"/>
        <v>78.371388046833729</v>
      </c>
      <c r="G24" s="69"/>
      <c r="H24" s="98">
        <v>1510</v>
      </c>
      <c r="I24" s="91">
        <v>4</v>
      </c>
      <c r="J24" s="36" t="s">
        <v>11</v>
      </c>
      <c r="K24" s="130">
        <f t="shared" si="1"/>
        <v>40</v>
      </c>
      <c r="L24" s="347" t="s">
        <v>2</v>
      </c>
      <c r="M24" s="447">
        <v>16269</v>
      </c>
      <c r="N24" s="99">
        <f t="shared" si="2"/>
        <v>16599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68">
        <v>5</v>
      </c>
      <c r="B25" s="36" t="s">
        <v>21</v>
      </c>
      <c r="C25" s="228">
        <f t="shared" si="5"/>
        <v>18070</v>
      </c>
      <c r="D25" s="6">
        <f t="shared" si="6"/>
        <v>14210</v>
      </c>
      <c r="E25" s="58">
        <f t="shared" si="3"/>
        <v>94.850664007138732</v>
      </c>
      <c r="F25" s="58">
        <f t="shared" si="4"/>
        <v>127.16396903589022</v>
      </c>
      <c r="G25" s="79"/>
      <c r="H25" s="98">
        <v>921</v>
      </c>
      <c r="I25" s="91">
        <v>12</v>
      </c>
      <c r="J25" s="36" t="s">
        <v>18</v>
      </c>
      <c r="K25" s="130">
        <f t="shared" si="1"/>
        <v>13</v>
      </c>
      <c r="L25" s="36" t="s">
        <v>7</v>
      </c>
      <c r="M25" s="447">
        <v>17454</v>
      </c>
      <c r="N25" s="99">
        <f t="shared" si="2"/>
        <v>14686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68">
        <v>6</v>
      </c>
      <c r="B26" s="347" t="s">
        <v>2</v>
      </c>
      <c r="C26" s="228">
        <f t="shared" si="5"/>
        <v>16599</v>
      </c>
      <c r="D26" s="6">
        <f t="shared" si="6"/>
        <v>24018</v>
      </c>
      <c r="E26" s="58">
        <f t="shared" si="3"/>
        <v>102.02839756592293</v>
      </c>
      <c r="F26" s="58">
        <f t="shared" si="4"/>
        <v>69.110666999750194</v>
      </c>
      <c r="G26" s="69"/>
      <c r="H26" s="98">
        <v>830</v>
      </c>
      <c r="I26" s="91">
        <v>27</v>
      </c>
      <c r="J26" s="36" t="s">
        <v>31</v>
      </c>
      <c r="K26" s="130">
        <f t="shared" si="1"/>
        <v>16</v>
      </c>
      <c r="L26" s="36" t="s">
        <v>3</v>
      </c>
      <c r="M26" s="447">
        <v>13811</v>
      </c>
      <c r="N26" s="99">
        <f t="shared" si="2"/>
        <v>13951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68">
        <v>7</v>
      </c>
      <c r="B27" s="36" t="s">
        <v>7</v>
      </c>
      <c r="C27" s="228">
        <f t="shared" si="5"/>
        <v>14686</v>
      </c>
      <c r="D27" s="6">
        <f t="shared" si="6"/>
        <v>16272</v>
      </c>
      <c r="E27" s="58">
        <f t="shared" si="3"/>
        <v>84.141171078262872</v>
      </c>
      <c r="F27" s="58">
        <f t="shared" si="4"/>
        <v>90.253195673549655</v>
      </c>
      <c r="G27" s="69"/>
      <c r="H27" s="98">
        <v>739</v>
      </c>
      <c r="I27" s="91">
        <v>15</v>
      </c>
      <c r="J27" s="36" t="s">
        <v>20</v>
      </c>
      <c r="K27" s="130">
        <f t="shared" si="1"/>
        <v>38</v>
      </c>
      <c r="L27" s="36" t="s">
        <v>38</v>
      </c>
      <c r="M27" s="448">
        <v>13095</v>
      </c>
      <c r="N27" s="99">
        <f t="shared" si="2"/>
        <v>13554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68">
        <v>8</v>
      </c>
      <c r="B28" s="36" t="s">
        <v>3</v>
      </c>
      <c r="C28" s="228">
        <f t="shared" si="5"/>
        <v>13951</v>
      </c>
      <c r="D28" s="6">
        <f t="shared" si="6"/>
        <v>21894</v>
      </c>
      <c r="E28" s="58">
        <f t="shared" si="3"/>
        <v>101.0136847440446</v>
      </c>
      <c r="F28" s="58">
        <f t="shared" si="4"/>
        <v>63.720654060473194</v>
      </c>
      <c r="G28" s="80"/>
      <c r="H28" s="343">
        <v>527</v>
      </c>
      <c r="I28" s="91">
        <v>32</v>
      </c>
      <c r="J28" s="36" t="s">
        <v>35</v>
      </c>
      <c r="K28" s="204">
        <f t="shared" si="1"/>
        <v>11</v>
      </c>
      <c r="L28" s="84" t="s">
        <v>17</v>
      </c>
      <c r="M28" s="449">
        <v>11488</v>
      </c>
      <c r="N28" s="188">
        <f t="shared" si="2"/>
        <v>13080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68">
        <v>9</v>
      </c>
      <c r="B29" s="36" t="s">
        <v>38</v>
      </c>
      <c r="C29" s="228">
        <f t="shared" si="5"/>
        <v>13554</v>
      </c>
      <c r="D29" s="6">
        <f t="shared" si="6"/>
        <v>12331</v>
      </c>
      <c r="E29" s="58">
        <f t="shared" si="3"/>
        <v>103.50515463917527</v>
      </c>
      <c r="F29" s="58">
        <f t="shared" si="4"/>
        <v>109.9180926121158</v>
      </c>
      <c r="G29" s="79"/>
      <c r="H29" s="98">
        <v>472</v>
      </c>
      <c r="I29" s="91">
        <v>39</v>
      </c>
      <c r="J29" s="36" t="s">
        <v>39</v>
      </c>
      <c r="K29" s="128"/>
      <c r="L29" s="128" t="s">
        <v>55</v>
      </c>
      <c r="M29" s="450">
        <v>357461</v>
      </c>
      <c r="N29" s="193">
        <f>SUM(H44)</f>
        <v>345571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1">
        <v>10</v>
      </c>
      <c r="B30" s="84" t="s">
        <v>17</v>
      </c>
      <c r="C30" s="228">
        <f t="shared" si="5"/>
        <v>13080</v>
      </c>
      <c r="D30" s="6">
        <f t="shared" si="6"/>
        <v>13195</v>
      </c>
      <c r="E30" s="64">
        <f t="shared" si="3"/>
        <v>113.85793871866295</v>
      </c>
      <c r="F30" s="70">
        <f t="shared" si="4"/>
        <v>99.128457749147401</v>
      </c>
      <c r="G30" s="82"/>
      <c r="H30" s="98">
        <v>329</v>
      </c>
      <c r="I30" s="91">
        <v>7</v>
      </c>
      <c r="J30" s="36" t="s">
        <v>14</v>
      </c>
      <c r="K30" s="1"/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72"/>
      <c r="B31" s="73" t="s">
        <v>57</v>
      </c>
      <c r="C31" s="74">
        <f>SUM(H44)</f>
        <v>345571</v>
      </c>
      <c r="D31" s="74">
        <f>SUM(L14)</f>
        <v>407168</v>
      </c>
      <c r="E31" s="77">
        <f>SUM(N29/M29*100)</f>
        <v>96.673763011908989</v>
      </c>
      <c r="F31" s="70">
        <f t="shared" si="4"/>
        <v>84.871846510531284</v>
      </c>
      <c r="G31" s="92">
        <v>57.7</v>
      </c>
      <c r="H31" s="98">
        <v>175</v>
      </c>
      <c r="I31" s="91">
        <v>5</v>
      </c>
      <c r="J31" s="36" t="s">
        <v>12</v>
      </c>
      <c r="K31" s="1"/>
      <c r="L31" s="57"/>
      <c r="M31" s="28"/>
      <c r="N31" s="28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99">
        <v>138</v>
      </c>
      <c r="I32" s="91">
        <v>20</v>
      </c>
      <c r="J32" s="36" t="s">
        <v>24</v>
      </c>
      <c r="K32" s="1"/>
      <c r="L32" s="410"/>
      <c r="M32" s="28"/>
      <c r="N32" s="2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28"/>
      <c r="D33" s="1"/>
      <c r="E33" s="19"/>
      <c r="H33" s="98">
        <v>98</v>
      </c>
      <c r="I33" s="91">
        <v>37</v>
      </c>
      <c r="J33" s="36" t="s">
        <v>37</v>
      </c>
      <c r="K33" s="1"/>
      <c r="L33" s="410"/>
      <c r="M33" s="28"/>
      <c r="N33" s="2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98">
        <v>46</v>
      </c>
      <c r="I34" s="91">
        <v>29</v>
      </c>
      <c r="J34" s="36" t="s">
        <v>54</v>
      </c>
      <c r="K34" s="1"/>
      <c r="L34" s="410"/>
      <c r="M34" s="28"/>
      <c r="N34" s="2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28"/>
      <c r="D35" s="1"/>
      <c r="E35" s="19"/>
      <c r="F35" s="1"/>
      <c r="H35" s="136">
        <v>35</v>
      </c>
      <c r="I35" s="91">
        <v>23</v>
      </c>
      <c r="J35" s="36" t="s">
        <v>27</v>
      </c>
      <c r="K35" s="1"/>
      <c r="L35" s="477"/>
      <c r="M35" s="28"/>
      <c r="N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99">
        <v>21</v>
      </c>
      <c r="I36" s="91">
        <v>18</v>
      </c>
      <c r="J36" s="36" t="s">
        <v>22</v>
      </c>
      <c r="K36" s="1"/>
      <c r="L36" s="473"/>
      <c r="M36" s="473"/>
      <c r="N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343">
        <v>6</v>
      </c>
      <c r="I37" s="91">
        <v>19</v>
      </c>
      <c r="J37" s="36" t="s">
        <v>23</v>
      </c>
      <c r="K37" s="1"/>
      <c r="L37" s="51"/>
      <c r="M37" s="478"/>
      <c r="N37" s="28"/>
      <c r="Q37" s="1"/>
      <c r="R37" s="52"/>
      <c r="S37" s="28"/>
      <c r="T37" s="28"/>
      <c r="U37" s="28"/>
      <c r="V37" s="28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98">
        <v>1</v>
      </c>
      <c r="I38" s="91">
        <v>30</v>
      </c>
      <c r="J38" s="36" t="s">
        <v>33</v>
      </c>
      <c r="K38" s="1"/>
      <c r="L38" s="473"/>
      <c r="M38" s="473"/>
      <c r="N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98">
        <v>1</v>
      </c>
      <c r="I39" s="91">
        <v>35</v>
      </c>
      <c r="J39" s="36" t="s">
        <v>36</v>
      </c>
      <c r="K39" s="1"/>
      <c r="L39" s="57"/>
      <c r="M39" s="28"/>
      <c r="N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98">
        <v>0</v>
      </c>
      <c r="I40" s="91">
        <v>6</v>
      </c>
      <c r="J40" s="36" t="s">
        <v>13</v>
      </c>
      <c r="K40" s="1"/>
      <c r="L40" s="57"/>
      <c r="M40" s="28"/>
      <c r="N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98">
        <v>0</v>
      </c>
      <c r="I41" s="91">
        <v>8</v>
      </c>
      <c r="J41" s="36" t="s">
        <v>15</v>
      </c>
      <c r="K41" s="1"/>
      <c r="L41" s="1"/>
      <c r="N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98">
        <v>0</v>
      </c>
      <c r="I42" s="91">
        <v>22</v>
      </c>
      <c r="J42" s="36" t="s">
        <v>26</v>
      </c>
      <c r="K42" s="1"/>
      <c r="L42" s="1"/>
      <c r="M42" s="52"/>
      <c r="N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48">
        <v>0</v>
      </c>
      <c r="I43" s="91">
        <v>28</v>
      </c>
      <c r="J43" s="36" t="s">
        <v>32</v>
      </c>
      <c r="K43" s="1"/>
      <c r="L43" s="1"/>
      <c r="M43" s="52"/>
      <c r="N43" s="28"/>
      <c r="Q43" s="1"/>
      <c r="R43" s="52"/>
      <c r="S43" s="33"/>
      <c r="T43" s="33"/>
      <c r="U43" s="33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33">
        <f>SUM(H4:H43)</f>
        <v>345571</v>
      </c>
      <c r="I44" s="91"/>
      <c r="J44" s="4" t="s">
        <v>48</v>
      </c>
      <c r="K44" s="1"/>
      <c r="L44" s="1"/>
      <c r="M44" s="52"/>
      <c r="N44" s="28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2"/>
      <c r="N45" s="28"/>
      <c r="Q45" s="1"/>
      <c r="R45" s="12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2"/>
      <c r="N46" s="28"/>
      <c r="Q46" s="1"/>
      <c r="R46" s="120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H47" s="471" t="s">
        <v>192</v>
      </c>
      <c r="L47" s="490"/>
      <c r="M47" s="52"/>
      <c r="N47" s="28"/>
      <c r="Q47" s="1"/>
      <c r="R47" s="12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1"/>
    </row>
    <row r="48" spans="3:31" x14ac:dyDescent="0.15">
      <c r="C48" s="1"/>
      <c r="D48" s="1"/>
      <c r="E48" s="1"/>
      <c r="F48" s="1"/>
      <c r="G48" s="1"/>
      <c r="H48" s="213" t="s">
        <v>196</v>
      </c>
      <c r="I48" s="91"/>
      <c r="J48" s="214" t="s">
        <v>92</v>
      </c>
      <c r="K48" s="4"/>
      <c r="L48" s="382" t="s">
        <v>183</v>
      </c>
      <c r="M48" s="52"/>
      <c r="N48" s="28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  <c r="AE48" s="1"/>
    </row>
    <row r="49" spans="1:31" ht="13.5" customHeight="1" x14ac:dyDescent="0.15">
      <c r="A49" s="1"/>
      <c r="B49" s="1"/>
      <c r="C49" s="1"/>
      <c r="D49" s="1"/>
      <c r="E49" s="1"/>
      <c r="F49" s="1"/>
      <c r="G49" s="1"/>
      <c r="H49" s="105" t="s">
        <v>100</v>
      </c>
      <c r="I49" s="91"/>
      <c r="J49" s="158" t="s">
        <v>9</v>
      </c>
      <c r="K49" s="4"/>
      <c r="L49" s="382" t="s">
        <v>100</v>
      </c>
      <c r="M49" s="491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  <c r="AE49" s="1"/>
    </row>
    <row r="50" spans="1:31" ht="13.5" customHeight="1" x14ac:dyDescent="0.15">
      <c r="A50" s="1"/>
      <c r="B50" s="1"/>
      <c r="C50" s="1"/>
      <c r="D50" s="1"/>
      <c r="E50" s="1"/>
      <c r="F50" s="1"/>
      <c r="G50" s="1"/>
      <c r="H50" s="99">
        <v>13497</v>
      </c>
      <c r="I50" s="91">
        <v>16</v>
      </c>
      <c r="J50" s="36" t="s">
        <v>3</v>
      </c>
      <c r="K50" s="380">
        <f>SUM(I50)</f>
        <v>16</v>
      </c>
      <c r="L50" s="383">
        <v>14566</v>
      </c>
      <c r="M50" s="491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  <c r="AE50" s="1"/>
    </row>
    <row r="51" spans="1:31" ht="13.5" customHeight="1" x14ac:dyDescent="0.15">
      <c r="A51" s="1"/>
      <c r="B51" s="1"/>
      <c r="C51" s="1"/>
      <c r="D51" s="1"/>
      <c r="E51" s="1"/>
      <c r="F51" s="1"/>
      <c r="G51" s="1"/>
      <c r="H51" s="48">
        <v>8610</v>
      </c>
      <c r="I51" s="91">
        <v>33</v>
      </c>
      <c r="J51" s="36" t="s">
        <v>0</v>
      </c>
      <c r="K51" s="380">
        <f t="shared" ref="K51:K59" si="7">SUM(I51)</f>
        <v>33</v>
      </c>
      <c r="L51" s="384">
        <v>9656</v>
      </c>
      <c r="M51" s="491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48">
        <v>3232</v>
      </c>
      <c r="I52" s="91">
        <v>26</v>
      </c>
      <c r="J52" s="36" t="s">
        <v>30</v>
      </c>
      <c r="K52" s="380">
        <f t="shared" si="7"/>
        <v>26</v>
      </c>
      <c r="L52" s="384">
        <v>3183</v>
      </c>
      <c r="M52" s="49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65" t="s">
        <v>46</v>
      </c>
      <c r="B53" s="66" t="s">
        <v>47</v>
      </c>
      <c r="C53" s="66" t="s">
        <v>196</v>
      </c>
      <c r="D53" s="66" t="s">
        <v>183</v>
      </c>
      <c r="E53" s="66" t="s">
        <v>41</v>
      </c>
      <c r="F53" s="66" t="s">
        <v>50</v>
      </c>
      <c r="G53" s="326" t="s">
        <v>187</v>
      </c>
      <c r="H53" s="98">
        <v>1829</v>
      </c>
      <c r="I53" s="91">
        <v>31</v>
      </c>
      <c r="J53" s="36" t="s">
        <v>64</v>
      </c>
      <c r="K53" s="380">
        <f t="shared" si="7"/>
        <v>31</v>
      </c>
      <c r="L53" s="384">
        <v>1234</v>
      </c>
      <c r="M53" s="49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68">
        <v>1</v>
      </c>
      <c r="B54" s="36" t="s">
        <v>3</v>
      </c>
      <c r="C54" s="47">
        <f>SUM(H50)</f>
        <v>13497</v>
      </c>
      <c r="D54" s="109">
        <f>SUM(L50)</f>
        <v>14566</v>
      </c>
      <c r="E54" s="58">
        <f t="shared" ref="E54:E63" si="8">SUM(N67/M67*100)</f>
        <v>107.35762010817692</v>
      </c>
      <c r="F54" s="58">
        <f t="shared" ref="F54:F61" si="9">SUM(C54/D54*100)</f>
        <v>92.660991349718529</v>
      </c>
      <c r="G54" s="69"/>
      <c r="H54" s="48">
        <v>1765</v>
      </c>
      <c r="I54" s="91">
        <v>34</v>
      </c>
      <c r="J54" s="36" t="s">
        <v>1</v>
      </c>
      <c r="K54" s="380">
        <f t="shared" si="7"/>
        <v>34</v>
      </c>
      <c r="L54" s="384">
        <v>1770</v>
      </c>
      <c r="M54" s="49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68">
        <v>2</v>
      </c>
      <c r="B55" s="36" t="s">
        <v>0</v>
      </c>
      <c r="C55" s="47">
        <f t="shared" ref="C55:C63" si="10">SUM(H51)</f>
        <v>8610</v>
      </c>
      <c r="D55" s="109">
        <f t="shared" ref="D55:D63" si="11">SUM(L51)</f>
        <v>9656</v>
      </c>
      <c r="E55" s="58">
        <f t="shared" si="8"/>
        <v>81.595905989385898</v>
      </c>
      <c r="F55" s="58">
        <f t="shared" si="9"/>
        <v>89.167357083678539</v>
      </c>
      <c r="G55" s="69"/>
      <c r="H55" s="48">
        <v>1640</v>
      </c>
      <c r="I55" s="91">
        <v>40</v>
      </c>
      <c r="J55" s="36" t="s">
        <v>2</v>
      </c>
      <c r="K55" s="380">
        <f t="shared" si="7"/>
        <v>40</v>
      </c>
      <c r="L55" s="384">
        <v>2541</v>
      </c>
      <c r="M55" s="49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68">
        <v>3</v>
      </c>
      <c r="B56" s="36" t="s">
        <v>30</v>
      </c>
      <c r="C56" s="47">
        <f t="shared" si="10"/>
        <v>3232</v>
      </c>
      <c r="D56" s="109">
        <f t="shared" si="11"/>
        <v>3183</v>
      </c>
      <c r="E56" s="58">
        <f t="shared" si="8"/>
        <v>93.59976831740515</v>
      </c>
      <c r="F56" s="58">
        <f t="shared" si="9"/>
        <v>101.53942821237827</v>
      </c>
      <c r="G56" s="69"/>
      <c r="H56" s="48">
        <v>1371</v>
      </c>
      <c r="I56" s="91">
        <v>22</v>
      </c>
      <c r="J56" s="36" t="s">
        <v>26</v>
      </c>
      <c r="K56" s="380">
        <f t="shared" si="7"/>
        <v>22</v>
      </c>
      <c r="L56" s="384">
        <v>1371</v>
      </c>
      <c r="M56" s="49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68">
        <v>4</v>
      </c>
      <c r="B57" s="36" t="s">
        <v>64</v>
      </c>
      <c r="C57" s="47">
        <f t="shared" si="10"/>
        <v>1829</v>
      </c>
      <c r="D57" s="109">
        <f t="shared" si="11"/>
        <v>1234</v>
      </c>
      <c r="E57" s="58">
        <f t="shared" si="8"/>
        <v>140.04594180704441</v>
      </c>
      <c r="F57" s="58">
        <f t="shared" si="9"/>
        <v>148.21717990275528</v>
      </c>
      <c r="G57" s="69"/>
      <c r="H57" s="98">
        <v>1143</v>
      </c>
      <c r="I57" s="91">
        <v>38</v>
      </c>
      <c r="J57" s="36" t="s">
        <v>38</v>
      </c>
      <c r="K57" s="380">
        <f t="shared" si="7"/>
        <v>38</v>
      </c>
      <c r="L57" s="384">
        <v>2919</v>
      </c>
      <c r="M57" s="49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68">
        <v>5</v>
      </c>
      <c r="B58" s="36" t="s">
        <v>1</v>
      </c>
      <c r="C58" s="47">
        <f t="shared" si="10"/>
        <v>1765</v>
      </c>
      <c r="D58" s="109">
        <f t="shared" si="11"/>
        <v>1770</v>
      </c>
      <c r="E58" s="58">
        <f t="shared" si="8"/>
        <v>110.86683417085428</v>
      </c>
      <c r="F58" s="58">
        <f t="shared" si="9"/>
        <v>99.717514124293785</v>
      </c>
      <c r="G58" s="79"/>
      <c r="H58" s="48">
        <v>1057</v>
      </c>
      <c r="I58" s="91">
        <v>25</v>
      </c>
      <c r="J58" s="36" t="s">
        <v>29</v>
      </c>
      <c r="K58" s="380">
        <f t="shared" si="7"/>
        <v>25</v>
      </c>
      <c r="L58" s="384">
        <v>394</v>
      </c>
      <c r="M58" s="49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68">
        <v>6</v>
      </c>
      <c r="B59" s="36" t="s">
        <v>2</v>
      </c>
      <c r="C59" s="47">
        <f t="shared" si="10"/>
        <v>1640</v>
      </c>
      <c r="D59" s="109">
        <f t="shared" si="11"/>
        <v>2541</v>
      </c>
      <c r="E59" s="58">
        <f t="shared" si="8"/>
        <v>101.67389956602604</v>
      </c>
      <c r="F59" s="58">
        <f t="shared" si="9"/>
        <v>64.541519086973636</v>
      </c>
      <c r="G59" s="69"/>
      <c r="H59" s="458">
        <v>895</v>
      </c>
      <c r="I59" s="151">
        <v>14</v>
      </c>
      <c r="J59" s="84" t="s">
        <v>19</v>
      </c>
      <c r="K59" s="381">
        <f t="shared" si="7"/>
        <v>14</v>
      </c>
      <c r="L59" s="385">
        <v>1062</v>
      </c>
      <c r="M59" s="49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  <c r="AE59" s="1"/>
    </row>
    <row r="60" spans="1:31" s="53" customFormat="1" ht="14.25" thickTop="1" x14ac:dyDescent="0.15">
      <c r="A60" s="437">
        <v>7</v>
      </c>
      <c r="B60" s="36" t="s">
        <v>26</v>
      </c>
      <c r="C60" s="99">
        <f t="shared" si="10"/>
        <v>1371</v>
      </c>
      <c r="D60" s="109">
        <f t="shared" si="11"/>
        <v>1371</v>
      </c>
      <c r="E60" s="58">
        <f t="shared" si="8"/>
        <v>100</v>
      </c>
      <c r="F60" s="58">
        <f t="shared" si="9"/>
        <v>100</v>
      </c>
      <c r="G60" s="438"/>
      <c r="H60" s="520">
        <v>574</v>
      </c>
      <c r="I60" s="252">
        <v>24</v>
      </c>
      <c r="J60" s="489" t="s">
        <v>28</v>
      </c>
      <c r="K60" s="439" t="s">
        <v>8</v>
      </c>
      <c r="L60" s="452">
        <v>41671</v>
      </c>
      <c r="M60" s="440"/>
      <c r="N60" s="101"/>
      <c r="Q60" s="100"/>
      <c r="R60" s="440"/>
      <c r="S60" s="101"/>
      <c r="T60" s="101"/>
      <c r="U60" s="101"/>
      <c r="V60" s="101"/>
      <c r="W60" s="100"/>
      <c r="X60" s="100"/>
      <c r="Y60" s="100"/>
      <c r="Z60" s="100"/>
      <c r="AA60" s="100"/>
      <c r="AB60" s="100"/>
      <c r="AC60" s="100"/>
      <c r="AD60" s="100"/>
      <c r="AE60" s="100"/>
    </row>
    <row r="61" spans="1:31" x14ac:dyDescent="0.15">
      <c r="A61" s="68">
        <v>8</v>
      </c>
      <c r="B61" s="36" t="s">
        <v>38</v>
      </c>
      <c r="C61" s="47">
        <f t="shared" si="10"/>
        <v>1143</v>
      </c>
      <c r="D61" s="109">
        <f t="shared" si="11"/>
        <v>2919</v>
      </c>
      <c r="E61" s="58">
        <f t="shared" si="8"/>
        <v>92.775974025974023</v>
      </c>
      <c r="F61" s="58">
        <f t="shared" si="9"/>
        <v>39.157245632065774</v>
      </c>
      <c r="G61" s="80"/>
      <c r="H61" s="48">
        <v>537</v>
      </c>
      <c r="I61" s="91">
        <v>1</v>
      </c>
      <c r="J61" s="36" t="s">
        <v>4</v>
      </c>
      <c r="K61" s="59"/>
      <c r="L61" s="1"/>
      <c r="M61" s="52"/>
      <c r="N61" s="28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68">
        <v>9</v>
      </c>
      <c r="B62" s="36" t="s">
        <v>29</v>
      </c>
      <c r="C62" s="47">
        <f t="shared" si="10"/>
        <v>1057</v>
      </c>
      <c r="D62" s="109">
        <f t="shared" si="11"/>
        <v>394</v>
      </c>
      <c r="E62" s="58">
        <f t="shared" si="8"/>
        <v>109.08152734778123</v>
      </c>
      <c r="F62" s="58">
        <f>SUM(C62/D62*100)</f>
        <v>268.2741116751269</v>
      </c>
      <c r="G62" s="79"/>
      <c r="H62" s="48">
        <v>524</v>
      </c>
      <c r="I62" s="91">
        <v>11</v>
      </c>
      <c r="J62" s="36" t="s">
        <v>17</v>
      </c>
      <c r="K62" s="59"/>
      <c r="L62" s="1"/>
      <c r="M62" s="52"/>
      <c r="N62" s="28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1">
        <v>10</v>
      </c>
      <c r="B63" s="84" t="s">
        <v>19</v>
      </c>
      <c r="C63" s="47">
        <f t="shared" si="10"/>
        <v>895</v>
      </c>
      <c r="D63" s="109">
        <f t="shared" si="11"/>
        <v>1062</v>
      </c>
      <c r="E63" s="64">
        <f t="shared" si="8"/>
        <v>83.801498127340821</v>
      </c>
      <c r="F63" s="58">
        <f>SUM(C63/D63*100)</f>
        <v>84.27495291902072</v>
      </c>
      <c r="G63" s="82"/>
      <c r="H63" s="98">
        <v>390</v>
      </c>
      <c r="I63" s="91">
        <v>15</v>
      </c>
      <c r="J63" s="36" t="s">
        <v>20</v>
      </c>
      <c r="K63" s="59"/>
      <c r="L63" s="1"/>
      <c r="M63" s="52"/>
      <c r="N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72"/>
      <c r="B64" s="73" t="s">
        <v>57</v>
      </c>
      <c r="C64" s="74">
        <f>SUM(H90)</f>
        <v>37933</v>
      </c>
      <c r="D64" s="74">
        <f>SUM(L60)</f>
        <v>41671</v>
      </c>
      <c r="E64" s="77">
        <f>SUM(N77/M77*100)</f>
        <v>98.399481193255511</v>
      </c>
      <c r="F64" s="77">
        <f>SUM(C64/D64*100)</f>
        <v>91.0297329077776</v>
      </c>
      <c r="G64" s="480">
        <v>184.4</v>
      </c>
      <c r="H64" s="136">
        <v>345</v>
      </c>
      <c r="I64" s="91">
        <v>36</v>
      </c>
      <c r="J64" s="36" t="s">
        <v>5</v>
      </c>
      <c r="K64" s="55"/>
      <c r="L64" s="1"/>
      <c r="M64" s="52"/>
      <c r="N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500">
        <v>206</v>
      </c>
      <c r="I65" s="91">
        <v>37</v>
      </c>
      <c r="J65" s="36" t="s">
        <v>37</v>
      </c>
      <c r="L65" s="1"/>
      <c r="M65" s="490"/>
      <c r="N65" s="28"/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48">
        <v>145</v>
      </c>
      <c r="I66" s="91">
        <v>9</v>
      </c>
      <c r="J66" s="391" t="s">
        <v>170</v>
      </c>
      <c r="K66" s="1"/>
      <c r="L66" s="215" t="s">
        <v>92</v>
      </c>
      <c r="M66" s="398" t="s">
        <v>63</v>
      </c>
      <c r="N66" s="46" t="s">
        <v>75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28"/>
      <c r="H67" s="343">
        <v>72</v>
      </c>
      <c r="I67" s="91">
        <v>17</v>
      </c>
      <c r="J67" s="36" t="s">
        <v>21</v>
      </c>
      <c r="K67" s="4">
        <f>SUM(I50)</f>
        <v>16</v>
      </c>
      <c r="L67" s="36" t="s">
        <v>3</v>
      </c>
      <c r="M67" s="482">
        <v>12572</v>
      </c>
      <c r="N67" s="99">
        <f>SUM(H50)</f>
        <v>13497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28"/>
      <c r="H68" s="98">
        <v>65</v>
      </c>
      <c r="I68" s="91">
        <v>13</v>
      </c>
      <c r="J68" s="36" t="s">
        <v>7</v>
      </c>
      <c r="K68" s="4">
        <f t="shared" ref="K68:K76" si="12">SUM(I51)</f>
        <v>33</v>
      </c>
      <c r="L68" s="36" t="s">
        <v>0</v>
      </c>
      <c r="M68" s="483">
        <v>10552</v>
      </c>
      <c r="N68" s="99">
        <f t="shared" ref="N68:N76" si="13">SUM(H51)</f>
        <v>8610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48">
        <v>28</v>
      </c>
      <c r="I69" s="91">
        <v>19</v>
      </c>
      <c r="J69" s="36" t="s">
        <v>23</v>
      </c>
      <c r="K69" s="4">
        <f t="shared" si="12"/>
        <v>26</v>
      </c>
      <c r="L69" s="36" t="s">
        <v>30</v>
      </c>
      <c r="M69" s="483">
        <v>3453</v>
      </c>
      <c r="N69" s="99">
        <f t="shared" si="13"/>
        <v>3232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48">
        <v>8</v>
      </c>
      <c r="I70" s="91">
        <v>23</v>
      </c>
      <c r="J70" s="36" t="s">
        <v>27</v>
      </c>
      <c r="K70" s="4">
        <f t="shared" si="12"/>
        <v>31</v>
      </c>
      <c r="L70" s="36" t="s">
        <v>64</v>
      </c>
      <c r="M70" s="483">
        <v>1306</v>
      </c>
      <c r="N70" s="99">
        <f t="shared" si="13"/>
        <v>1829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48">
        <v>0</v>
      </c>
      <c r="I71" s="91">
        <v>2</v>
      </c>
      <c r="J71" s="36" t="s">
        <v>6</v>
      </c>
      <c r="K71" s="4">
        <f t="shared" si="12"/>
        <v>34</v>
      </c>
      <c r="L71" s="36" t="s">
        <v>1</v>
      </c>
      <c r="M71" s="483">
        <v>1592</v>
      </c>
      <c r="N71" s="99">
        <f t="shared" si="13"/>
        <v>1765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48">
        <v>0</v>
      </c>
      <c r="I72" s="91">
        <v>3</v>
      </c>
      <c r="J72" s="36" t="s">
        <v>10</v>
      </c>
      <c r="K72" s="4">
        <f t="shared" si="12"/>
        <v>40</v>
      </c>
      <c r="L72" s="36" t="s">
        <v>2</v>
      </c>
      <c r="M72" s="483">
        <v>1613</v>
      </c>
      <c r="N72" s="99">
        <f t="shared" si="13"/>
        <v>1640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98">
        <v>0</v>
      </c>
      <c r="I73" s="91">
        <v>4</v>
      </c>
      <c r="J73" s="36" t="s">
        <v>11</v>
      </c>
      <c r="K73" s="4">
        <f t="shared" si="12"/>
        <v>22</v>
      </c>
      <c r="L73" s="36" t="s">
        <v>26</v>
      </c>
      <c r="M73" s="483">
        <v>1371</v>
      </c>
      <c r="N73" s="99">
        <f t="shared" si="13"/>
        <v>1371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48">
        <v>0</v>
      </c>
      <c r="I74" s="91">
        <v>5</v>
      </c>
      <c r="J74" s="36" t="s">
        <v>12</v>
      </c>
      <c r="K74" s="4">
        <f t="shared" si="12"/>
        <v>38</v>
      </c>
      <c r="L74" s="36" t="s">
        <v>38</v>
      </c>
      <c r="M74" s="483">
        <v>1232</v>
      </c>
      <c r="N74" s="99">
        <f t="shared" si="13"/>
        <v>1143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48">
        <v>0</v>
      </c>
      <c r="I75" s="91">
        <v>6</v>
      </c>
      <c r="J75" s="36" t="s">
        <v>13</v>
      </c>
      <c r="K75" s="4">
        <f t="shared" si="12"/>
        <v>25</v>
      </c>
      <c r="L75" s="36" t="s">
        <v>29</v>
      </c>
      <c r="M75" s="483">
        <v>969</v>
      </c>
      <c r="N75" s="99">
        <f t="shared" si="13"/>
        <v>1057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98">
        <v>0</v>
      </c>
      <c r="I76" s="91">
        <v>7</v>
      </c>
      <c r="J76" s="36" t="s">
        <v>14</v>
      </c>
      <c r="K76" s="15">
        <f t="shared" si="12"/>
        <v>14</v>
      </c>
      <c r="L76" s="84" t="s">
        <v>19</v>
      </c>
      <c r="M76" s="484">
        <v>1068</v>
      </c>
      <c r="N76" s="188">
        <f t="shared" si="13"/>
        <v>895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48">
        <v>0</v>
      </c>
      <c r="I77" s="91">
        <v>8</v>
      </c>
      <c r="J77" s="36" t="s">
        <v>15</v>
      </c>
      <c r="K77" s="4"/>
      <c r="L77" s="128" t="s">
        <v>56</v>
      </c>
      <c r="M77" s="349">
        <v>38550</v>
      </c>
      <c r="N77" s="193">
        <f>SUM(H90)</f>
        <v>37933</v>
      </c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47">
        <v>0</v>
      </c>
      <c r="I78" s="91">
        <v>10</v>
      </c>
      <c r="J78" s="36" t="s">
        <v>16</v>
      </c>
      <c r="M78" s="53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48">
        <v>0</v>
      </c>
      <c r="I79" s="91">
        <v>12</v>
      </c>
      <c r="J79" s="36" t="s">
        <v>18</v>
      </c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405">
        <v>0</v>
      </c>
      <c r="I80" s="91">
        <v>18</v>
      </c>
      <c r="J80" s="36" t="s">
        <v>22</v>
      </c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47">
        <v>0</v>
      </c>
      <c r="I81" s="91">
        <v>20</v>
      </c>
      <c r="J81" s="36" t="s">
        <v>24</v>
      </c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48">
        <v>0</v>
      </c>
      <c r="I82" s="91">
        <v>21</v>
      </c>
      <c r="J82" s="36" t="s">
        <v>72</v>
      </c>
      <c r="L82" s="410"/>
      <c r="M82" s="28"/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48">
        <v>0</v>
      </c>
      <c r="I83" s="91">
        <v>27</v>
      </c>
      <c r="J83" s="36" t="s">
        <v>31</v>
      </c>
      <c r="L83" s="410"/>
      <c r="M83" s="28"/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48">
        <v>0</v>
      </c>
      <c r="I84" s="91">
        <v>28</v>
      </c>
      <c r="J84" s="36" t="s">
        <v>32</v>
      </c>
      <c r="L84" s="410"/>
      <c r="M84" s="28"/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48">
        <v>0</v>
      </c>
      <c r="I85" s="91">
        <v>29</v>
      </c>
      <c r="J85" s="36" t="s">
        <v>54</v>
      </c>
      <c r="L85" s="477"/>
      <c r="M85" s="28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48">
        <v>0</v>
      </c>
      <c r="I86" s="91">
        <v>30</v>
      </c>
      <c r="J86" s="36" t="s">
        <v>33</v>
      </c>
      <c r="L86" s="473"/>
      <c r="M86" s="473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48">
        <v>0</v>
      </c>
      <c r="I87" s="91">
        <v>32</v>
      </c>
      <c r="J87" s="36" t="s">
        <v>35</v>
      </c>
      <c r="L87" s="51"/>
      <c r="M87" s="478"/>
      <c r="Q87" s="1"/>
      <c r="R87" s="52"/>
      <c r="S87" s="28"/>
      <c r="T87" s="28"/>
      <c r="U87" s="28"/>
      <c r="V87" s="28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98">
        <v>0</v>
      </c>
      <c r="I88" s="91">
        <v>35</v>
      </c>
      <c r="J88" s="36" t="s">
        <v>36</v>
      </c>
      <c r="L88" s="473"/>
      <c r="M88" s="473"/>
      <c r="Q88" s="1"/>
      <c r="R88" s="52"/>
      <c r="S88" s="33"/>
      <c r="T88" s="33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48">
        <v>0</v>
      </c>
      <c r="I89" s="91">
        <v>39</v>
      </c>
      <c r="J89" s="36" t="s">
        <v>39</v>
      </c>
      <c r="Q89" s="1"/>
      <c r="R89" s="5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31">
        <f>SUM(H50:H89)</f>
        <v>37933</v>
      </c>
      <c r="I90" s="91"/>
      <c r="J90" s="4" t="s">
        <v>48</v>
      </c>
      <c r="Q90" s="1"/>
      <c r="R90" s="122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22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22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22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22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22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1"/>
  <sheetViews>
    <sheetView zoomScaleNormal="100" workbookViewId="0">
      <selection activeCell="Q34" sqref="Q34"/>
    </sheetView>
  </sheetViews>
  <sheetFormatPr defaultRowHeight="13.5" customHeight="1" x14ac:dyDescent="0.15"/>
  <cols>
    <col min="1" max="1" width="6.125" style="466" customWidth="1"/>
    <col min="2" max="2" width="19.25" style="466" customWidth="1"/>
    <col min="3" max="4" width="13.25" style="466" customWidth="1"/>
    <col min="5" max="6" width="11.875" style="466" customWidth="1"/>
    <col min="7" max="7" width="19.875" style="466" customWidth="1"/>
    <col min="8" max="8" width="14.5" style="466" customWidth="1"/>
    <col min="9" max="9" width="5.125" style="466" customWidth="1"/>
    <col min="10" max="10" width="17.625" style="466" customWidth="1"/>
    <col min="11" max="11" width="5" style="466" customWidth="1"/>
    <col min="12" max="12" width="17.875" style="466" customWidth="1"/>
    <col min="13" max="13" width="15.375" style="1" customWidth="1"/>
    <col min="14" max="14" width="14.25" style="1" customWidth="1"/>
    <col min="15" max="15" width="10.5" style="466" customWidth="1"/>
    <col min="16" max="16" width="9" style="466"/>
    <col min="17" max="17" width="7.75" style="466" customWidth="1"/>
    <col min="18" max="18" width="14" style="466" customWidth="1"/>
    <col min="19" max="30" width="7.625" style="466" customWidth="1"/>
    <col min="31" max="16384" width="9" style="466"/>
  </cols>
  <sheetData>
    <row r="1" spans="8:30" ht="13.5" customHeight="1" x14ac:dyDescent="0.2">
      <c r="H1" s="181" t="s">
        <v>70</v>
      </c>
      <c r="I1" s="471"/>
      <c r="J1" s="50"/>
      <c r="K1" s="1"/>
      <c r="L1" s="51"/>
      <c r="M1" s="487"/>
      <c r="N1" s="51"/>
      <c r="O1" s="52"/>
      <c r="Q1" s="1"/>
      <c r="R1" s="120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44" t="s">
        <v>199</v>
      </c>
      <c r="I2" s="4"/>
      <c r="J2" s="206" t="s">
        <v>70</v>
      </c>
      <c r="K2" s="89"/>
      <c r="L2" s="372" t="s">
        <v>186</v>
      </c>
      <c r="N2" s="52"/>
      <c r="O2" s="2"/>
      <c r="Q2" s="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ht="13.5" customHeight="1" x14ac:dyDescent="0.15">
      <c r="H3" s="25" t="s">
        <v>100</v>
      </c>
      <c r="I3" s="4"/>
      <c r="J3" s="158" t="s">
        <v>9</v>
      </c>
      <c r="K3" s="89"/>
      <c r="L3" s="373" t="s">
        <v>100</v>
      </c>
      <c r="M3" s="492"/>
      <c r="N3" s="493"/>
      <c r="O3" s="2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99">
        <v>19190</v>
      </c>
      <c r="I4" s="91">
        <v>33</v>
      </c>
      <c r="J4" s="181" t="s">
        <v>0</v>
      </c>
      <c r="K4" s="134">
        <f>SUM(I4)</f>
        <v>33</v>
      </c>
      <c r="L4" s="365">
        <v>21781</v>
      </c>
      <c r="M4" s="498"/>
      <c r="N4" s="493"/>
      <c r="O4" s="2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98">
        <v>17545</v>
      </c>
      <c r="I5" s="91">
        <v>9</v>
      </c>
      <c r="J5" s="406" t="s">
        <v>170</v>
      </c>
      <c r="K5" s="134">
        <f t="shared" ref="K5:K13" si="0">SUM(I5)</f>
        <v>9</v>
      </c>
      <c r="L5" s="366">
        <v>20045</v>
      </c>
      <c r="M5" s="492"/>
      <c r="N5" s="493"/>
      <c r="O5" s="2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98">
        <v>15077</v>
      </c>
      <c r="I6" s="91">
        <v>13</v>
      </c>
      <c r="J6" s="181" t="s">
        <v>7</v>
      </c>
      <c r="K6" s="134">
        <f t="shared" si="0"/>
        <v>13</v>
      </c>
      <c r="L6" s="366">
        <v>14835</v>
      </c>
      <c r="M6" s="106"/>
      <c r="N6" s="100"/>
      <c r="O6" s="2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98">
        <v>9336</v>
      </c>
      <c r="I7" s="91">
        <v>34</v>
      </c>
      <c r="J7" s="181" t="s">
        <v>1</v>
      </c>
      <c r="K7" s="134">
        <f t="shared" si="0"/>
        <v>34</v>
      </c>
      <c r="L7" s="366">
        <v>9121</v>
      </c>
      <c r="M7" s="106"/>
      <c r="O7" s="2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98">
        <v>7236</v>
      </c>
      <c r="I8" s="91">
        <v>24</v>
      </c>
      <c r="J8" s="181" t="s">
        <v>28</v>
      </c>
      <c r="K8" s="134">
        <f t="shared" si="0"/>
        <v>24</v>
      </c>
      <c r="L8" s="366">
        <v>7628</v>
      </c>
      <c r="M8" s="106"/>
      <c r="N8" s="104"/>
      <c r="O8" s="2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98">
        <v>6738</v>
      </c>
      <c r="I9" s="91">
        <v>25</v>
      </c>
      <c r="J9" s="181" t="s">
        <v>29</v>
      </c>
      <c r="K9" s="134">
        <f t="shared" si="0"/>
        <v>25</v>
      </c>
      <c r="L9" s="366">
        <v>5585</v>
      </c>
      <c r="M9" s="106"/>
      <c r="O9" s="2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98">
        <v>3343</v>
      </c>
      <c r="I10" s="91">
        <v>22</v>
      </c>
      <c r="J10" s="181" t="s">
        <v>26</v>
      </c>
      <c r="K10" s="134">
        <f t="shared" si="0"/>
        <v>22</v>
      </c>
      <c r="L10" s="366">
        <v>4100</v>
      </c>
      <c r="M10" s="106"/>
      <c r="O10" s="2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343">
        <v>3118</v>
      </c>
      <c r="I11" s="91">
        <v>17</v>
      </c>
      <c r="J11" s="181" t="s">
        <v>21</v>
      </c>
      <c r="K11" s="134">
        <f t="shared" si="0"/>
        <v>17</v>
      </c>
      <c r="L11" s="366">
        <v>3104</v>
      </c>
      <c r="M11" s="106"/>
      <c r="O11" s="2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98">
        <v>2645</v>
      </c>
      <c r="I12" s="91">
        <v>38</v>
      </c>
      <c r="J12" s="181" t="s">
        <v>38</v>
      </c>
      <c r="K12" s="134">
        <f t="shared" si="0"/>
        <v>38</v>
      </c>
      <c r="L12" s="366">
        <v>9273</v>
      </c>
      <c r="M12" s="106"/>
      <c r="O12" s="1"/>
      <c r="Q12" s="1"/>
      <c r="R12" s="52"/>
      <c r="S12" s="28"/>
      <c r="T12" s="28"/>
      <c r="U12" s="101"/>
      <c r="V12" s="28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188">
        <v>2281</v>
      </c>
      <c r="I13" s="151">
        <v>1</v>
      </c>
      <c r="J13" s="251" t="s">
        <v>4</v>
      </c>
      <c r="K13" s="205">
        <f t="shared" si="0"/>
        <v>1</v>
      </c>
      <c r="L13" s="374">
        <v>1935</v>
      </c>
      <c r="M13" s="107"/>
      <c r="N13" s="108"/>
      <c r="O13" s="1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455">
        <v>1710</v>
      </c>
      <c r="I14" s="252">
        <v>2</v>
      </c>
      <c r="J14" s="472" t="s">
        <v>6</v>
      </c>
      <c r="K14" s="89" t="s">
        <v>8</v>
      </c>
      <c r="L14" s="375">
        <v>132130</v>
      </c>
      <c r="N14" s="52"/>
      <c r="O14" s="1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343">
        <v>1673</v>
      </c>
      <c r="I15" s="91">
        <v>36</v>
      </c>
      <c r="J15" s="181" t="s">
        <v>5</v>
      </c>
      <c r="K15" s="55"/>
      <c r="L15" s="28"/>
      <c r="N15" s="57"/>
      <c r="O15" s="1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98">
        <v>1508</v>
      </c>
      <c r="I16" s="91">
        <v>20</v>
      </c>
      <c r="J16" s="181" t="s">
        <v>24</v>
      </c>
      <c r="K16" s="5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98">
        <v>1493</v>
      </c>
      <c r="I17" s="91">
        <v>26</v>
      </c>
      <c r="J17" s="181" t="s">
        <v>30</v>
      </c>
      <c r="K17" s="49"/>
      <c r="L17" s="28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36">
        <v>1211</v>
      </c>
      <c r="I18" s="91">
        <v>6</v>
      </c>
      <c r="J18" s="181" t="s">
        <v>13</v>
      </c>
      <c r="K18" s="49"/>
      <c r="L18" s="28"/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500">
        <v>1206</v>
      </c>
      <c r="I19" s="91">
        <v>21</v>
      </c>
      <c r="J19" s="181" t="s">
        <v>25</v>
      </c>
      <c r="K19" s="1"/>
      <c r="L19" s="57" t="s">
        <v>70</v>
      </c>
      <c r="M19" s="534" t="s">
        <v>212</v>
      </c>
      <c r="N19" s="46" t="s">
        <v>75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98">
        <v>1140</v>
      </c>
      <c r="I20" s="91">
        <v>12</v>
      </c>
      <c r="J20" s="181" t="s">
        <v>18</v>
      </c>
      <c r="K20" s="134">
        <f>SUM(I4)</f>
        <v>33</v>
      </c>
      <c r="L20" s="181" t="s">
        <v>0</v>
      </c>
      <c r="M20" s="376">
        <v>22541</v>
      </c>
      <c r="N20" s="99">
        <f>SUM(H4)</f>
        <v>19190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65" t="s">
        <v>46</v>
      </c>
      <c r="B21" s="66" t="s">
        <v>47</v>
      </c>
      <c r="C21" s="66" t="s">
        <v>196</v>
      </c>
      <c r="D21" s="66" t="s">
        <v>183</v>
      </c>
      <c r="E21" s="66" t="s">
        <v>41</v>
      </c>
      <c r="F21" s="66" t="s">
        <v>50</v>
      </c>
      <c r="G21" s="326" t="s">
        <v>187</v>
      </c>
      <c r="H21" s="343">
        <v>924</v>
      </c>
      <c r="I21" s="91">
        <v>15</v>
      </c>
      <c r="J21" s="181" t="s">
        <v>20</v>
      </c>
      <c r="K21" s="134">
        <f t="shared" ref="K21:K29" si="1">SUM(I5)</f>
        <v>9</v>
      </c>
      <c r="L21" s="406" t="s">
        <v>170</v>
      </c>
      <c r="M21" s="377">
        <v>17645</v>
      </c>
      <c r="N21" s="99">
        <f t="shared" ref="N21:N29" si="2">SUM(H5)</f>
        <v>17545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68">
        <v>1</v>
      </c>
      <c r="B22" s="181" t="s">
        <v>0</v>
      </c>
      <c r="C22" s="47">
        <f>SUM(H4)</f>
        <v>19190</v>
      </c>
      <c r="D22" s="109">
        <f>SUM(L4)</f>
        <v>21781</v>
      </c>
      <c r="E22" s="62">
        <f t="shared" ref="E22:E31" si="3">SUM(N20/M20*100)</f>
        <v>85.133756266359086</v>
      </c>
      <c r="F22" s="58">
        <f t="shared" ref="F22:F32" si="4">SUM(C22/D22*100)</f>
        <v>88.104311096827516</v>
      </c>
      <c r="G22" s="69"/>
      <c r="H22" s="98">
        <v>879</v>
      </c>
      <c r="I22" s="91">
        <v>16</v>
      </c>
      <c r="J22" s="181" t="s">
        <v>3</v>
      </c>
      <c r="K22" s="134">
        <f t="shared" si="1"/>
        <v>13</v>
      </c>
      <c r="L22" s="181" t="s">
        <v>7</v>
      </c>
      <c r="M22" s="377">
        <v>16074</v>
      </c>
      <c r="N22" s="99">
        <f t="shared" si="2"/>
        <v>15077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68">
        <v>2</v>
      </c>
      <c r="B23" s="406" t="s">
        <v>170</v>
      </c>
      <c r="C23" s="47">
        <f t="shared" ref="C23:C31" si="5">SUM(H5)</f>
        <v>17545</v>
      </c>
      <c r="D23" s="109">
        <f t="shared" ref="D23:D31" si="6">SUM(L5)</f>
        <v>20045</v>
      </c>
      <c r="E23" s="62">
        <f t="shared" si="3"/>
        <v>99.433267214508362</v>
      </c>
      <c r="F23" s="58">
        <f t="shared" si="4"/>
        <v>87.528061860813168</v>
      </c>
      <c r="G23" s="69"/>
      <c r="H23" s="98">
        <v>666</v>
      </c>
      <c r="I23" s="91">
        <v>31</v>
      </c>
      <c r="J23" s="91" t="s">
        <v>64</v>
      </c>
      <c r="K23" s="134">
        <f t="shared" si="1"/>
        <v>34</v>
      </c>
      <c r="L23" s="181" t="s">
        <v>1</v>
      </c>
      <c r="M23" s="377">
        <v>9067</v>
      </c>
      <c r="N23" s="99">
        <f t="shared" si="2"/>
        <v>9336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68">
        <v>3</v>
      </c>
      <c r="B24" s="181" t="s">
        <v>7</v>
      </c>
      <c r="C24" s="47">
        <f t="shared" si="5"/>
        <v>15077</v>
      </c>
      <c r="D24" s="109">
        <f t="shared" si="6"/>
        <v>14835</v>
      </c>
      <c r="E24" s="62">
        <f t="shared" si="3"/>
        <v>93.797436854547726</v>
      </c>
      <c r="F24" s="58">
        <f t="shared" si="4"/>
        <v>101.63127738456352</v>
      </c>
      <c r="G24" s="69"/>
      <c r="H24" s="98">
        <v>631</v>
      </c>
      <c r="I24" s="91">
        <v>18</v>
      </c>
      <c r="J24" s="181" t="s">
        <v>22</v>
      </c>
      <c r="K24" s="134">
        <f t="shared" si="1"/>
        <v>24</v>
      </c>
      <c r="L24" s="181" t="s">
        <v>28</v>
      </c>
      <c r="M24" s="377">
        <v>8176</v>
      </c>
      <c r="N24" s="99">
        <f t="shared" si="2"/>
        <v>7236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68">
        <v>4</v>
      </c>
      <c r="B25" s="181" t="s">
        <v>1</v>
      </c>
      <c r="C25" s="47">
        <f t="shared" si="5"/>
        <v>9336</v>
      </c>
      <c r="D25" s="109">
        <f t="shared" si="6"/>
        <v>9121</v>
      </c>
      <c r="E25" s="62">
        <f t="shared" si="3"/>
        <v>102.96680269107755</v>
      </c>
      <c r="F25" s="58">
        <f t="shared" si="4"/>
        <v>102.35719767569344</v>
      </c>
      <c r="G25" s="69"/>
      <c r="H25" s="98">
        <v>620</v>
      </c>
      <c r="I25" s="91">
        <v>40</v>
      </c>
      <c r="J25" s="181" t="s">
        <v>2</v>
      </c>
      <c r="K25" s="134">
        <f t="shared" si="1"/>
        <v>25</v>
      </c>
      <c r="L25" s="181" t="s">
        <v>29</v>
      </c>
      <c r="M25" s="377">
        <v>6664</v>
      </c>
      <c r="N25" s="99">
        <f t="shared" si="2"/>
        <v>6738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68">
        <v>5</v>
      </c>
      <c r="B26" s="181" t="s">
        <v>28</v>
      </c>
      <c r="C26" s="47">
        <f t="shared" si="5"/>
        <v>7236</v>
      </c>
      <c r="D26" s="109">
        <f t="shared" si="6"/>
        <v>7628</v>
      </c>
      <c r="E26" s="62">
        <f t="shared" si="3"/>
        <v>88.50293542074364</v>
      </c>
      <c r="F26" s="58">
        <f t="shared" si="4"/>
        <v>94.861038280020978</v>
      </c>
      <c r="G26" s="79"/>
      <c r="H26" s="98">
        <v>411</v>
      </c>
      <c r="I26" s="91">
        <v>14</v>
      </c>
      <c r="J26" s="181" t="s">
        <v>19</v>
      </c>
      <c r="K26" s="134">
        <f t="shared" si="1"/>
        <v>22</v>
      </c>
      <c r="L26" s="181" t="s">
        <v>26</v>
      </c>
      <c r="M26" s="377">
        <v>3092</v>
      </c>
      <c r="N26" s="99">
        <f t="shared" si="2"/>
        <v>3343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68">
        <v>6</v>
      </c>
      <c r="B27" s="181" t="s">
        <v>29</v>
      </c>
      <c r="C27" s="47">
        <f t="shared" si="5"/>
        <v>6738</v>
      </c>
      <c r="D27" s="109">
        <f t="shared" si="6"/>
        <v>5585</v>
      </c>
      <c r="E27" s="62">
        <f t="shared" si="3"/>
        <v>101.11044417767107</v>
      </c>
      <c r="F27" s="58">
        <f t="shared" si="4"/>
        <v>120.64458370635631</v>
      </c>
      <c r="G27" s="83"/>
      <c r="H27" s="98">
        <v>218</v>
      </c>
      <c r="I27" s="91">
        <v>5</v>
      </c>
      <c r="J27" s="181" t="s">
        <v>12</v>
      </c>
      <c r="K27" s="134">
        <f t="shared" si="1"/>
        <v>17</v>
      </c>
      <c r="L27" s="181" t="s">
        <v>21</v>
      </c>
      <c r="M27" s="377">
        <v>3102</v>
      </c>
      <c r="N27" s="99">
        <f t="shared" si="2"/>
        <v>3118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68">
        <v>7</v>
      </c>
      <c r="B28" s="181" t="s">
        <v>26</v>
      </c>
      <c r="C28" s="47">
        <f t="shared" si="5"/>
        <v>3343</v>
      </c>
      <c r="D28" s="109">
        <f t="shared" si="6"/>
        <v>4100</v>
      </c>
      <c r="E28" s="62">
        <f t="shared" si="3"/>
        <v>108.11772315653299</v>
      </c>
      <c r="F28" s="58">
        <f t="shared" si="4"/>
        <v>81.536585365853654</v>
      </c>
      <c r="G28" s="69"/>
      <c r="H28" s="98">
        <v>98</v>
      </c>
      <c r="I28" s="91">
        <v>3</v>
      </c>
      <c r="J28" s="181" t="s">
        <v>10</v>
      </c>
      <c r="K28" s="134">
        <f t="shared" si="1"/>
        <v>38</v>
      </c>
      <c r="L28" s="181" t="s">
        <v>38</v>
      </c>
      <c r="M28" s="377">
        <v>2688</v>
      </c>
      <c r="N28" s="99">
        <f t="shared" si="2"/>
        <v>2645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68">
        <v>8</v>
      </c>
      <c r="B29" s="181" t="s">
        <v>21</v>
      </c>
      <c r="C29" s="47">
        <f t="shared" si="5"/>
        <v>3118</v>
      </c>
      <c r="D29" s="109">
        <f t="shared" si="6"/>
        <v>3104</v>
      </c>
      <c r="E29" s="62">
        <f t="shared" si="3"/>
        <v>100.5157962604771</v>
      </c>
      <c r="F29" s="58">
        <f t="shared" si="4"/>
        <v>100.45103092783505</v>
      </c>
      <c r="G29" s="80"/>
      <c r="H29" s="98">
        <v>85</v>
      </c>
      <c r="I29" s="91">
        <v>11</v>
      </c>
      <c r="J29" s="181" t="s">
        <v>17</v>
      </c>
      <c r="K29" s="205">
        <f t="shared" si="1"/>
        <v>1</v>
      </c>
      <c r="L29" s="251" t="s">
        <v>4</v>
      </c>
      <c r="M29" s="378">
        <v>1217</v>
      </c>
      <c r="N29" s="99">
        <f t="shared" si="2"/>
        <v>2281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68">
        <v>9</v>
      </c>
      <c r="B30" s="181" t="s">
        <v>38</v>
      </c>
      <c r="C30" s="47">
        <f t="shared" si="5"/>
        <v>2645</v>
      </c>
      <c r="D30" s="109">
        <f t="shared" si="6"/>
        <v>9273</v>
      </c>
      <c r="E30" s="62">
        <f t="shared" si="3"/>
        <v>98.40029761904762</v>
      </c>
      <c r="F30" s="58">
        <f t="shared" si="4"/>
        <v>28.523670872425321</v>
      </c>
      <c r="G30" s="79"/>
      <c r="H30" s="98">
        <v>62</v>
      </c>
      <c r="I30" s="91">
        <v>29</v>
      </c>
      <c r="J30" s="181" t="s">
        <v>54</v>
      </c>
      <c r="K30" s="128"/>
      <c r="L30" s="388" t="s">
        <v>109</v>
      </c>
      <c r="M30" s="379">
        <v>107035</v>
      </c>
      <c r="N30" s="99">
        <f>SUM(H44)</f>
        <v>101131</v>
      </c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1">
        <v>10</v>
      </c>
      <c r="B31" s="251" t="s">
        <v>4</v>
      </c>
      <c r="C31" s="47">
        <f t="shared" si="5"/>
        <v>2281</v>
      </c>
      <c r="D31" s="109">
        <f t="shared" si="6"/>
        <v>1935</v>
      </c>
      <c r="E31" s="63">
        <f t="shared" si="3"/>
        <v>187.42810188989318</v>
      </c>
      <c r="F31" s="70">
        <f t="shared" si="4"/>
        <v>117.88113695090439</v>
      </c>
      <c r="G31" s="82"/>
      <c r="H31" s="98">
        <v>29</v>
      </c>
      <c r="I31" s="91">
        <v>4</v>
      </c>
      <c r="J31" s="181" t="s">
        <v>11</v>
      </c>
      <c r="K31" s="49"/>
      <c r="L31" s="247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72"/>
      <c r="B32" s="73" t="s">
        <v>57</v>
      </c>
      <c r="C32" s="74">
        <f>SUM(H44)</f>
        <v>101131</v>
      </c>
      <c r="D32" s="74">
        <f>SUM(L14)</f>
        <v>132130</v>
      </c>
      <c r="E32" s="75">
        <f>SUM(N30/M30*100)</f>
        <v>94.484047274256085</v>
      </c>
      <c r="F32" s="70">
        <f t="shared" si="4"/>
        <v>76.539014606826612</v>
      </c>
      <c r="G32" s="92">
        <v>85.1</v>
      </c>
      <c r="H32" s="500">
        <v>26</v>
      </c>
      <c r="I32" s="91">
        <v>27</v>
      </c>
      <c r="J32" s="181" t="s">
        <v>31</v>
      </c>
      <c r="K32" s="49"/>
      <c r="L32" s="246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98">
        <v>13</v>
      </c>
      <c r="I33" s="91">
        <v>28</v>
      </c>
      <c r="J33" s="181" t="s">
        <v>32</v>
      </c>
      <c r="K33" s="49"/>
      <c r="L33" s="246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1"/>
      <c r="D34" s="11"/>
      <c r="H34" s="136">
        <v>11</v>
      </c>
      <c r="I34" s="91">
        <v>32</v>
      </c>
      <c r="J34" s="181" t="s">
        <v>35</v>
      </c>
      <c r="K34" s="49"/>
      <c r="L34" s="246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99">
        <v>6</v>
      </c>
      <c r="I35" s="91">
        <v>39</v>
      </c>
      <c r="J35" s="181" t="s">
        <v>39</v>
      </c>
      <c r="K35" s="49"/>
      <c r="L35" s="410"/>
      <c r="M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98">
        <v>2</v>
      </c>
      <c r="I36" s="91">
        <v>23</v>
      </c>
      <c r="J36" s="181" t="s">
        <v>27</v>
      </c>
      <c r="K36" s="49"/>
      <c r="L36" s="410"/>
      <c r="M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98">
        <v>0</v>
      </c>
      <c r="I37" s="91">
        <v>7</v>
      </c>
      <c r="J37" s="181" t="s">
        <v>14</v>
      </c>
      <c r="K37" s="49"/>
      <c r="L37" s="410"/>
      <c r="M37" s="28"/>
      <c r="Q37" s="1"/>
      <c r="R37" s="52"/>
      <c r="S37" s="28"/>
      <c r="T37" s="28"/>
      <c r="U37" s="28"/>
      <c r="V37" s="101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98">
        <v>0</v>
      </c>
      <c r="I38" s="91">
        <v>8</v>
      </c>
      <c r="J38" s="181" t="s">
        <v>15</v>
      </c>
      <c r="K38" s="49"/>
      <c r="L38" s="477"/>
      <c r="M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98">
        <v>0</v>
      </c>
      <c r="I39" s="91">
        <v>10</v>
      </c>
      <c r="J39" s="181" t="s">
        <v>16</v>
      </c>
      <c r="K39" s="49"/>
      <c r="L39" s="473"/>
      <c r="M39" s="473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98">
        <v>0</v>
      </c>
      <c r="I40" s="91">
        <v>19</v>
      </c>
      <c r="J40" s="181" t="s">
        <v>23</v>
      </c>
      <c r="K40" s="49"/>
      <c r="L40" s="51"/>
      <c r="M40" s="47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98">
        <v>0</v>
      </c>
      <c r="I41" s="91">
        <v>30</v>
      </c>
      <c r="J41" s="181" t="s">
        <v>33</v>
      </c>
      <c r="K41" s="49"/>
      <c r="L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98">
        <v>0</v>
      </c>
      <c r="I42" s="91">
        <v>35</v>
      </c>
      <c r="J42" s="181" t="s">
        <v>36</v>
      </c>
      <c r="K42" s="49"/>
      <c r="L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98">
        <v>0</v>
      </c>
      <c r="I43" s="91">
        <v>37</v>
      </c>
      <c r="J43" s="181" t="s">
        <v>37</v>
      </c>
      <c r="K43" s="49"/>
      <c r="L43" s="28"/>
      <c r="Q43" s="1"/>
      <c r="R43" s="52"/>
      <c r="S43" s="33"/>
      <c r="T43" s="33"/>
      <c r="U43" s="33"/>
      <c r="V43" s="33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31">
        <f>SUM(H4:H43)</f>
        <v>101131</v>
      </c>
      <c r="I44" s="4"/>
      <c r="J44" s="180" t="s">
        <v>48</v>
      </c>
      <c r="K44" s="61"/>
      <c r="L44" s="1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20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1"/>
      <c r="S46" s="117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3:30" ht="13.5" customHeight="1" x14ac:dyDescent="0.2">
      <c r="I47" s="466" t="s">
        <v>190</v>
      </c>
      <c r="J47" s="50"/>
      <c r="K47" s="1"/>
      <c r="L47" s="499"/>
      <c r="N47" s="51"/>
      <c r="Q47" s="1"/>
      <c r="R47" s="52"/>
      <c r="S47" s="28"/>
      <c r="T47" s="28"/>
      <c r="U47" s="28"/>
      <c r="V47" s="28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07" t="s">
        <v>196</v>
      </c>
      <c r="I48" s="4"/>
      <c r="J48" s="202" t="s">
        <v>105</v>
      </c>
      <c r="K48" s="89"/>
      <c r="L48" s="351" t="s">
        <v>186</v>
      </c>
      <c r="N48" s="52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8" t="s">
        <v>100</v>
      </c>
      <c r="I49" s="4"/>
      <c r="J49" s="158" t="s">
        <v>9</v>
      </c>
      <c r="K49" s="110"/>
      <c r="L49" s="105" t="s">
        <v>100</v>
      </c>
      <c r="M49" s="492"/>
      <c r="N49" s="493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99">
        <v>281944</v>
      </c>
      <c r="I50" s="181">
        <v>17</v>
      </c>
      <c r="J50" s="180" t="s">
        <v>21</v>
      </c>
      <c r="K50" s="137">
        <f>SUM(I50)</f>
        <v>17</v>
      </c>
      <c r="L50" s="352">
        <v>287453</v>
      </c>
      <c r="M50" s="492"/>
      <c r="N50" s="493"/>
      <c r="O50" s="28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98">
        <v>114533</v>
      </c>
      <c r="I51" s="181">
        <v>36</v>
      </c>
      <c r="J51" s="181" t="s">
        <v>5</v>
      </c>
      <c r="K51" s="137">
        <f t="shared" ref="K51:K59" si="7">SUM(I51)</f>
        <v>36</v>
      </c>
      <c r="L51" s="352">
        <v>101877</v>
      </c>
      <c r="M51" s="492"/>
      <c r="N51" s="493"/>
      <c r="O51" s="28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98">
        <v>32291</v>
      </c>
      <c r="I52" s="181">
        <v>38</v>
      </c>
      <c r="J52" s="180" t="s">
        <v>38</v>
      </c>
      <c r="K52" s="137">
        <f t="shared" si="7"/>
        <v>38</v>
      </c>
      <c r="L52" s="352">
        <v>19851</v>
      </c>
      <c r="M52" s="86"/>
      <c r="N52" s="52"/>
      <c r="O52" s="28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343">
        <v>30075</v>
      </c>
      <c r="I53" s="181">
        <v>40</v>
      </c>
      <c r="J53" s="180" t="s">
        <v>2</v>
      </c>
      <c r="K53" s="137">
        <f t="shared" si="7"/>
        <v>40</v>
      </c>
      <c r="L53" s="352">
        <v>27961</v>
      </c>
      <c r="M53" s="86"/>
      <c r="N53" s="52"/>
      <c r="O53" s="1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65" t="s">
        <v>46</v>
      </c>
      <c r="B54" s="66" t="s">
        <v>47</v>
      </c>
      <c r="C54" s="66" t="s">
        <v>196</v>
      </c>
      <c r="D54" s="66" t="s">
        <v>183</v>
      </c>
      <c r="E54" s="66" t="s">
        <v>41</v>
      </c>
      <c r="F54" s="66" t="s">
        <v>50</v>
      </c>
      <c r="G54" s="326" t="s">
        <v>187</v>
      </c>
      <c r="H54" s="343">
        <v>29353</v>
      </c>
      <c r="I54" s="181">
        <v>16</v>
      </c>
      <c r="J54" s="180" t="s">
        <v>3</v>
      </c>
      <c r="K54" s="137">
        <f t="shared" si="7"/>
        <v>16</v>
      </c>
      <c r="L54" s="352">
        <v>19635</v>
      </c>
      <c r="M54" s="86"/>
      <c r="N54" s="52"/>
      <c r="O54" s="1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68">
        <v>1</v>
      </c>
      <c r="B55" s="180" t="s">
        <v>21</v>
      </c>
      <c r="C55" s="47">
        <f>SUM(H50)</f>
        <v>281944</v>
      </c>
      <c r="D55" s="6">
        <f t="shared" ref="D55:D64" si="8">SUM(L50)</f>
        <v>287453</v>
      </c>
      <c r="E55" s="58">
        <f>SUM(N66/M66*100)</f>
        <v>95.508190945922138</v>
      </c>
      <c r="F55" s="58">
        <f t="shared" ref="F55:F65" si="9">SUM(C55/D55*100)</f>
        <v>98.083512782959303</v>
      </c>
      <c r="G55" s="69"/>
      <c r="H55" s="98">
        <v>21190</v>
      </c>
      <c r="I55" s="181">
        <v>24</v>
      </c>
      <c r="J55" s="180" t="s">
        <v>28</v>
      </c>
      <c r="K55" s="137">
        <f t="shared" si="7"/>
        <v>24</v>
      </c>
      <c r="L55" s="352">
        <v>17542</v>
      </c>
      <c r="M55" s="86"/>
      <c r="N55" s="52"/>
      <c r="O55" s="1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68">
        <v>2</v>
      </c>
      <c r="B56" s="181" t="s">
        <v>5</v>
      </c>
      <c r="C56" s="47">
        <f t="shared" ref="C56:C64" si="10">SUM(H51)</f>
        <v>114533</v>
      </c>
      <c r="D56" s="6">
        <f t="shared" si="8"/>
        <v>101877</v>
      </c>
      <c r="E56" s="58">
        <f t="shared" ref="E56:E65" si="11">SUM(N67/M67*100)</f>
        <v>102.44729286116801</v>
      </c>
      <c r="F56" s="58">
        <f t="shared" si="9"/>
        <v>112.42282360100906</v>
      </c>
      <c r="G56" s="69"/>
      <c r="H56" s="98">
        <v>16198</v>
      </c>
      <c r="I56" s="181">
        <v>37</v>
      </c>
      <c r="J56" s="180" t="s">
        <v>37</v>
      </c>
      <c r="K56" s="137">
        <f t="shared" si="7"/>
        <v>37</v>
      </c>
      <c r="L56" s="352">
        <v>18271</v>
      </c>
      <c r="M56" s="86"/>
      <c r="N56" s="52"/>
      <c r="O56" s="1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68">
        <v>3</v>
      </c>
      <c r="B57" s="180" t="s">
        <v>38</v>
      </c>
      <c r="C57" s="47">
        <f t="shared" si="10"/>
        <v>32291</v>
      </c>
      <c r="D57" s="6">
        <f t="shared" si="8"/>
        <v>19851</v>
      </c>
      <c r="E57" s="58">
        <f t="shared" si="11"/>
        <v>104.31594249717331</v>
      </c>
      <c r="F57" s="58">
        <f t="shared" si="9"/>
        <v>162.66686816785048</v>
      </c>
      <c r="G57" s="69"/>
      <c r="H57" s="98">
        <v>16194</v>
      </c>
      <c r="I57" s="181">
        <v>26</v>
      </c>
      <c r="J57" s="180" t="s">
        <v>30</v>
      </c>
      <c r="K57" s="137">
        <f t="shared" si="7"/>
        <v>26</v>
      </c>
      <c r="L57" s="352">
        <v>12027</v>
      </c>
      <c r="M57" s="86"/>
      <c r="N57" s="52"/>
      <c r="O57" s="1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68">
        <v>4</v>
      </c>
      <c r="B58" s="180" t="s">
        <v>2</v>
      </c>
      <c r="C58" s="47">
        <f t="shared" si="10"/>
        <v>30075</v>
      </c>
      <c r="D58" s="6">
        <f t="shared" si="8"/>
        <v>27961</v>
      </c>
      <c r="E58" s="58">
        <f t="shared" si="11"/>
        <v>102.44575399393672</v>
      </c>
      <c r="F58" s="58">
        <f t="shared" si="9"/>
        <v>107.56053073924394</v>
      </c>
      <c r="G58" s="69"/>
      <c r="H58" s="458">
        <v>13655</v>
      </c>
      <c r="I58" s="183">
        <v>25</v>
      </c>
      <c r="J58" s="183" t="s">
        <v>29</v>
      </c>
      <c r="K58" s="137">
        <f t="shared" si="7"/>
        <v>25</v>
      </c>
      <c r="L58" s="350">
        <v>15496</v>
      </c>
      <c r="M58" s="86"/>
      <c r="N58" s="52"/>
      <c r="O58" s="1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68">
        <v>5</v>
      </c>
      <c r="B59" s="180" t="s">
        <v>3</v>
      </c>
      <c r="C59" s="47">
        <f t="shared" si="10"/>
        <v>29353</v>
      </c>
      <c r="D59" s="6">
        <f t="shared" si="8"/>
        <v>19635</v>
      </c>
      <c r="E59" s="58">
        <f t="shared" si="11"/>
        <v>97.337179997347121</v>
      </c>
      <c r="F59" s="58">
        <f t="shared" si="9"/>
        <v>149.49325184619303</v>
      </c>
      <c r="G59" s="79"/>
      <c r="H59" s="458">
        <v>9357</v>
      </c>
      <c r="I59" s="251">
        <v>33</v>
      </c>
      <c r="J59" s="183" t="s">
        <v>0</v>
      </c>
      <c r="K59" s="137">
        <f t="shared" si="7"/>
        <v>33</v>
      </c>
      <c r="L59" s="350">
        <v>8232</v>
      </c>
      <c r="M59" s="86"/>
      <c r="N59" s="52"/>
      <c r="O59" s="1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68">
        <v>6</v>
      </c>
      <c r="B60" s="180" t="s">
        <v>28</v>
      </c>
      <c r="C60" s="47">
        <f t="shared" si="10"/>
        <v>21190</v>
      </c>
      <c r="D60" s="6">
        <f t="shared" si="8"/>
        <v>17542</v>
      </c>
      <c r="E60" s="58">
        <f t="shared" si="11"/>
        <v>95.22739529031098</v>
      </c>
      <c r="F60" s="58">
        <f t="shared" si="9"/>
        <v>120.79580435526165</v>
      </c>
      <c r="G60" s="69"/>
      <c r="H60" s="470">
        <v>7322</v>
      </c>
      <c r="I60" s="472">
        <v>30</v>
      </c>
      <c r="J60" s="253" t="s">
        <v>99</v>
      </c>
      <c r="K60" s="89" t="s">
        <v>8</v>
      </c>
      <c r="L60" s="354">
        <v>577732</v>
      </c>
      <c r="O60" s="1"/>
      <c r="Q60" s="1"/>
      <c r="R60" s="52"/>
      <c r="S60" s="28"/>
      <c r="T60" s="28"/>
      <c r="U60" s="28"/>
      <c r="V60" s="28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68">
        <v>7</v>
      </c>
      <c r="B61" s="180" t="s">
        <v>37</v>
      </c>
      <c r="C61" s="47">
        <f t="shared" si="10"/>
        <v>16198</v>
      </c>
      <c r="D61" s="6">
        <f t="shared" si="8"/>
        <v>18271</v>
      </c>
      <c r="E61" s="58">
        <f t="shared" si="11"/>
        <v>108.69681921889681</v>
      </c>
      <c r="F61" s="58">
        <f t="shared" si="9"/>
        <v>88.654151387444585</v>
      </c>
      <c r="G61" s="69"/>
      <c r="H61" s="98">
        <v>6841</v>
      </c>
      <c r="I61" s="181">
        <v>35</v>
      </c>
      <c r="J61" s="180" t="s">
        <v>36</v>
      </c>
      <c r="K61" s="55"/>
      <c r="L61" s="28"/>
      <c r="N61" s="57"/>
      <c r="O61" s="1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68">
        <v>8</v>
      </c>
      <c r="B62" s="180" t="s">
        <v>30</v>
      </c>
      <c r="C62" s="47">
        <f t="shared" si="10"/>
        <v>16194</v>
      </c>
      <c r="D62" s="6">
        <f t="shared" si="8"/>
        <v>12027</v>
      </c>
      <c r="E62" s="58">
        <f t="shared" si="11"/>
        <v>98.461725542652161</v>
      </c>
      <c r="F62" s="58">
        <f t="shared" si="9"/>
        <v>134.64704415066103</v>
      </c>
      <c r="G62" s="80"/>
      <c r="H62" s="98">
        <v>6292</v>
      </c>
      <c r="I62" s="181">
        <v>29</v>
      </c>
      <c r="J62" s="180" t="s">
        <v>54</v>
      </c>
      <c r="K62" s="55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68">
        <v>9</v>
      </c>
      <c r="B63" s="183" t="s">
        <v>29</v>
      </c>
      <c r="C63" s="47">
        <f t="shared" si="10"/>
        <v>13655</v>
      </c>
      <c r="D63" s="6">
        <f t="shared" si="8"/>
        <v>15496</v>
      </c>
      <c r="E63" s="58">
        <f t="shared" si="11"/>
        <v>96.919582653133645</v>
      </c>
      <c r="F63" s="58">
        <f t="shared" si="9"/>
        <v>88.119514713474445</v>
      </c>
      <c r="G63" s="79"/>
      <c r="H63" s="343">
        <v>5706</v>
      </c>
      <c r="I63" s="180">
        <v>1</v>
      </c>
      <c r="J63" s="180" t="s">
        <v>4</v>
      </c>
      <c r="K63" s="49"/>
      <c r="L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1">
        <v>10</v>
      </c>
      <c r="B64" s="183" t="s">
        <v>0</v>
      </c>
      <c r="C64" s="47">
        <f t="shared" si="10"/>
        <v>9357</v>
      </c>
      <c r="D64" s="6">
        <f t="shared" si="8"/>
        <v>8232</v>
      </c>
      <c r="E64" s="64">
        <f t="shared" si="11"/>
        <v>100.01068832834545</v>
      </c>
      <c r="F64" s="58">
        <f t="shared" si="9"/>
        <v>113.66618075801749</v>
      </c>
      <c r="G64" s="82"/>
      <c r="H64" s="136">
        <v>5533</v>
      </c>
      <c r="I64" s="181">
        <v>34</v>
      </c>
      <c r="J64" s="180" t="s">
        <v>1</v>
      </c>
      <c r="K64" s="49"/>
      <c r="L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72"/>
      <c r="B65" s="73" t="s">
        <v>57</v>
      </c>
      <c r="C65" s="74">
        <f>SUM(H90)</f>
        <v>613787</v>
      </c>
      <c r="D65" s="74">
        <f>SUM(L60)</f>
        <v>577732</v>
      </c>
      <c r="E65" s="77">
        <f t="shared" si="11"/>
        <v>99.06213383516409</v>
      </c>
      <c r="F65" s="77">
        <f t="shared" si="9"/>
        <v>106.24078292357009</v>
      </c>
      <c r="G65" s="92">
        <v>82.2</v>
      </c>
      <c r="H65" s="109">
        <v>4937</v>
      </c>
      <c r="I65" s="181">
        <v>14</v>
      </c>
      <c r="J65" s="180" t="s">
        <v>19</v>
      </c>
      <c r="K65" s="1"/>
      <c r="L65" s="216" t="s">
        <v>105</v>
      </c>
      <c r="M65" s="533" t="s">
        <v>212</v>
      </c>
      <c r="N65" s="466" t="s">
        <v>75</v>
      </c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98">
        <v>3737</v>
      </c>
      <c r="I66" s="180">
        <v>15</v>
      </c>
      <c r="J66" s="180" t="s">
        <v>20</v>
      </c>
      <c r="K66" s="130">
        <f>SUM(I50)</f>
        <v>17</v>
      </c>
      <c r="L66" s="180" t="s">
        <v>21</v>
      </c>
      <c r="M66" s="364">
        <v>295204</v>
      </c>
      <c r="N66" s="99">
        <f>SUM(H50)</f>
        <v>281944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343">
        <v>2748</v>
      </c>
      <c r="I67" s="180">
        <v>21</v>
      </c>
      <c r="J67" s="180" t="s">
        <v>25</v>
      </c>
      <c r="K67" s="130">
        <f t="shared" ref="K67:K75" si="12">SUM(I51)</f>
        <v>36</v>
      </c>
      <c r="L67" s="181" t="s">
        <v>5</v>
      </c>
      <c r="M67" s="362">
        <v>111797</v>
      </c>
      <c r="N67" s="99">
        <f t="shared" ref="N67:N75" si="13">SUM(H51)</f>
        <v>114533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28"/>
      <c r="D68" s="1"/>
      <c r="H68" s="98">
        <v>2502</v>
      </c>
      <c r="I68" s="180">
        <v>39</v>
      </c>
      <c r="J68" s="180" t="s">
        <v>39</v>
      </c>
      <c r="K68" s="130">
        <f t="shared" si="12"/>
        <v>38</v>
      </c>
      <c r="L68" s="180" t="s">
        <v>38</v>
      </c>
      <c r="M68" s="362">
        <v>30955</v>
      </c>
      <c r="N68" s="99">
        <f t="shared" si="13"/>
        <v>32291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343">
        <v>1109</v>
      </c>
      <c r="I69" s="180">
        <v>13</v>
      </c>
      <c r="J69" s="180" t="s">
        <v>7</v>
      </c>
      <c r="K69" s="130">
        <f t="shared" si="12"/>
        <v>40</v>
      </c>
      <c r="L69" s="180" t="s">
        <v>2</v>
      </c>
      <c r="M69" s="362">
        <v>29357</v>
      </c>
      <c r="N69" s="99">
        <f t="shared" si="13"/>
        <v>30075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98">
        <v>928</v>
      </c>
      <c r="I70" s="180">
        <v>2</v>
      </c>
      <c r="J70" s="180" t="s">
        <v>6</v>
      </c>
      <c r="K70" s="130">
        <f t="shared" si="12"/>
        <v>16</v>
      </c>
      <c r="L70" s="180" t="s">
        <v>3</v>
      </c>
      <c r="M70" s="362">
        <v>30156</v>
      </c>
      <c r="N70" s="99">
        <f t="shared" si="13"/>
        <v>29353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98">
        <v>302</v>
      </c>
      <c r="I71" s="180">
        <v>11</v>
      </c>
      <c r="J71" s="180" t="s">
        <v>17</v>
      </c>
      <c r="K71" s="130">
        <f t="shared" si="12"/>
        <v>24</v>
      </c>
      <c r="L71" s="180" t="s">
        <v>28</v>
      </c>
      <c r="M71" s="362">
        <v>22252</v>
      </c>
      <c r="N71" s="99">
        <f t="shared" si="13"/>
        <v>21190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98">
        <v>201</v>
      </c>
      <c r="I72" s="180">
        <v>9</v>
      </c>
      <c r="J72" s="391" t="s">
        <v>170</v>
      </c>
      <c r="K72" s="130">
        <f t="shared" si="12"/>
        <v>37</v>
      </c>
      <c r="L72" s="180" t="s">
        <v>37</v>
      </c>
      <c r="M72" s="362">
        <v>14902</v>
      </c>
      <c r="N72" s="99">
        <f t="shared" si="13"/>
        <v>16198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98">
        <v>188</v>
      </c>
      <c r="I73" s="180">
        <v>27</v>
      </c>
      <c r="J73" s="180" t="s">
        <v>31</v>
      </c>
      <c r="K73" s="130">
        <f t="shared" si="12"/>
        <v>26</v>
      </c>
      <c r="L73" s="180" t="s">
        <v>30</v>
      </c>
      <c r="M73" s="362">
        <v>16447</v>
      </c>
      <c r="N73" s="99">
        <f t="shared" si="13"/>
        <v>16194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98">
        <v>186</v>
      </c>
      <c r="I74" s="180">
        <v>23</v>
      </c>
      <c r="J74" s="180" t="s">
        <v>27</v>
      </c>
      <c r="K74" s="130">
        <f t="shared" si="12"/>
        <v>25</v>
      </c>
      <c r="L74" s="183" t="s">
        <v>29</v>
      </c>
      <c r="M74" s="363">
        <v>14089</v>
      </c>
      <c r="N74" s="99">
        <f t="shared" si="13"/>
        <v>13655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98">
        <v>182</v>
      </c>
      <c r="I75" s="180">
        <v>28</v>
      </c>
      <c r="J75" s="180" t="s">
        <v>32</v>
      </c>
      <c r="K75" s="130">
        <f t="shared" si="12"/>
        <v>33</v>
      </c>
      <c r="L75" s="183" t="s">
        <v>0</v>
      </c>
      <c r="M75" s="363">
        <v>9356</v>
      </c>
      <c r="N75" s="188">
        <f t="shared" si="13"/>
        <v>9357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98">
        <v>159</v>
      </c>
      <c r="I76" s="180">
        <v>22</v>
      </c>
      <c r="J76" s="180" t="s">
        <v>26</v>
      </c>
      <c r="K76" s="4"/>
      <c r="L76" s="388" t="s">
        <v>109</v>
      </c>
      <c r="M76" s="395">
        <v>619598</v>
      </c>
      <c r="N76" s="193">
        <f>SUM(H90)</f>
        <v>613787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98">
        <v>84</v>
      </c>
      <c r="I77" s="180">
        <v>4</v>
      </c>
      <c r="J77" s="180" t="s">
        <v>11</v>
      </c>
      <c r="K77" s="49"/>
      <c r="L77" s="32"/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500">
        <v>37</v>
      </c>
      <c r="I78" s="180">
        <v>18</v>
      </c>
      <c r="J78" s="180" t="s">
        <v>22</v>
      </c>
      <c r="K78" s="49"/>
      <c r="L78" s="32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343">
        <v>3</v>
      </c>
      <c r="I79" s="180">
        <v>3</v>
      </c>
      <c r="J79" s="180" t="s">
        <v>10</v>
      </c>
      <c r="K79" s="49"/>
      <c r="L79" s="32"/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36">
        <v>0</v>
      </c>
      <c r="I80" s="180">
        <v>5</v>
      </c>
      <c r="J80" s="180" t="s">
        <v>12</v>
      </c>
      <c r="K80" s="49"/>
      <c r="L80" s="32"/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99">
        <v>0</v>
      </c>
      <c r="I81" s="180">
        <v>6</v>
      </c>
      <c r="J81" s="180" t="s">
        <v>13</v>
      </c>
      <c r="K81" s="49"/>
      <c r="L81" s="410"/>
      <c r="M81" s="28"/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98">
        <v>0</v>
      </c>
      <c r="I82" s="180">
        <v>7</v>
      </c>
      <c r="J82" s="180" t="s">
        <v>14</v>
      </c>
      <c r="K82" s="49"/>
      <c r="L82" s="410"/>
      <c r="M82" s="28"/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98">
        <v>0</v>
      </c>
      <c r="I83" s="180">
        <v>8</v>
      </c>
      <c r="J83" s="180" t="s">
        <v>15</v>
      </c>
      <c r="K83" s="49"/>
      <c r="L83" s="410"/>
      <c r="M83" s="28"/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98">
        <v>0</v>
      </c>
      <c r="I84" s="180">
        <v>10</v>
      </c>
      <c r="J84" s="180" t="s">
        <v>16</v>
      </c>
      <c r="K84" s="49"/>
      <c r="L84" s="477"/>
      <c r="M84" s="28"/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98">
        <v>0</v>
      </c>
      <c r="I85" s="181">
        <v>12</v>
      </c>
      <c r="J85" s="181" t="s">
        <v>18</v>
      </c>
      <c r="K85" s="49"/>
      <c r="L85" s="473"/>
      <c r="M85" s="473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98">
        <v>0</v>
      </c>
      <c r="I86" s="180">
        <v>19</v>
      </c>
      <c r="J86" s="180" t="s">
        <v>23</v>
      </c>
      <c r="K86" s="49"/>
      <c r="L86" s="51"/>
      <c r="M86" s="478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98">
        <v>0</v>
      </c>
      <c r="I87" s="180">
        <v>20</v>
      </c>
      <c r="J87" s="180" t="s">
        <v>24</v>
      </c>
      <c r="K87" s="49"/>
      <c r="L87" s="28"/>
      <c r="Q87" s="1"/>
      <c r="R87" s="52"/>
      <c r="S87" s="33"/>
      <c r="T87" s="33"/>
      <c r="U87" s="33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98">
        <v>0</v>
      </c>
      <c r="I88" s="180">
        <v>31</v>
      </c>
      <c r="J88" s="180" t="s">
        <v>34</v>
      </c>
      <c r="K88" s="49"/>
      <c r="L88" s="28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98">
        <v>0</v>
      </c>
      <c r="I89" s="180">
        <v>32</v>
      </c>
      <c r="J89" s="180" t="s">
        <v>35</v>
      </c>
      <c r="K89" s="49"/>
      <c r="L89" s="28"/>
    </row>
    <row r="90" spans="8:30" ht="13.5" customHeight="1" x14ac:dyDescent="0.15">
      <c r="H90" s="131">
        <f>SUM(H50:H89)</f>
        <v>613787</v>
      </c>
      <c r="I90" s="4"/>
      <c r="J90" s="7" t="s">
        <v>48</v>
      </c>
      <c r="K90" s="61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6:AA73"/>
  <sheetViews>
    <sheetView workbookViewId="0">
      <selection activeCell="J71" sqref="J71"/>
    </sheetView>
  </sheetViews>
  <sheetFormatPr defaultRowHeight="13.5" x14ac:dyDescent="0.15"/>
  <cols>
    <col min="1" max="1" width="9.375" style="256" customWidth="1"/>
    <col min="2" max="2" width="6.625" style="256" customWidth="1"/>
    <col min="3" max="3" width="6.875" style="256" customWidth="1"/>
    <col min="4" max="4" width="6.125" style="256" customWidth="1"/>
    <col min="5" max="5" width="6.625" style="256" customWidth="1"/>
    <col min="6" max="13" width="6.125" style="256" customWidth="1"/>
    <col min="14" max="14" width="8.625" style="256" customWidth="1"/>
    <col min="15" max="15" width="8.375" style="256" customWidth="1"/>
    <col min="16" max="16" width="5" style="256" customWidth="1"/>
    <col min="17" max="17" width="11.25" style="168" customWidth="1"/>
    <col min="18" max="18" width="12.5" style="256" customWidth="1"/>
    <col min="19" max="26" width="7.625" style="256" customWidth="1"/>
    <col min="27" max="16384" width="9" style="256"/>
  </cols>
  <sheetData>
    <row r="6" spans="1:17" x14ac:dyDescent="0.15">
      <c r="Q6" s="355"/>
    </row>
    <row r="10" spans="1:17" x14ac:dyDescent="0.15">
      <c r="O10" s="226"/>
    </row>
    <row r="15" spans="1:17" ht="12.75" customHeight="1" x14ac:dyDescent="0.15"/>
    <row r="16" spans="1:17" ht="11.1" customHeight="1" x14ac:dyDescent="0.15">
      <c r="A16" s="13"/>
      <c r="B16" s="165" t="s">
        <v>89</v>
      </c>
      <c r="C16" s="165" t="s">
        <v>90</v>
      </c>
      <c r="D16" s="165" t="s">
        <v>91</v>
      </c>
      <c r="E16" s="165" t="s">
        <v>80</v>
      </c>
      <c r="F16" s="165" t="s">
        <v>81</v>
      </c>
      <c r="G16" s="165" t="s">
        <v>82</v>
      </c>
      <c r="H16" s="165" t="s">
        <v>83</v>
      </c>
      <c r="I16" s="165" t="s">
        <v>84</v>
      </c>
      <c r="J16" s="165" t="s">
        <v>85</v>
      </c>
      <c r="K16" s="165" t="s">
        <v>86</v>
      </c>
      <c r="L16" s="165" t="s">
        <v>87</v>
      </c>
      <c r="M16" s="231" t="s">
        <v>88</v>
      </c>
      <c r="N16" s="233" t="s">
        <v>123</v>
      </c>
      <c r="O16" s="165" t="s">
        <v>125</v>
      </c>
    </row>
    <row r="17" spans="1:27" ht="11.1" customHeight="1" x14ac:dyDescent="0.15">
      <c r="A17" s="7" t="s">
        <v>177</v>
      </c>
      <c r="B17" s="162">
        <v>61.5</v>
      </c>
      <c r="C17" s="162">
        <v>79.400000000000006</v>
      </c>
      <c r="D17" s="162">
        <v>78.3</v>
      </c>
      <c r="E17" s="162">
        <v>80.8</v>
      </c>
      <c r="F17" s="162">
        <v>75.5</v>
      </c>
      <c r="G17" s="162">
        <v>87.5</v>
      </c>
      <c r="H17" s="164">
        <v>76.400000000000006</v>
      </c>
      <c r="I17" s="162">
        <v>81.5</v>
      </c>
      <c r="J17" s="162">
        <v>93.4</v>
      </c>
      <c r="K17" s="162">
        <v>68.2</v>
      </c>
      <c r="L17" s="162">
        <v>78</v>
      </c>
      <c r="M17" s="163">
        <v>73.099999999999994</v>
      </c>
      <c r="N17" s="235">
        <f>SUM(B17:M17)</f>
        <v>933.6</v>
      </c>
      <c r="O17" s="234">
        <v>103.3</v>
      </c>
      <c r="P17" s="156"/>
      <c r="Q17" s="236"/>
      <c r="R17" s="237"/>
      <c r="S17" s="237"/>
      <c r="T17" s="156"/>
      <c r="U17" s="156"/>
      <c r="V17" s="156"/>
      <c r="W17" s="156"/>
      <c r="X17" s="156"/>
      <c r="Y17" s="156"/>
      <c r="Z17" s="1"/>
      <c r="AA17" s="1"/>
    </row>
    <row r="18" spans="1:27" ht="11.1" customHeight="1" x14ac:dyDescent="0.15">
      <c r="A18" s="7" t="s">
        <v>180</v>
      </c>
      <c r="B18" s="162">
        <v>67.599999999999994</v>
      </c>
      <c r="C18" s="162">
        <v>77.900000000000006</v>
      </c>
      <c r="D18" s="162">
        <v>84.6</v>
      </c>
      <c r="E18" s="162">
        <v>82.2</v>
      </c>
      <c r="F18" s="162">
        <v>73.400000000000006</v>
      </c>
      <c r="G18" s="162">
        <v>80.5</v>
      </c>
      <c r="H18" s="164">
        <v>83.7</v>
      </c>
      <c r="I18" s="162">
        <v>78.400000000000006</v>
      </c>
      <c r="J18" s="162">
        <v>74.3</v>
      </c>
      <c r="K18" s="162">
        <v>69.400000000000006</v>
      </c>
      <c r="L18" s="162">
        <v>69.599999999999994</v>
      </c>
      <c r="M18" s="163">
        <v>68.099999999999994</v>
      </c>
      <c r="N18" s="235">
        <f>SUM(B18:M18)</f>
        <v>909.7</v>
      </c>
      <c r="O18" s="234">
        <f t="shared" ref="O18:O20" si="0">ROUND(N18/N17*100,1)</f>
        <v>97.4</v>
      </c>
      <c r="P18" s="156"/>
      <c r="Q18" s="237"/>
      <c r="R18" s="237"/>
      <c r="S18" s="237"/>
      <c r="T18" s="156"/>
      <c r="U18" s="156"/>
      <c r="V18" s="156"/>
      <c r="W18" s="156"/>
      <c r="X18" s="156"/>
      <c r="Y18" s="156"/>
      <c r="Z18" s="1"/>
      <c r="AA18" s="1"/>
    </row>
    <row r="19" spans="1:27" ht="11.1" customHeight="1" x14ac:dyDescent="0.15">
      <c r="A19" s="7" t="s">
        <v>179</v>
      </c>
      <c r="B19" s="162">
        <v>60.4</v>
      </c>
      <c r="C19" s="162">
        <v>67.900000000000006</v>
      </c>
      <c r="D19" s="162">
        <v>64.7</v>
      </c>
      <c r="E19" s="162">
        <v>74.900000000000006</v>
      </c>
      <c r="F19" s="162">
        <v>58.4</v>
      </c>
      <c r="G19" s="162">
        <v>62.5</v>
      </c>
      <c r="H19" s="164">
        <v>65.5</v>
      </c>
      <c r="I19" s="162">
        <v>60</v>
      </c>
      <c r="J19" s="162">
        <v>66</v>
      </c>
      <c r="K19" s="162">
        <v>71.8</v>
      </c>
      <c r="L19" s="162">
        <v>82.7</v>
      </c>
      <c r="M19" s="163">
        <v>78.5</v>
      </c>
      <c r="N19" s="235">
        <f>SUM(B19:M19)</f>
        <v>813.3</v>
      </c>
      <c r="O19" s="234">
        <f t="shared" si="0"/>
        <v>89.4</v>
      </c>
      <c r="P19" s="156"/>
      <c r="Q19" s="178"/>
      <c r="R19" s="237"/>
      <c r="S19" s="237"/>
      <c r="T19" s="156"/>
      <c r="U19" s="156"/>
      <c r="V19" s="156"/>
      <c r="W19" s="156"/>
      <c r="X19" s="156"/>
      <c r="Y19" s="156"/>
      <c r="Z19" s="1"/>
      <c r="AA19" s="1"/>
    </row>
    <row r="20" spans="1:27" ht="11.1" customHeight="1" x14ac:dyDescent="0.15">
      <c r="A20" s="7" t="s">
        <v>183</v>
      </c>
      <c r="B20" s="162">
        <v>73.8</v>
      </c>
      <c r="C20" s="162">
        <v>75.2</v>
      </c>
      <c r="D20" s="162">
        <v>80.7</v>
      </c>
      <c r="E20" s="162">
        <v>84</v>
      </c>
      <c r="F20" s="162">
        <v>76.400000000000006</v>
      </c>
      <c r="G20" s="162">
        <v>85.7</v>
      </c>
      <c r="H20" s="164">
        <v>93.5</v>
      </c>
      <c r="I20" s="162">
        <v>83.6</v>
      </c>
      <c r="J20" s="162">
        <v>90.4</v>
      </c>
      <c r="K20" s="162">
        <v>78.8</v>
      </c>
      <c r="L20" s="162">
        <v>76.900000000000006</v>
      </c>
      <c r="M20" s="163">
        <v>79.7</v>
      </c>
      <c r="N20" s="235">
        <f>SUM(B20:M20)</f>
        <v>978.69999999999993</v>
      </c>
      <c r="O20" s="234">
        <f t="shared" si="0"/>
        <v>120.3</v>
      </c>
      <c r="P20" s="156"/>
      <c r="Q20" s="178"/>
      <c r="R20" s="237"/>
      <c r="S20" s="237"/>
      <c r="T20" s="156"/>
      <c r="U20" s="156"/>
      <c r="V20" s="156"/>
      <c r="W20" s="156"/>
      <c r="X20" s="156"/>
      <c r="Y20" s="156"/>
      <c r="Z20" s="1"/>
      <c r="AA20" s="1"/>
    </row>
    <row r="21" spans="1:27" ht="11.1" customHeight="1" x14ac:dyDescent="0.15">
      <c r="A21" s="7" t="s">
        <v>196</v>
      </c>
      <c r="B21" s="162">
        <v>73</v>
      </c>
      <c r="C21" s="162">
        <v>75.900000000000006</v>
      </c>
      <c r="D21" s="162">
        <v>71.5</v>
      </c>
      <c r="E21" s="162">
        <v>77.5</v>
      </c>
      <c r="F21" s="162">
        <v>69.5</v>
      </c>
      <c r="G21" s="162">
        <v>72.900000000000006</v>
      </c>
      <c r="H21" s="164">
        <v>77.8</v>
      </c>
      <c r="I21" s="162">
        <v>69.599999999999994</v>
      </c>
      <c r="J21" s="162">
        <v>69.099999999999994</v>
      </c>
      <c r="K21" s="162"/>
      <c r="L21" s="162"/>
      <c r="M21" s="163"/>
      <c r="N21" s="235"/>
      <c r="O21" s="234"/>
      <c r="P21" s="156"/>
      <c r="Q21" s="178"/>
      <c r="R21" s="156"/>
      <c r="S21" s="156"/>
      <c r="T21" s="156"/>
      <c r="U21" s="156"/>
      <c r="V21" s="156"/>
      <c r="W21" s="156"/>
      <c r="X21" s="156"/>
      <c r="Y21" s="156"/>
      <c r="Z21" s="1"/>
      <c r="AA21" s="1"/>
    </row>
    <row r="22" spans="1:27" ht="12.75" customHeight="1" x14ac:dyDescent="0.15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156"/>
      <c r="O22" s="156"/>
      <c r="P22" s="156"/>
      <c r="Q22" s="178"/>
      <c r="R22" s="156"/>
      <c r="S22" s="156"/>
      <c r="T22" s="156"/>
      <c r="U22" s="156"/>
      <c r="V22" s="156"/>
      <c r="W22" s="156"/>
      <c r="X22" s="156"/>
      <c r="Y22" s="156"/>
      <c r="Z22" s="1"/>
      <c r="AA22" s="1"/>
    </row>
    <row r="23" spans="1:27" ht="9.9499999999999993" customHeight="1" x14ac:dyDescent="0.15">
      <c r="N23" s="156"/>
      <c r="O23" s="156"/>
      <c r="P23" s="156"/>
      <c r="Q23" s="178"/>
      <c r="R23" s="156"/>
      <c r="S23" s="156"/>
      <c r="T23" s="156"/>
      <c r="U23" s="156"/>
      <c r="V23" s="156"/>
      <c r="W23" s="156"/>
      <c r="X23" s="156"/>
      <c r="Y23" s="156"/>
      <c r="Z23" s="1"/>
      <c r="AA23" s="1"/>
    </row>
    <row r="24" spans="1:27" x14ac:dyDescent="0.15">
      <c r="A24" s="169"/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</row>
    <row r="28" spans="1:27" x14ac:dyDescent="0.15">
      <c r="O28" s="170"/>
    </row>
    <row r="33" spans="1:26" x14ac:dyDescent="0.15">
      <c r="M33" s="46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7"/>
      <c r="B41" s="165" t="s">
        <v>89</v>
      </c>
      <c r="C41" s="165" t="s">
        <v>90</v>
      </c>
      <c r="D41" s="165" t="s">
        <v>91</v>
      </c>
      <c r="E41" s="165" t="s">
        <v>80</v>
      </c>
      <c r="F41" s="165" t="s">
        <v>81</v>
      </c>
      <c r="G41" s="165" t="s">
        <v>82</v>
      </c>
      <c r="H41" s="165" t="s">
        <v>83</v>
      </c>
      <c r="I41" s="165" t="s">
        <v>84</v>
      </c>
      <c r="J41" s="165" t="s">
        <v>85</v>
      </c>
      <c r="K41" s="165" t="s">
        <v>86</v>
      </c>
      <c r="L41" s="165" t="s">
        <v>87</v>
      </c>
      <c r="M41" s="231" t="s">
        <v>88</v>
      </c>
      <c r="N41" s="233" t="s">
        <v>124</v>
      </c>
      <c r="O41" s="165" t="s">
        <v>125</v>
      </c>
      <c r="P41" s="1"/>
      <c r="Q41" s="166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 x14ac:dyDescent="0.15">
      <c r="A42" s="7" t="s">
        <v>177</v>
      </c>
      <c r="B42" s="171">
        <v>79.8</v>
      </c>
      <c r="C42" s="171">
        <v>86.7</v>
      </c>
      <c r="D42" s="171">
        <v>87.5</v>
      </c>
      <c r="E42" s="171">
        <v>89.9</v>
      </c>
      <c r="F42" s="171">
        <v>91.4</v>
      </c>
      <c r="G42" s="171">
        <v>93.2</v>
      </c>
      <c r="H42" s="171">
        <v>87.8</v>
      </c>
      <c r="I42" s="171">
        <v>85.7</v>
      </c>
      <c r="J42" s="171">
        <v>93.5</v>
      </c>
      <c r="K42" s="171">
        <v>78.5</v>
      </c>
      <c r="L42" s="171">
        <v>81.599999999999994</v>
      </c>
      <c r="M42" s="232">
        <v>78.3</v>
      </c>
      <c r="N42" s="239">
        <f>SUM(B42:M42)/12</f>
        <v>86.158333333333346</v>
      </c>
      <c r="O42" s="234">
        <v>102.9</v>
      </c>
      <c r="P42" s="156"/>
      <c r="Q42" s="331"/>
      <c r="R42" s="331"/>
      <c r="S42" s="156"/>
      <c r="T42" s="156"/>
      <c r="U42" s="156"/>
      <c r="V42" s="156"/>
      <c r="W42" s="156"/>
      <c r="X42" s="156"/>
      <c r="Y42" s="156"/>
      <c r="Z42" s="156"/>
    </row>
    <row r="43" spans="1:26" ht="11.1" customHeight="1" x14ac:dyDescent="0.15">
      <c r="A43" s="7" t="s">
        <v>180</v>
      </c>
      <c r="B43" s="171">
        <v>80.8</v>
      </c>
      <c r="C43" s="171">
        <v>86.3</v>
      </c>
      <c r="D43" s="171">
        <v>91.5</v>
      </c>
      <c r="E43" s="171">
        <v>87</v>
      </c>
      <c r="F43" s="171">
        <v>86.6</v>
      </c>
      <c r="G43" s="171">
        <v>91.7</v>
      </c>
      <c r="H43" s="171">
        <v>91.2</v>
      </c>
      <c r="I43" s="171">
        <v>93.3</v>
      </c>
      <c r="J43" s="171">
        <v>88.1</v>
      </c>
      <c r="K43" s="171">
        <v>94.4</v>
      </c>
      <c r="L43" s="171">
        <v>79.5</v>
      </c>
      <c r="M43" s="232">
        <v>80.2</v>
      </c>
      <c r="N43" s="239">
        <f>SUM(B43:M43)/12</f>
        <v>87.550000000000011</v>
      </c>
      <c r="O43" s="234">
        <f t="shared" ref="O43:O45" si="1">ROUND(N43/N42*100,1)</f>
        <v>101.6</v>
      </c>
      <c r="P43" s="156"/>
      <c r="Q43" s="331"/>
      <c r="R43" s="331"/>
      <c r="S43" s="156"/>
      <c r="T43" s="156"/>
      <c r="U43" s="156"/>
      <c r="V43" s="156"/>
      <c r="W43" s="156"/>
      <c r="X43" s="156"/>
      <c r="Y43" s="156"/>
      <c r="Z43" s="156"/>
    </row>
    <row r="44" spans="1:26" ht="11.1" customHeight="1" x14ac:dyDescent="0.15">
      <c r="A44" s="7" t="s">
        <v>179</v>
      </c>
      <c r="B44" s="171">
        <v>83.7</v>
      </c>
      <c r="C44" s="171">
        <v>85.3</v>
      </c>
      <c r="D44" s="171">
        <v>80</v>
      </c>
      <c r="E44" s="171">
        <v>85.9</v>
      </c>
      <c r="F44" s="171">
        <v>87.6</v>
      </c>
      <c r="G44" s="171">
        <v>86.2</v>
      </c>
      <c r="H44" s="171">
        <v>83.1</v>
      </c>
      <c r="I44" s="171">
        <v>74.900000000000006</v>
      </c>
      <c r="J44" s="171">
        <v>72.900000000000006</v>
      </c>
      <c r="K44" s="171">
        <v>81.5</v>
      </c>
      <c r="L44" s="171">
        <v>93.4</v>
      </c>
      <c r="M44" s="232">
        <v>92.9</v>
      </c>
      <c r="N44" s="239">
        <f>SUM(B44:M44)/12</f>
        <v>83.949999999999989</v>
      </c>
      <c r="O44" s="234">
        <f t="shared" si="1"/>
        <v>95.9</v>
      </c>
      <c r="P44" s="156"/>
      <c r="Q44" s="331"/>
      <c r="R44" s="331"/>
      <c r="S44" s="156"/>
      <c r="T44" s="156"/>
      <c r="U44" s="156"/>
      <c r="V44" s="156"/>
      <c r="W44" s="156"/>
      <c r="X44" s="156"/>
      <c r="Y44" s="156"/>
      <c r="Z44" s="156"/>
    </row>
    <row r="45" spans="1:26" ht="11.1" customHeight="1" x14ac:dyDescent="0.15">
      <c r="A45" s="7" t="s">
        <v>183</v>
      </c>
      <c r="B45" s="171">
        <v>96.4</v>
      </c>
      <c r="C45" s="171">
        <v>97.8</v>
      </c>
      <c r="D45" s="171">
        <v>95.2</v>
      </c>
      <c r="E45" s="171">
        <v>99.2</v>
      </c>
      <c r="F45" s="171">
        <v>97.6</v>
      </c>
      <c r="G45" s="171">
        <v>99</v>
      </c>
      <c r="H45" s="171">
        <v>101.3</v>
      </c>
      <c r="I45" s="171">
        <v>107</v>
      </c>
      <c r="J45" s="171">
        <v>105.1</v>
      </c>
      <c r="K45" s="171">
        <v>105.3</v>
      </c>
      <c r="L45" s="171">
        <v>100.4</v>
      </c>
      <c r="M45" s="232">
        <v>100.3</v>
      </c>
      <c r="N45" s="239">
        <f>SUM(B45:M45)/12</f>
        <v>100.38333333333333</v>
      </c>
      <c r="O45" s="234">
        <f t="shared" si="1"/>
        <v>119.6</v>
      </c>
      <c r="P45" s="156"/>
      <c r="Q45" s="331"/>
      <c r="R45" s="331"/>
      <c r="S45" s="156"/>
      <c r="T45" s="156"/>
      <c r="U45" s="156"/>
      <c r="V45" s="156"/>
      <c r="W45" s="156"/>
      <c r="X45" s="156"/>
      <c r="Y45" s="156"/>
      <c r="Z45" s="156"/>
    </row>
    <row r="46" spans="1:26" ht="11.1" customHeight="1" x14ac:dyDescent="0.15">
      <c r="A46" s="7" t="s">
        <v>196</v>
      </c>
      <c r="B46" s="171">
        <v>105.8</v>
      </c>
      <c r="C46" s="171">
        <v>103.9</v>
      </c>
      <c r="D46" s="171">
        <v>96.7</v>
      </c>
      <c r="E46" s="171">
        <v>93.3</v>
      </c>
      <c r="F46" s="171">
        <v>100.2</v>
      </c>
      <c r="G46" s="171">
        <v>97.8</v>
      </c>
      <c r="H46" s="171">
        <v>101.8</v>
      </c>
      <c r="I46" s="171">
        <v>102.7</v>
      </c>
      <c r="J46" s="171">
        <v>99.6</v>
      </c>
      <c r="K46" s="171"/>
      <c r="L46" s="171"/>
      <c r="M46" s="232"/>
      <c r="N46" s="239"/>
      <c r="O46" s="234"/>
      <c r="P46" s="156"/>
      <c r="Q46" s="331"/>
      <c r="R46" s="331"/>
      <c r="S46" s="156"/>
      <c r="T46" s="156"/>
      <c r="U46" s="156"/>
      <c r="V46" s="156"/>
      <c r="W46" s="156"/>
      <c r="X46" s="156"/>
      <c r="Y46" s="156"/>
      <c r="Z46" s="156"/>
    </row>
    <row r="47" spans="1:26" ht="11.1" customHeight="1" x14ac:dyDescent="0.15">
      <c r="N47" s="20"/>
      <c r="O47" s="156"/>
      <c r="P47" s="156"/>
      <c r="Q47" s="178"/>
      <c r="R47" s="156"/>
      <c r="S47" s="156"/>
      <c r="T47" s="156"/>
      <c r="U47" s="156"/>
      <c r="V47" s="156"/>
      <c r="W47" s="156"/>
      <c r="X47" s="156"/>
      <c r="Y47" s="156"/>
      <c r="Z47" s="156"/>
    </row>
    <row r="48" spans="1:26" ht="11.1" customHeight="1" x14ac:dyDescent="0.15">
      <c r="N48" s="20"/>
      <c r="O48" s="156"/>
      <c r="P48" s="156"/>
      <c r="Q48" s="178"/>
      <c r="R48" s="156"/>
      <c r="S48" s="156"/>
      <c r="T48" s="156"/>
      <c r="U48" s="156"/>
      <c r="V48" s="156"/>
      <c r="W48" s="156"/>
      <c r="X48" s="156"/>
      <c r="Y48" s="156"/>
      <c r="Z48" s="156"/>
    </row>
    <row r="49" spans="13:26" x14ac:dyDescent="0.15">
      <c r="N49" s="1"/>
      <c r="O49" s="1"/>
      <c r="P49" s="1"/>
      <c r="Q49" s="166"/>
      <c r="R49" s="1"/>
      <c r="S49" s="1"/>
      <c r="T49" s="1"/>
      <c r="U49" s="1"/>
      <c r="V49" s="1"/>
      <c r="W49" s="1"/>
      <c r="X49" s="1"/>
      <c r="Y49" s="1"/>
      <c r="Z49" s="1"/>
    </row>
    <row r="55" spans="13:26" x14ac:dyDescent="0.15">
      <c r="M55" s="1"/>
    </row>
    <row r="64" spans="13:26" ht="9.75" customHeight="1" x14ac:dyDescent="0.15"/>
    <row r="65" spans="1:26" ht="9.9499999999999993" customHeight="1" x14ac:dyDescent="0.15">
      <c r="A65" s="7"/>
      <c r="B65" s="165" t="s">
        <v>89</v>
      </c>
      <c r="C65" s="165" t="s">
        <v>90</v>
      </c>
      <c r="D65" s="165" t="s">
        <v>91</v>
      </c>
      <c r="E65" s="165" t="s">
        <v>80</v>
      </c>
      <c r="F65" s="165" t="s">
        <v>81</v>
      </c>
      <c r="G65" s="165" t="s">
        <v>82</v>
      </c>
      <c r="H65" s="165" t="s">
        <v>83</v>
      </c>
      <c r="I65" s="165" t="s">
        <v>84</v>
      </c>
      <c r="J65" s="165" t="s">
        <v>85</v>
      </c>
      <c r="K65" s="165" t="s">
        <v>86</v>
      </c>
      <c r="L65" s="165" t="s">
        <v>87</v>
      </c>
      <c r="M65" s="231" t="s">
        <v>88</v>
      </c>
      <c r="N65" s="233" t="s">
        <v>124</v>
      </c>
      <c r="O65" s="335" t="s">
        <v>125</v>
      </c>
    </row>
    <row r="66" spans="1:26" ht="11.1" customHeight="1" x14ac:dyDescent="0.15">
      <c r="A66" s="7" t="s">
        <v>177</v>
      </c>
      <c r="B66" s="162">
        <v>76.8</v>
      </c>
      <c r="C66" s="162">
        <v>91.2</v>
      </c>
      <c r="D66" s="162">
        <v>89.4</v>
      </c>
      <c r="E66" s="162">
        <v>89.7</v>
      </c>
      <c r="F66" s="162">
        <v>82.5</v>
      </c>
      <c r="G66" s="162">
        <v>93.9</v>
      </c>
      <c r="H66" s="162">
        <v>87.4</v>
      </c>
      <c r="I66" s="162">
        <v>95.2</v>
      </c>
      <c r="J66" s="162">
        <v>99.9</v>
      </c>
      <c r="K66" s="162">
        <v>88</v>
      </c>
      <c r="L66" s="162">
        <v>95.5</v>
      </c>
      <c r="M66" s="163">
        <v>93.5</v>
      </c>
      <c r="N66" s="238">
        <f>SUM(B66:M66)/12</f>
        <v>90.25</v>
      </c>
      <c r="O66" s="334">
        <v>100.4</v>
      </c>
      <c r="P66" s="20"/>
      <c r="Q66" s="333"/>
      <c r="R66" s="333"/>
      <c r="S66" s="20"/>
      <c r="T66" s="20"/>
      <c r="U66" s="20"/>
      <c r="V66" s="20"/>
      <c r="W66" s="20"/>
      <c r="X66" s="20"/>
      <c r="Y66" s="20"/>
      <c r="Z66" s="20"/>
    </row>
    <row r="67" spans="1:26" ht="11.1" customHeight="1" x14ac:dyDescent="0.15">
      <c r="A67" s="7" t="s">
        <v>180</v>
      </c>
      <c r="B67" s="162">
        <v>83.3</v>
      </c>
      <c r="C67" s="162">
        <v>89.9</v>
      </c>
      <c r="D67" s="162">
        <v>92.2</v>
      </c>
      <c r="E67" s="162">
        <v>94.6</v>
      </c>
      <c r="F67" s="162">
        <v>84.8</v>
      </c>
      <c r="G67" s="162">
        <v>87.4</v>
      </c>
      <c r="H67" s="162">
        <v>91.8</v>
      </c>
      <c r="I67" s="162">
        <v>83.9</v>
      </c>
      <c r="J67" s="162">
        <v>84.7</v>
      </c>
      <c r="K67" s="162">
        <v>72.599999999999994</v>
      </c>
      <c r="L67" s="162">
        <v>88.6</v>
      </c>
      <c r="M67" s="163">
        <v>84.9</v>
      </c>
      <c r="N67" s="238">
        <f>SUM(B67:M67)/12</f>
        <v>86.558333333333337</v>
      </c>
      <c r="O67" s="234">
        <f t="shared" ref="O67:O69" si="2">ROUND(N67/N66*100,1)</f>
        <v>95.9</v>
      </c>
      <c r="P67" s="20"/>
      <c r="Q67" s="409"/>
      <c r="R67" s="409"/>
      <c r="S67" s="20"/>
      <c r="T67" s="20"/>
      <c r="U67" s="20"/>
      <c r="V67" s="20"/>
      <c r="W67" s="20"/>
      <c r="X67" s="20"/>
      <c r="Y67" s="20"/>
      <c r="Z67" s="20"/>
    </row>
    <row r="68" spans="1:26" ht="11.1" customHeight="1" x14ac:dyDescent="0.15">
      <c r="A68" s="7" t="s">
        <v>179</v>
      </c>
      <c r="B68" s="162">
        <v>71.5</v>
      </c>
      <c r="C68" s="162">
        <v>79.400000000000006</v>
      </c>
      <c r="D68" s="162">
        <v>81.5</v>
      </c>
      <c r="E68" s="162">
        <v>86.7</v>
      </c>
      <c r="F68" s="162">
        <v>66.3</v>
      </c>
      <c r="G68" s="162">
        <v>72.8</v>
      </c>
      <c r="H68" s="162">
        <v>79.2</v>
      </c>
      <c r="I68" s="162">
        <v>81.2</v>
      </c>
      <c r="J68" s="162">
        <v>90.7</v>
      </c>
      <c r="K68" s="162">
        <v>87.4</v>
      </c>
      <c r="L68" s="162">
        <v>87.8</v>
      </c>
      <c r="M68" s="163">
        <v>84.6</v>
      </c>
      <c r="N68" s="238">
        <f>SUM(B68:M68)/12</f>
        <v>80.75833333333334</v>
      </c>
      <c r="O68" s="234">
        <f t="shared" si="2"/>
        <v>93.3</v>
      </c>
      <c r="P68" s="20"/>
      <c r="Q68" s="409"/>
      <c r="R68" s="409"/>
      <c r="S68" s="20"/>
      <c r="T68" s="20"/>
      <c r="U68" s="20"/>
      <c r="V68" s="20"/>
      <c r="W68" s="20"/>
      <c r="X68" s="20"/>
      <c r="Y68" s="20"/>
      <c r="Z68" s="20"/>
    </row>
    <row r="69" spans="1:26" ht="11.1" customHeight="1" x14ac:dyDescent="0.15">
      <c r="A69" s="7" t="s">
        <v>183</v>
      </c>
      <c r="B69" s="162">
        <v>76.2</v>
      </c>
      <c r="C69" s="162">
        <v>76.7</v>
      </c>
      <c r="D69" s="162">
        <v>85</v>
      </c>
      <c r="E69" s="162">
        <v>84.4</v>
      </c>
      <c r="F69" s="162">
        <v>78.400000000000006</v>
      </c>
      <c r="G69" s="162">
        <v>86.5</v>
      </c>
      <c r="H69" s="162">
        <v>92.3</v>
      </c>
      <c r="I69" s="162">
        <v>77.5</v>
      </c>
      <c r="J69" s="162">
        <v>86.1</v>
      </c>
      <c r="K69" s="162">
        <v>74.8</v>
      </c>
      <c r="L69" s="162">
        <v>77.099999999999994</v>
      </c>
      <c r="M69" s="163">
        <v>79.400000000000006</v>
      </c>
      <c r="N69" s="238">
        <f>SUM(B69:M69)/12</f>
        <v>81.2</v>
      </c>
      <c r="O69" s="234">
        <f t="shared" si="2"/>
        <v>100.5</v>
      </c>
      <c r="P69" s="20"/>
      <c r="Q69" s="409"/>
      <c r="R69" s="409"/>
      <c r="S69" s="20"/>
      <c r="T69" s="20"/>
      <c r="U69" s="20"/>
      <c r="V69" s="20"/>
      <c r="W69" s="20"/>
      <c r="X69" s="20"/>
      <c r="Y69" s="20"/>
      <c r="Z69" s="20"/>
    </row>
    <row r="70" spans="1:26" ht="11.1" customHeight="1" x14ac:dyDescent="0.15">
      <c r="A70" s="7" t="s">
        <v>196</v>
      </c>
      <c r="B70" s="162">
        <v>68.099999999999994</v>
      </c>
      <c r="C70" s="162">
        <v>73.3</v>
      </c>
      <c r="D70" s="162">
        <v>74.900000000000006</v>
      </c>
      <c r="E70" s="162">
        <v>83.4</v>
      </c>
      <c r="F70" s="162">
        <v>68.3</v>
      </c>
      <c r="G70" s="162">
        <v>74.900000000000006</v>
      </c>
      <c r="H70" s="162">
        <v>76</v>
      </c>
      <c r="I70" s="162">
        <v>67.599999999999994</v>
      </c>
      <c r="J70" s="162">
        <v>69.8</v>
      </c>
      <c r="K70" s="162"/>
      <c r="L70" s="162"/>
      <c r="M70" s="163"/>
      <c r="N70" s="238"/>
      <c r="O70" s="234"/>
      <c r="P70" s="20"/>
      <c r="Q70" s="177"/>
      <c r="R70" s="410"/>
      <c r="S70" s="20"/>
      <c r="T70" s="20"/>
      <c r="U70" s="20"/>
      <c r="V70" s="20"/>
      <c r="W70" s="20"/>
      <c r="X70" s="20"/>
      <c r="Y70" s="20"/>
      <c r="Z70" s="20"/>
    </row>
    <row r="71" spans="1:26" ht="11.1" customHeight="1" x14ac:dyDescent="0.15">
      <c r="B71" s="168"/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20"/>
      <c r="O71" s="20"/>
      <c r="P71" s="20"/>
      <c r="Q71" s="166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9" customHeight="1" x14ac:dyDescent="0.15">
      <c r="B72" s="168"/>
      <c r="C72" s="168"/>
      <c r="D72" s="168"/>
      <c r="E72" s="168"/>
      <c r="F72" s="168"/>
      <c r="G72" s="172"/>
      <c r="H72" s="168"/>
      <c r="I72" s="168"/>
      <c r="J72" s="168"/>
      <c r="K72" s="168"/>
      <c r="L72" s="168"/>
      <c r="M72" s="168"/>
      <c r="N72" s="20"/>
      <c r="O72" s="20"/>
      <c r="P72" s="20"/>
      <c r="Q72" s="166"/>
      <c r="R72" s="20"/>
      <c r="S72" s="20"/>
      <c r="T72" s="20"/>
      <c r="U72" s="20"/>
      <c r="V72" s="20"/>
      <c r="W72" s="20"/>
      <c r="X72" s="20"/>
      <c r="Y72" s="20"/>
      <c r="Z72" s="20"/>
    </row>
    <row r="73" spans="1:26" x14ac:dyDescent="0.15">
      <c r="B73" s="168"/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BQ78"/>
  <sheetViews>
    <sheetView workbookViewId="0">
      <selection activeCell="J76" sqref="J76"/>
    </sheetView>
  </sheetViews>
  <sheetFormatPr defaultRowHeight="13.5" x14ac:dyDescent="0.15"/>
  <cols>
    <col min="1" max="1" width="7.625" style="256" customWidth="1"/>
    <col min="2" max="7" width="6.125" style="256" customWidth="1"/>
    <col min="8" max="8" width="6.25" style="256" customWidth="1"/>
    <col min="9" max="10" width="6.125" style="256" customWidth="1"/>
    <col min="11" max="11" width="6.125" style="1" customWidth="1"/>
    <col min="12" max="13" width="6.125" style="256" customWidth="1"/>
    <col min="14" max="16" width="7.625" style="256" customWidth="1"/>
    <col min="17" max="17" width="8.375" style="256" customWidth="1"/>
    <col min="18" max="18" width="10.125" style="256" customWidth="1"/>
    <col min="19" max="23" width="7.625" style="256" customWidth="1"/>
    <col min="24" max="24" width="7.625" style="169" customWidth="1"/>
    <col min="25" max="26" width="7.625" style="256" customWidth="1"/>
    <col min="27" max="16384" width="9" style="256"/>
  </cols>
  <sheetData>
    <row r="1" spans="1:29" x14ac:dyDescent="0.15">
      <c r="A1" s="20"/>
      <c r="B1" s="173"/>
      <c r="C1" s="156"/>
      <c r="D1" s="156"/>
      <c r="E1" s="156"/>
      <c r="F1" s="156"/>
      <c r="G1" s="156"/>
      <c r="H1" s="156"/>
      <c r="I1" s="156"/>
      <c r="J1" s="1"/>
      <c r="L1" s="52"/>
      <c r="M1" s="51"/>
      <c r="N1" s="52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1"/>
      <c r="AB1" s="1"/>
      <c r="AC1" s="1"/>
    </row>
    <row r="2" spans="1:29" x14ac:dyDescent="0.15">
      <c r="A2" s="20"/>
      <c r="B2" s="156"/>
      <c r="C2" s="156"/>
      <c r="D2" s="156"/>
      <c r="E2" s="156"/>
      <c r="F2" s="156"/>
      <c r="G2" s="156"/>
      <c r="H2" s="156"/>
      <c r="I2" s="156"/>
      <c r="J2" s="1"/>
      <c r="L2" s="52"/>
      <c r="M2" s="174"/>
      <c r="N2" s="52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"/>
      <c r="AB2" s="1"/>
      <c r="AC2" s="1"/>
    </row>
    <row r="3" spans="1:29" x14ac:dyDescent="0.15">
      <c r="A3" s="20"/>
      <c r="B3" s="156"/>
      <c r="C3" s="156"/>
      <c r="D3" s="156"/>
      <c r="E3" s="156"/>
      <c r="F3" s="156"/>
      <c r="G3" s="156"/>
      <c r="H3" s="156"/>
      <c r="I3" s="156"/>
      <c r="J3" s="1"/>
      <c r="L3" s="52"/>
      <c r="M3" s="174"/>
      <c r="N3" s="52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"/>
      <c r="AB3" s="1"/>
      <c r="AC3" s="1"/>
    </row>
    <row r="4" spans="1:29" x14ac:dyDescent="0.15">
      <c r="A4" s="20"/>
      <c r="B4" s="156"/>
      <c r="C4" s="156"/>
      <c r="D4" s="156"/>
      <c r="E4" s="156"/>
      <c r="F4" s="156"/>
      <c r="G4" s="156"/>
      <c r="H4" s="156"/>
      <c r="I4" s="156"/>
      <c r="J4" s="1"/>
      <c r="L4" s="52"/>
      <c r="M4" s="174"/>
      <c r="N4" s="52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"/>
      <c r="AB4" s="1"/>
      <c r="AC4" s="1"/>
    </row>
    <row r="5" spans="1:29" x14ac:dyDescent="0.15">
      <c r="A5" s="20"/>
      <c r="B5" s="156"/>
      <c r="C5" s="156"/>
      <c r="D5" s="156"/>
      <c r="E5" s="156"/>
      <c r="F5" s="156"/>
      <c r="G5" s="156"/>
      <c r="H5" s="156"/>
      <c r="I5" s="156"/>
      <c r="J5" s="1"/>
      <c r="L5" s="52"/>
      <c r="M5" s="174"/>
      <c r="N5" s="52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"/>
      <c r="AB5" s="1"/>
      <c r="AC5" s="1"/>
    </row>
    <row r="6" spans="1:29" x14ac:dyDescent="0.15">
      <c r="J6" s="1"/>
      <c r="L6" s="52"/>
      <c r="M6" s="174"/>
      <c r="N6" s="52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"/>
      <c r="AB6" s="1"/>
      <c r="AC6" s="1"/>
    </row>
    <row r="7" spans="1:29" x14ac:dyDescent="0.15">
      <c r="J7" s="1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</row>
    <row r="8" spans="1:29" x14ac:dyDescent="0.15">
      <c r="J8" s="1"/>
    </row>
    <row r="9" spans="1:29" x14ac:dyDescent="0.15">
      <c r="J9" s="1"/>
    </row>
    <row r="10" spans="1:29" x14ac:dyDescent="0.15">
      <c r="J10" s="1"/>
    </row>
    <row r="11" spans="1:29" x14ac:dyDescent="0.15">
      <c r="J11" s="1"/>
    </row>
    <row r="12" spans="1:29" x14ac:dyDescent="0.15">
      <c r="J12" s="1"/>
    </row>
    <row r="13" spans="1:29" x14ac:dyDescent="0.15">
      <c r="J13" s="1"/>
    </row>
    <row r="14" spans="1:29" x14ac:dyDescent="0.15">
      <c r="J14" s="1"/>
    </row>
    <row r="15" spans="1:29" x14ac:dyDescent="0.15">
      <c r="J15" s="1"/>
    </row>
    <row r="16" spans="1:29" x14ac:dyDescent="0.15">
      <c r="J16" s="1"/>
    </row>
    <row r="17" spans="1:18" x14ac:dyDescent="0.15">
      <c r="J17" s="1"/>
    </row>
    <row r="18" spans="1:18" ht="11.1" customHeight="1" x14ac:dyDescent="0.15">
      <c r="A18" s="7"/>
      <c r="B18" s="8" t="s">
        <v>77</v>
      </c>
      <c r="C18" s="8" t="s">
        <v>78</v>
      </c>
      <c r="D18" s="8" t="s">
        <v>79</v>
      </c>
      <c r="E18" s="8" t="s">
        <v>80</v>
      </c>
      <c r="F18" s="8" t="s">
        <v>81</v>
      </c>
      <c r="G18" s="8" t="s">
        <v>82</v>
      </c>
      <c r="H18" s="8" t="s">
        <v>83</v>
      </c>
      <c r="I18" s="8" t="s">
        <v>84</v>
      </c>
      <c r="J18" s="8" t="s">
        <v>85</v>
      </c>
      <c r="K18" s="8" t="s">
        <v>86</v>
      </c>
      <c r="L18" s="8" t="s">
        <v>87</v>
      </c>
      <c r="M18" s="8" t="s">
        <v>88</v>
      </c>
      <c r="N18" s="233" t="s">
        <v>123</v>
      </c>
      <c r="O18" s="233" t="s">
        <v>125</v>
      </c>
    </row>
    <row r="19" spans="1:18" ht="11.1" customHeight="1" x14ac:dyDescent="0.15">
      <c r="A19" s="7" t="s">
        <v>177</v>
      </c>
      <c r="B19" s="171">
        <v>14.2</v>
      </c>
      <c r="C19" s="171">
        <v>12.5</v>
      </c>
      <c r="D19" s="171">
        <v>14.7</v>
      </c>
      <c r="E19" s="171">
        <v>13.7</v>
      </c>
      <c r="F19" s="171">
        <v>14.5</v>
      </c>
      <c r="G19" s="171">
        <v>14.4</v>
      </c>
      <c r="H19" s="171">
        <v>12.7</v>
      </c>
      <c r="I19" s="171">
        <v>13.9</v>
      </c>
      <c r="J19" s="171">
        <v>14.1</v>
      </c>
      <c r="K19" s="171">
        <v>14</v>
      </c>
      <c r="L19" s="171">
        <v>18.8</v>
      </c>
      <c r="M19" s="171">
        <v>14.8</v>
      </c>
      <c r="N19" s="239">
        <f>SUM(B19:M19)</f>
        <v>172.3</v>
      </c>
      <c r="O19" s="239">
        <v>97.4</v>
      </c>
      <c r="Q19" s="241"/>
      <c r="R19" s="241"/>
    </row>
    <row r="20" spans="1:18" ht="11.1" customHeight="1" x14ac:dyDescent="0.15">
      <c r="A20" s="7" t="s">
        <v>180</v>
      </c>
      <c r="B20" s="171">
        <v>14.9</v>
      </c>
      <c r="C20" s="171">
        <v>13.1</v>
      </c>
      <c r="D20" s="171">
        <v>14.8</v>
      </c>
      <c r="E20" s="171">
        <v>13.9</v>
      </c>
      <c r="F20" s="171">
        <v>14.1</v>
      </c>
      <c r="G20" s="171">
        <v>13.1</v>
      </c>
      <c r="H20" s="171">
        <v>15.5</v>
      </c>
      <c r="I20" s="171">
        <v>12.9</v>
      </c>
      <c r="J20" s="171">
        <v>12.4</v>
      </c>
      <c r="K20" s="171">
        <v>15.2</v>
      </c>
      <c r="L20" s="171">
        <v>13.1</v>
      </c>
      <c r="M20" s="171">
        <v>14.2</v>
      </c>
      <c r="N20" s="239">
        <f>SUM(B20:M20)</f>
        <v>167.2</v>
      </c>
      <c r="O20" s="239">
        <f t="shared" ref="O20:O22" si="0">ROUND(N20/N19*100,1)</f>
        <v>97</v>
      </c>
      <c r="Q20" s="241"/>
      <c r="R20" s="241"/>
    </row>
    <row r="21" spans="1:18" ht="11.1" customHeight="1" x14ac:dyDescent="0.15">
      <c r="A21" s="7" t="s">
        <v>179</v>
      </c>
      <c r="B21" s="171">
        <v>11.4</v>
      </c>
      <c r="C21" s="171">
        <v>13.5</v>
      </c>
      <c r="D21" s="171">
        <v>13.7</v>
      </c>
      <c r="E21" s="171">
        <v>13.4</v>
      </c>
      <c r="F21" s="171">
        <v>13.1</v>
      </c>
      <c r="G21" s="171">
        <v>12.4</v>
      </c>
      <c r="H21" s="171">
        <v>11.1</v>
      </c>
      <c r="I21" s="171">
        <v>12</v>
      </c>
      <c r="J21" s="171">
        <v>12.5</v>
      </c>
      <c r="K21" s="171">
        <v>11.2</v>
      </c>
      <c r="L21" s="171">
        <v>11.7</v>
      </c>
      <c r="M21" s="171">
        <v>13.4</v>
      </c>
      <c r="N21" s="239">
        <f>SUM(B21:M21)</f>
        <v>149.4</v>
      </c>
      <c r="O21" s="239">
        <f t="shared" si="0"/>
        <v>89.4</v>
      </c>
      <c r="Q21" s="241"/>
      <c r="R21" s="241"/>
    </row>
    <row r="22" spans="1:18" ht="11.1" customHeight="1" x14ac:dyDescent="0.15">
      <c r="A22" s="7" t="s">
        <v>183</v>
      </c>
      <c r="B22" s="171">
        <v>9.4</v>
      </c>
      <c r="C22" s="171">
        <v>10.3</v>
      </c>
      <c r="D22" s="171">
        <v>13.4</v>
      </c>
      <c r="E22" s="171">
        <v>13.5</v>
      </c>
      <c r="F22" s="171">
        <v>11.3</v>
      </c>
      <c r="G22" s="171">
        <v>12.2</v>
      </c>
      <c r="H22" s="171">
        <v>10.9</v>
      </c>
      <c r="I22" s="171">
        <v>11.2</v>
      </c>
      <c r="J22" s="171">
        <v>12.1</v>
      </c>
      <c r="K22" s="171">
        <v>10.7</v>
      </c>
      <c r="L22" s="171">
        <v>11.3</v>
      </c>
      <c r="M22" s="171">
        <v>11.8</v>
      </c>
      <c r="N22" s="239">
        <f>SUM(B22:M22)</f>
        <v>138.10000000000002</v>
      </c>
      <c r="O22" s="239">
        <f t="shared" si="0"/>
        <v>92.4</v>
      </c>
      <c r="Q22" s="241"/>
      <c r="R22" s="241"/>
    </row>
    <row r="23" spans="1:18" ht="11.1" customHeight="1" x14ac:dyDescent="0.15">
      <c r="A23" s="7" t="s">
        <v>196</v>
      </c>
      <c r="B23" s="171">
        <v>11.1</v>
      </c>
      <c r="C23" s="171">
        <v>11.5</v>
      </c>
      <c r="D23" s="171">
        <v>12.1</v>
      </c>
      <c r="E23" s="171">
        <v>12.3</v>
      </c>
      <c r="F23" s="171">
        <v>10.6</v>
      </c>
      <c r="G23" s="171">
        <v>11.7</v>
      </c>
      <c r="H23" s="171">
        <v>10.9</v>
      </c>
      <c r="I23" s="171">
        <v>12.4</v>
      </c>
      <c r="J23" s="171">
        <v>11.6</v>
      </c>
      <c r="K23" s="171"/>
      <c r="L23" s="171"/>
      <c r="M23" s="171"/>
      <c r="N23" s="239"/>
      <c r="O23" s="239"/>
    </row>
    <row r="24" spans="1:18" ht="9.75" customHeight="1" x14ac:dyDescent="0.15">
      <c r="J24" s="392"/>
    </row>
    <row r="35" spans="1:69" ht="9" customHeight="1" x14ac:dyDescent="0.15"/>
    <row r="36" spans="1:69" ht="9" customHeight="1" x14ac:dyDescent="0.15"/>
    <row r="37" spans="1:69" ht="9" customHeight="1" x14ac:dyDescent="0.15"/>
    <row r="38" spans="1:69" ht="9" customHeight="1" x14ac:dyDescent="0.15"/>
    <row r="39" spans="1:69" ht="9" customHeight="1" x14ac:dyDescent="0.15"/>
    <row r="40" spans="1:69" ht="9" customHeight="1" x14ac:dyDescent="0.15"/>
    <row r="41" spans="1:69" ht="20.25" customHeight="1" x14ac:dyDescent="0.15"/>
    <row r="42" spans="1:69" ht="11.1" customHeight="1" x14ac:dyDescent="0.15">
      <c r="A42" s="7"/>
      <c r="B42" s="8" t="s">
        <v>77</v>
      </c>
      <c r="C42" s="8" t="s">
        <v>78</v>
      </c>
      <c r="D42" s="8" t="s">
        <v>79</v>
      </c>
      <c r="E42" s="8" t="s">
        <v>80</v>
      </c>
      <c r="F42" s="8" t="s">
        <v>81</v>
      </c>
      <c r="G42" s="8" t="s">
        <v>82</v>
      </c>
      <c r="H42" s="8" t="s">
        <v>83</v>
      </c>
      <c r="I42" s="8" t="s">
        <v>84</v>
      </c>
      <c r="J42" s="8" t="s">
        <v>85</v>
      </c>
      <c r="K42" s="8" t="s">
        <v>86</v>
      </c>
      <c r="L42" s="8" t="s">
        <v>87</v>
      </c>
      <c r="M42" s="8" t="s">
        <v>88</v>
      </c>
      <c r="N42" s="233" t="s">
        <v>124</v>
      </c>
      <c r="O42" s="233" t="s">
        <v>125</v>
      </c>
      <c r="P42" s="1"/>
      <c r="Q42" s="1"/>
      <c r="R42" s="1"/>
      <c r="S42" s="1"/>
      <c r="T42" s="1"/>
      <c r="U42" s="1"/>
      <c r="V42" s="1"/>
      <c r="W42" s="1"/>
      <c r="X42" s="52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 x14ac:dyDescent="0.15">
      <c r="A43" s="7" t="s">
        <v>177</v>
      </c>
      <c r="B43" s="171">
        <v>23.3</v>
      </c>
      <c r="C43" s="171">
        <v>22.2</v>
      </c>
      <c r="D43" s="171">
        <v>23.2</v>
      </c>
      <c r="E43" s="171">
        <v>24.1</v>
      </c>
      <c r="F43" s="171">
        <v>24.8</v>
      </c>
      <c r="G43" s="171">
        <v>24.4</v>
      </c>
      <c r="H43" s="171">
        <v>22.4</v>
      </c>
      <c r="I43" s="171">
        <v>22.6</v>
      </c>
      <c r="J43" s="171">
        <v>23.1</v>
      </c>
      <c r="K43" s="171">
        <v>22.1</v>
      </c>
      <c r="L43" s="171">
        <v>26.5</v>
      </c>
      <c r="M43" s="171">
        <v>25.5</v>
      </c>
      <c r="N43" s="239">
        <f>SUM(B43:M43)/12</f>
        <v>23.683333333333334</v>
      </c>
      <c r="O43" s="239">
        <v>102.6</v>
      </c>
      <c r="P43" s="174"/>
      <c r="Q43" s="242"/>
      <c r="R43" s="242"/>
      <c r="S43" s="174"/>
      <c r="T43" s="174"/>
      <c r="U43" s="174"/>
      <c r="V43" s="174"/>
      <c r="W43" s="174"/>
      <c r="X43" s="174"/>
      <c r="Y43" s="174"/>
      <c r="Z43" s="174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 x14ac:dyDescent="0.15">
      <c r="A44" s="7" t="s">
        <v>180</v>
      </c>
      <c r="B44" s="171">
        <v>23.9</v>
      </c>
      <c r="C44" s="171">
        <v>23.5</v>
      </c>
      <c r="D44" s="171">
        <v>24.5</v>
      </c>
      <c r="E44" s="171">
        <v>24.1</v>
      </c>
      <c r="F44" s="171">
        <v>25.4</v>
      </c>
      <c r="G44" s="171">
        <v>25</v>
      </c>
      <c r="H44" s="171">
        <v>26.2</v>
      </c>
      <c r="I44" s="171">
        <v>25.1</v>
      </c>
      <c r="J44" s="171">
        <v>24.1</v>
      </c>
      <c r="K44" s="171">
        <v>24.5</v>
      </c>
      <c r="L44" s="171">
        <v>23.8</v>
      </c>
      <c r="M44" s="171">
        <v>23.8</v>
      </c>
      <c r="N44" s="239">
        <f>SUM(B44:M44)/12</f>
        <v>24.491666666666664</v>
      </c>
      <c r="O44" s="239">
        <f t="shared" ref="O44:O46" si="1">ROUND(N44/N43*100,1)</f>
        <v>103.4</v>
      </c>
      <c r="P44" s="174"/>
      <c r="Q44" s="242"/>
      <c r="R44" s="242"/>
      <c r="S44" s="174"/>
      <c r="T44" s="174"/>
      <c r="U44" s="174"/>
      <c r="V44" s="174"/>
      <c r="W44" s="174"/>
      <c r="X44" s="174"/>
      <c r="Y44" s="174"/>
      <c r="Z44" s="174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 x14ac:dyDescent="0.15">
      <c r="A45" s="7" t="s">
        <v>179</v>
      </c>
      <c r="B45" s="171">
        <v>22.9</v>
      </c>
      <c r="C45" s="171">
        <v>22.7</v>
      </c>
      <c r="D45" s="171">
        <v>23</v>
      </c>
      <c r="E45" s="171">
        <v>23.1</v>
      </c>
      <c r="F45" s="171">
        <v>24.7</v>
      </c>
      <c r="G45" s="171">
        <v>24.6</v>
      </c>
      <c r="H45" s="171">
        <v>23.1</v>
      </c>
      <c r="I45" s="171">
        <v>23.2</v>
      </c>
      <c r="J45" s="171">
        <v>22.3</v>
      </c>
      <c r="K45" s="171">
        <v>20.8</v>
      </c>
      <c r="L45" s="171">
        <v>19.5</v>
      </c>
      <c r="M45" s="171">
        <v>20.100000000000001</v>
      </c>
      <c r="N45" s="239">
        <f>SUM(B45:M45)/12</f>
        <v>22.5</v>
      </c>
      <c r="O45" s="239">
        <f t="shared" si="1"/>
        <v>91.9</v>
      </c>
      <c r="P45" s="174"/>
      <c r="Q45" s="242"/>
      <c r="R45" s="242"/>
      <c r="S45" s="174"/>
      <c r="T45" s="174"/>
      <c r="U45" s="174"/>
      <c r="V45" s="174"/>
      <c r="W45" s="174"/>
      <c r="X45" s="174"/>
      <c r="Y45" s="174"/>
      <c r="Z45" s="174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 x14ac:dyDescent="0.15">
      <c r="A46" s="7" t="s">
        <v>183</v>
      </c>
      <c r="B46" s="171">
        <v>18.8</v>
      </c>
      <c r="C46" s="171">
        <v>18.100000000000001</v>
      </c>
      <c r="D46" s="171">
        <v>19.5</v>
      </c>
      <c r="E46" s="171">
        <v>19.100000000000001</v>
      </c>
      <c r="F46" s="171">
        <v>19.2</v>
      </c>
      <c r="G46" s="171">
        <v>18.7</v>
      </c>
      <c r="H46" s="171">
        <v>18.2</v>
      </c>
      <c r="I46" s="171">
        <v>19</v>
      </c>
      <c r="J46" s="171">
        <v>18.7</v>
      </c>
      <c r="K46" s="171">
        <v>18.399999999999999</v>
      </c>
      <c r="L46" s="171">
        <v>18.7</v>
      </c>
      <c r="M46" s="171">
        <v>19.7</v>
      </c>
      <c r="N46" s="239">
        <f>SUM(B46:M46)/12</f>
        <v>18.841666666666665</v>
      </c>
      <c r="O46" s="239">
        <f t="shared" si="1"/>
        <v>83.7</v>
      </c>
      <c r="P46" s="174"/>
      <c r="Q46" s="242"/>
      <c r="R46" s="242"/>
      <c r="S46" s="174"/>
      <c r="T46" s="174"/>
      <c r="U46" s="174"/>
      <c r="V46" s="174"/>
      <c r="W46" s="174"/>
      <c r="X46" s="174"/>
      <c r="Y46" s="174"/>
      <c r="Z46" s="174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 x14ac:dyDescent="0.15">
      <c r="A47" s="7" t="s">
        <v>196</v>
      </c>
      <c r="B47" s="171">
        <v>19.8</v>
      </c>
      <c r="C47" s="171">
        <v>20.3</v>
      </c>
      <c r="D47" s="171">
        <v>19.8</v>
      </c>
      <c r="E47" s="171">
        <v>19.100000000000001</v>
      </c>
      <c r="F47" s="171">
        <v>18.600000000000001</v>
      </c>
      <c r="G47" s="171">
        <v>18.600000000000001</v>
      </c>
      <c r="H47" s="171">
        <v>17.899999999999999</v>
      </c>
      <c r="I47" s="171">
        <v>18.2</v>
      </c>
      <c r="J47" s="171">
        <v>18.2</v>
      </c>
      <c r="K47" s="171"/>
      <c r="L47" s="171"/>
      <c r="M47" s="171"/>
      <c r="N47" s="239"/>
      <c r="O47" s="239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 x14ac:dyDescent="0.15">
      <c r="N48" s="52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 x14ac:dyDescent="0.15">
      <c r="N49" s="52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 x14ac:dyDescent="0.15"/>
    <row r="62" spans="14:69" ht="9" customHeight="1" x14ac:dyDescent="0.15"/>
    <row r="63" spans="14:69" ht="9" customHeight="1" x14ac:dyDescent="0.15"/>
    <row r="64" spans="14:69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52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1.1" customHeight="1" x14ac:dyDescent="0.15">
      <c r="A70" s="7"/>
      <c r="B70" s="8" t="s">
        <v>77</v>
      </c>
      <c r="C70" s="8" t="s">
        <v>78</v>
      </c>
      <c r="D70" s="8" t="s">
        <v>79</v>
      </c>
      <c r="E70" s="8" t="s">
        <v>80</v>
      </c>
      <c r="F70" s="8" t="s">
        <v>81</v>
      </c>
      <c r="G70" s="8" t="s">
        <v>82</v>
      </c>
      <c r="H70" s="8" t="s">
        <v>83</v>
      </c>
      <c r="I70" s="8" t="s">
        <v>84</v>
      </c>
      <c r="J70" s="8" t="s">
        <v>85</v>
      </c>
      <c r="K70" s="8" t="s">
        <v>86</v>
      </c>
      <c r="L70" s="8" t="s">
        <v>87</v>
      </c>
      <c r="M70" s="8" t="s">
        <v>88</v>
      </c>
      <c r="N70" s="233" t="s">
        <v>124</v>
      </c>
      <c r="O70" s="233" t="s">
        <v>125</v>
      </c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1:26" ht="11.1" customHeight="1" x14ac:dyDescent="0.15">
      <c r="A71" s="7" t="s">
        <v>177</v>
      </c>
      <c r="B71" s="162">
        <v>61.3</v>
      </c>
      <c r="C71" s="162">
        <v>57.5</v>
      </c>
      <c r="D71" s="162">
        <v>62.8</v>
      </c>
      <c r="E71" s="162">
        <v>55.8</v>
      </c>
      <c r="F71" s="162">
        <v>58</v>
      </c>
      <c r="G71" s="162">
        <v>59.3</v>
      </c>
      <c r="H71" s="162">
        <v>58.4</v>
      </c>
      <c r="I71" s="162">
        <v>61.5</v>
      </c>
      <c r="J71" s="162">
        <v>60.7</v>
      </c>
      <c r="K71" s="162">
        <v>64</v>
      </c>
      <c r="L71" s="162">
        <v>68.3</v>
      </c>
      <c r="M71" s="162">
        <v>58.9</v>
      </c>
      <c r="N71" s="238">
        <f>SUM(B71:M71)/12</f>
        <v>60.541666666666657</v>
      </c>
      <c r="O71" s="239">
        <v>95.2</v>
      </c>
      <c r="P71" s="52"/>
      <c r="Q71" s="332"/>
      <c r="R71" s="332"/>
      <c r="S71" s="52"/>
      <c r="T71" s="52"/>
      <c r="U71" s="52"/>
      <c r="V71" s="52"/>
      <c r="W71" s="52"/>
      <c r="X71" s="52"/>
      <c r="Y71" s="52"/>
      <c r="Z71" s="52"/>
    </row>
    <row r="72" spans="1:26" ht="11.1" customHeight="1" x14ac:dyDescent="0.15">
      <c r="A72" s="7" t="s">
        <v>180</v>
      </c>
      <c r="B72" s="162">
        <v>63.7</v>
      </c>
      <c r="C72" s="162">
        <v>56.1</v>
      </c>
      <c r="D72" s="162">
        <v>59.3</v>
      </c>
      <c r="E72" s="162">
        <v>58.2</v>
      </c>
      <c r="F72" s="162">
        <v>54.4</v>
      </c>
      <c r="G72" s="162">
        <v>52.5</v>
      </c>
      <c r="H72" s="162">
        <v>58.1</v>
      </c>
      <c r="I72" s="162">
        <v>52.2</v>
      </c>
      <c r="J72" s="162">
        <v>52.7</v>
      </c>
      <c r="K72" s="162">
        <v>61.5</v>
      </c>
      <c r="L72" s="162">
        <v>55.5</v>
      </c>
      <c r="M72" s="162">
        <v>59.8</v>
      </c>
      <c r="N72" s="238">
        <f>SUM(B72:M72)/12</f>
        <v>57</v>
      </c>
      <c r="O72" s="239">
        <f t="shared" ref="O72:O74" si="2">ROUND(N72/N71*100,1)</f>
        <v>94.2</v>
      </c>
      <c r="P72" s="52"/>
      <c r="Q72" s="332"/>
      <c r="R72" s="332"/>
      <c r="S72" s="52"/>
      <c r="T72" s="52"/>
      <c r="U72" s="52"/>
      <c r="V72" s="52"/>
      <c r="W72" s="52"/>
      <c r="X72" s="52"/>
      <c r="Y72" s="52"/>
      <c r="Z72" s="52"/>
    </row>
    <row r="73" spans="1:26" ht="11.1" customHeight="1" x14ac:dyDescent="0.15">
      <c r="A73" s="7" t="s">
        <v>179</v>
      </c>
      <c r="B73" s="162">
        <v>50.6</v>
      </c>
      <c r="C73" s="162">
        <v>59.7</v>
      </c>
      <c r="D73" s="162">
        <v>59.2</v>
      </c>
      <c r="E73" s="162">
        <v>58</v>
      </c>
      <c r="F73" s="162">
        <v>51.7</v>
      </c>
      <c r="G73" s="162">
        <v>50.6</v>
      </c>
      <c r="H73" s="162">
        <v>49.6</v>
      </c>
      <c r="I73" s="162">
        <v>51.4</v>
      </c>
      <c r="J73" s="162">
        <v>56.8</v>
      </c>
      <c r="K73" s="162">
        <v>55.7</v>
      </c>
      <c r="L73" s="162">
        <v>61.1</v>
      </c>
      <c r="M73" s="162">
        <v>66.099999999999994</v>
      </c>
      <c r="N73" s="238">
        <f>SUM(B73:M73)/12</f>
        <v>55.875000000000007</v>
      </c>
      <c r="O73" s="239">
        <f t="shared" si="2"/>
        <v>98</v>
      </c>
      <c r="Q73" s="336"/>
      <c r="R73" s="336"/>
    </row>
    <row r="74" spans="1:26" ht="11.1" customHeight="1" x14ac:dyDescent="0.15">
      <c r="A74" s="7" t="s">
        <v>183</v>
      </c>
      <c r="B74" s="162">
        <v>51.9</v>
      </c>
      <c r="C74" s="162">
        <v>57.5</v>
      </c>
      <c r="D74" s="162">
        <v>67.900000000000006</v>
      </c>
      <c r="E74" s="162">
        <v>70.8</v>
      </c>
      <c r="F74" s="162">
        <v>59.1</v>
      </c>
      <c r="G74" s="162">
        <v>65.8</v>
      </c>
      <c r="H74" s="162">
        <v>60.1</v>
      </c>
      <c r="I74" s="162">
        <v>57.8</v>
      </c>
      <c r="J74" s="162">
        <v>64.7</v>
      </c>
      <c r="K74" s="162">
        <v>58.7</v>
      </c>
      <c r="L74" s="162">
        <v>59.8</v>
      </c>
      <c r="M74" s="162">
        <v>58.8</v>
      </c>
      <c r="N74" s="238">
        <f>SUM(B74:M74)/12</f>
        <v>61.07500000000001</v>
      </c>
      <c r="O74" s="239">
        <f t="shared" si="2"/>
        <v>109.3</v>
      </c>
      <c r="Q74" s="336"/>
      <c r="R74" s="336"/>
    </row>
    <row r="75" spans="1:26" ht="11.1" customHeight="1" x14ac:dyDescent="0.15">
      <c r="A75" s="7" t="s">
        <v>196</v>
      </c>
      <c r="B75" s="162">
        <v>56</v>
      </c>
      <c r="C75" s="162">
        <v>56.2</v>
      </c>
      <c r="D75" s="162">
        <v>61.6</v>
      </c>
      <c r="E75" s="162">
        <v>64.7</v>
      </c>
      <c r="F75" s="162">
        <v>57.9</v>
      </c>
      <c r="G75" s="162">
        <v>62.6</v>
      </c>
      <c r="H75" s="162">
        <v>61.9</v>
      </c>
      <c r="I75" s="162">
        <v>67.599999999999994</v>
      </c>
      <c r="J75" s="162">
        <v>63.8</v>
      </c>
      <c r="K75" s="162"/>
      <c r="L75" s="162"/>
      <c r="M75" s="162"/>
      <c r="N75" s="238"/>
      <c r="O75" s="239"/>
    </row>
    <row r="76" spans="1:26" ht="9.9499999999999993" customHeight="1" x14ac:dyDescent="0.15">
      <c r="B76" s="168"/>
      <c r="C76" s="168"/>
      <c r="D76" s="168"/>
      <c r="E76" s="168"/>
      <c r="F76" s="168"/>
      <c r="G76" s="168"/>
      <c r="H76" s="168"/>
      <c r="I76" s="168"/>
      <c r="J76" s="168"/>
      <c r="K76" s="166"/>
      <c r="L76" s="168"/>
      <c r="M76" s="168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AY93"/>
  <sheetViews>
    <sheetView workbookViewId="0">
      <selection activeCell="J89" sqref="J89"/>
    </sheetView>
  </sheetViews>
  <sheetFormatPr defaultColWidth="7.625" defaultRowHeight="9.9499999999999993" customHeight="1" x14ac:dyDescent="0.15"/>
  <cols>
    <col min="1" max="1" width="7.625" style="256" customWidth="1"/>
    <col min="2" max="13" width="6.125" style="256" customWidth="1"/>
    <col min="14" max="16384" width="7.625" style="256"/>
  </cols>
  <sheetData>
    <row r="3" spans="12:51" ht="9.9499999999999993" customHeight="1" x14ac:dyDescent="0.15">
      <c r="L3" s="52"/>
      <c r="M3" s="51"/>
      <c r="N3" s="52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 x14ac:dyDescent="0.15">
      <c r="L4" s="52"/>
      <c r="M4" s="174"/>
      <c r="N4" s="52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 x14ac:dyDescent="0.15">
      <c r="L5" s="52"/>
      <c r="M5" s="174"/>
      <c r="N5" s="52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 x14ac:dyDescent="0.15">
      <c r="L6" s="52"/>
      <c r="M6" s="174"/>
      <c r="N6" s="52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 x14ac:dyDescent="0.15">
      <c r="L7" s="52"/>
      <c r="M7" s="174"/>
      <c r="N7" s="52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 x14ac:dyDescent="0.15">
      <c r="L8" s="52"/>
      <c r="M8" s="174"/>
      <c r="N8" s="52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 x14ac:dyDescent="0.15">
      <c r="L9" s="52"/>
      <c r="M9" s="52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"/>
    </row>
    <row r="10" spans="12:51" ht="9.9499999999999993" customHeight="1" x14ac:dyDescent="0.15">
      <c r="L10" s="52"/>
      <c r="M10" s="52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"/>
    </row>
    <row r="11" spans="12:51" ht="9.9499999999999993" customHeight="1" x14ac:dyDescent="0.15">
      <c r="L11" s="52"/>
      <c r="M11" s="52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"/>
    </row>
    <row r="12" spans="12:51" ht="9.9499999999999993" customHeight="1" x14ac:dyDescent="0.15">
      <c r="L12" s="52"/>
      <c r="M12" s="52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"/>
    </row>
    <row r="13" spans="12:51" ht="9.9499999999999993" customHeight="1" x14ac:dyDescent="0.15">
      <c r="L13" s="52"/>
      <c r="M13" s="52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"/>
    </row>
    <row r="14" spans="12:51" ht="9.9499999999999993" customHeight="1" x14ac:dyDescent="0.15">
      <c r="L14" s="52"/>
      <c r="M14" s="51"/>
      <c r="AA14" s="1"/>
    </row>
    <row r="15" spans="12:51" ht="9.9499999999999993" customHeight="1" x14ac:dyDescent="0.15">
      <c r="L15" s="52"/>
      <c r="M15" s="174"/>
      <c r="AA15" s="1"/>
    </row>
    <row r="16" spans="12:51" ht="9.9499999999999993" customHeight="1" x14ac:dyDescent="0.15">
      <c r="L16" s="52"/>
      <c r="M16" s="174"/>
      <c r="AA16" s="1"/>
    </row>
    <row r="17" spans="1:27" ht="9.9499999999999993" customHeight="1" x14ac:dyDescent="0.15">
      <c r="L17" s="52"/>
      <c r="M17" s="174"/>
      <c r="AA17" s="1"/>
    </row>
    <row r="18" spans="1:27" ht="9.9499999999999993" customHeight="1" x14ac:dyDescent="0.15">
      <c r="L18" s="52"/>
      <c r="M18" s="174"/>
      <c r="AA18" s="1"/>
    </row>
    <row r="19" spans="1:27" ht="9.9499999999999993" customHeight="1" x14ac:dyDescent="0.15">
      <c r="L19" s="52"/>
      <c r="M19" s="174"/>
      <c r="AA19" s="1"/>
    </row>
    <row r="20" spans="1:27" ht="9.9499999999999993" customHeight="1" x14ac:dyDescent="0.15">
      <c r="L20" s="52"/>
      <c r="M20" s="52"/>
      <c r="AA20" s="1"/>
    </row>
    <row r="21" spans="1:27" ht="9.9499999999999993" customHeight="1" x14ac:dyDescent="0.15">
      <c r="L21" s="52"/>
      <c r="M21" s="52"/>
      <c r="AA21" s="1"/>
    </row>
    <row r="22" spans="1:27" ht="9.9499999999999993" customHeight="1" x14ac:dyDescent="0.15">
      <c r="L22" s="52"/>
      <c r="M22" s="52"/>
      <c r="AA22" s="1"/>
    </row>
    <row r="23" spans="1:27" ht="3" customHeight="1" x14ac:dyDescent="0.15">
      <c r="AA23" s="1"/>
    </row>
    <row r="24" spans="1:27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3" t="s">
        <v>123</v>
      </c>
      <c r="O24" s="13" t="s">
        <v>125</v>
      </c>
      <c r="AA24" s="1"/>
    </row>
    <row r="25" spans="1:27" ht="11.1" customHeight="1" x14ac:dyDescent="0.15">
      <c r="A25" s="7" t="s">
        <v>177</v>
      </c>
      <c r="B25" s="171">
        <v>17.8</v>
      </c>
      <c r="C25" s="171">
        <v>19.2</v>
      </c>
      <c r="D25" s="171">
        <v>22</v>
      </c>
      <c r="E25" s="171">
        <v>19.600000000000001</v>
      </c>
      <c r="F25" s="171">
        <v>21.2</v>
      </c>
      <c r="G25" s="171">
        <v>21.5</v>
      </c>
      <c r="H25" s="171">
        <v>19.5</v>
      </c>
      <c r="I25" s="171">
        <v>20.8</v>
      </c>
      <c r="J25" s="171">
        <v>18</v>
      </c>
      <c r="K25" s="171">
        <v>21.1</v>
      </c>
      <c r="L25" s="171">
        <v>20.7</v>
      </c>
      <c r="M25" s="171">
        <v>18.2</v>
      </c>
      <c r="N25" s="239">
        <f>SUM(B25:M25)</f>
        <v>239.6</v>
      </c>
      <c r="O25" s="164">
        <v>104.1</v>
      </c>
      <c r="Q25" s="18"/>
      <c r="R25" s="18"/>
      <c r="AA25" s="1"/>
    </row>
    <row r="26" spans="1:27" ht="11.1" customHeight="1" x14ac:dyDescent="0.15">
      <c r="A26" s="7" t="s">
        <v>180</v>
      </c>
      <c r="B26" s="171">
        <v>18.600000000000001</v>
      </c>
      <c r="C26" s="171">
        <v>19.100000000000001</v>
      </c>
      <c r="D26" s="171">
        <v>19.899999999999999</v>
      </c>
      <c r="E26" s="171">
        <v>18.5</v>
      </c>
      <c r="F26" s="171">
        <v>19.8</v>
      </c>
      <c r="G26" s="171">
        <v>18</v>
      </c>
      <c r="H26" s="171">
        <v>20.6</v>
      </c>
      <c r="I26" s="171">
        <v>17.5</v>
      </c>
      <c r="J26" s="171">
        <v>17.100000000000001</v>
      </c>
      <c r="K26" s="171">
        <v>21.2</v>
      </c>
      <c r="L26" s="171">
        <v>19</v>
      </c>
      <c r="M26" s="171">
        <v>18.2</v>
      </c>
      <c r="N26" s="239">
        <f>SUM(B26:M26)</f>
        <v>227.49999999999997</v>
      </c>
      <c r="O26" s="164">
        <f t="shared" ref="O26:O28" si="0">ROUND(N26/N25*100,1)</f>
        <v>94.9</v>
      </c>
      <c r="Q26" s="18"/>
      <c r="R26" s="18"/>
      <c r="AA26" s="1"/>
    </row>
    <row r="27" spans="1:27" ht="11.1" customHeight="1" x14ac:dyDescent="0.15">
      <c r="A27" s="7" t="s">
        <v>179</v>
      </c>
      <c r="B27" s="171">
        <v>18</v>
      </c>
      <c r="C27" s="171">
        <v>21.8</v>
      </c>
      <c r="D27" s="171">
        <v>22.1</v>
      </c>
      <c r="E27" s="171">
        <v>19</v>
      </c>
      <c r="F27" s="171">
        <v>19.3</v>
      </c>
      <c r="G27" s="171">
        <v>17.8</v>
      </c>
      <c r="H27" s="171">
        <v>20.3</v>
      </c>
      <c r="I27" s="171">
        <v>18.899999999999999</v>
      </c>
      <c r="J27" s="171">
        <v>18.600000000000001</v>
      </c>
      <c r="K27" s="171">
        <v>20.100000000000001</v>
      </c>
      <c r="L27" s="171">
        <v>17.3</v>
      </c>
      <c r="M27" s="171">
        <v>19.2</v>
      </c>
      <c r="N27" s="239">
        <f>SUM(B27:M27)</f>
        <v>232.4</v>
      </c>
      <c r="O27" s="164">
        <f t="shared" si="0"/>
        <v>102.2</v>
      </c>
      <c r="Q27" s="18"/>
      <c r="R27" s="18"/>
      <c r="AA27" s="1"/>
    </row>
    <row r="28" spans="1:27" ht="11.1" customHeight="1" x14ac:dyDescent="0.15">
      <c r="A28" s="7" t="s">
        <v>183</v>
      </c>
      <c r="B28" s="171">
        <v>16.7</v>
      </c>
      <c r="C28" s="171">
        <v>20</v>
      </c>
      <c r="D28" s="171">
        <v>21.5</v>
      </c>
      <c r="E28" s="171">
        <v>20.7</v>
      </c>
      <c r="F28" s="171">
        <v>21.3</v>
      </c>
      <c r="G28" s="171">
        <v>24.4</v>
      </c>
      <c r="H28" s="171">
        <v>20.2</v>
      </c>
      <c r="I28" s="171">
        <v>20.7</v>
      </c>
      <c r="J28" s="171">
        <v>19.7</v>
      </c>
      <c r="K28" s="171">
        <v>18.8</v>
      </c>
      <c r="L28" s="171">
        <v>19</v>
      </c>
      <c r="M28" s="171">
        <v>21.1</v>
      </c>
      <c r="N28" s="239">
        <f>SUM(B28:M28)</f>
        <v>244.09999999999997</v>
      </c>
      <c r="O28" s="164">
        <f t="shared" si="0"/>
        <v>105</v>
      </c>
      <c r="Q28" s="18"/>
      <c r="R28" s="18"/>
      <c r="AA28" s="1"/>
    </row>
    <row r="29" spans="1:27" ht="11.1" customHeight="1" x14ac:dyDescent="0.15">
      <c r="A29" s="7" t="s">
        <v>196</v>
      </c>
      <c r="B29" s="171">
        <v>19.399999999999999</v>
      </c>
      <c r="C29" s="171">
        <v>17.7</v>
      </c>
      <c r="D29" s="171">
        <v>21.9</v>
      </c>
      <c r="E29" s="171">
        <v>20</v>
      </c>
      <c r="F29" s="171">
        <v>18.100000000000001</v>
      </c>
      <c r="G29" s="171">
        <v>26.3</v>
      </c>
      <c r="H29" s="171">
        <v>22.3</v>
      </c>
      <c r="I29" s="171">
        <v>19.2</v>
      </c>
      <c r="J29" s="171">
        <v>19.7</v>
      </c>
      <c r="K29" s="171"/>
      <c r="L29" s="171"/>
      <c r="M29" s="171"/>
      <c r="N29" s="239"/>
      <c r="O29" s="164"/>
      <c r="AA29" s="1"/>
    </row>
    <row r="30" spans="1:27" ht="9.9499999999999993" customHeight="1" x14ac:dyDescent="0.15">
      <c r="N30" s="168"/>
      <c r="O30" s="168"/>
      <c r="AA30" s="1"/>
    </row>
    <row r="31" spans="1:27" ht="9.9499999999999993" customHeight="1" x14ac:dyDescent="0.15"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AA31" s="1"/>
    </row>
    <row r="51" spans="1:50" ht="9.9499999999999993" customHeight="1" x14ac:dyDescent="0.15">
      <c r="N51" s="1"/>
      <c r="O51" s="5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 x14ac:dyDescent="0.15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 x14ac:dyDescent="0.15">
      <c r="A53" s="7"/>
      <c r="B53" s="8" t="s">
        <v>77</v>
      </c>
      <c r="C53" s="8" t="s">
        <v>78</v>
      </c>
      <c r="D53" s="8" t="s">
        <v>79</v>
      </c>
      <c r="E53" s="8" t="s">
        <v>80</v>
      </c>
      <c r="F53" s="8" t="s">
        <v>81</v>
      </c>
      <c r="G53" s="8" t="s">
        <v>82</v>
      </c>
      <c r="H53" s="8" t="s">
        <v>83</v>
      </c>
      <c r="I53" s="8" t="s">
        <v>84</v>
      </c>
      <c r="J53" s="8" t="s">
        <v>85</v>
      </c>
      <c r="K53" s="8" t="s">
        <v>86</v>
      </c>
      <c r="L53" s="8" t="s">
        <v>87</v>
      </c>
      <c r="M53" s="8" t="s">
        <v>88</v>
      </c>
      <c r="N53" s="233" t="s">
        <v>124</v>
      </c>
      <c r="O53" s="165" t="s">
        <v>126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 x14ac:dyDescent="0.15">
      <c r="A54" s="7" t="s">
        <v>177</v>
      </c>
      <c r="B54" s="171">
        <v>36.9</v>
      </c>
      <c r="C54" s="171">
        <v>38.9</v>
      </c>
      <c r="D54" s="171">
        <v>39.799999999999997</v>
      </c>
      <c r="E54" s="171">
        <v>38.4</v>
      </c>
      <c r="F54" s="171">
        <v>39.200000000000003</v>
      </c>
      <c r="G54" s="171">
        <v>40.700000000000003</v>
      </c>
      <c r="H54" s="171">
        <v>37.9</v>
      </c>
      <c r="I54" s="171">
        <v>39</v>
      </c>
      <c r="J54" s="171">
        <v>38.4</v>
      </c>
      <c r="K54" s="171">
        <v>40.1</v>
      </c>
      <c r="L54" s="171">
        <v>40.799999999999997</v>
      </c>
      <c r="M54" s="171">
        <v>39.700000000000003</v>
      </c>
      <c r="N54" s="239">
        <f t="shared" ref="N54:N55" si="1">SUM(B54:M54)/12</f>
        <v>39.15</v>
      </c>
      <c r="O54" s="339">
        <v>105.6</v>
      </c>
      <c r="P54" s="174"/>
      <c r="Q54" s="337"/>
      <c r="R54" s="337"/>
      <c r="S54" s="174"/>
      <c r="T54" s="174"/>
      <c r="U54" s="174"/>
      <c r="V54" s="174"/>
      <c r="W54" s="174"/>
      <c r="X54" s="174"/>
      <c r="Y54" s="174"/>
      <c r="Z54" s="174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 x14ac:dyDescent="0.15">
      <c r="A55" s="7" t="s">
        <v>180</v>
      </c>
      <c r="B55" s="171">
        <v>40.9</v>
      </c>
      <c r="C55" s="171">
        <v>42.3</v>
      </c>
      <c r="D55" s="171">
        <v>42.1</v>
      </c>
      <c r="E55" s="171">
        <v>37.9</v>
      </c>
      <c r="F55" s="171">
        <v>39.700000000000003</v>
      </c>
      <c r="G55" s="171">
        <v>38.4</v>
      </c>
      <c r="H55" s="171">
        <v>39.6</v>
      </c>
      <c r="I55" s="171">
        <v>39.299999999999997</v>
      </c>
      <c r="J55" s="171">
        <v>38.1</v>
      </c>
      <c r="K55" s="171">
        <v>40.4</v>
      </c>
      <c r="L55" s="171">
        <v>41.1</v>
      </c>
      <c r="M55" s="171">
        <v>39</v>
      </c>
      <c r="N55" s="239">
        <f t="shared" si="1"/>
        <v>39.9</v>
      </c>
      <c r="O55" s="339">
        <f t="shared" ref="O55:O57" si="2">ROUND(N55/N54*100,1)</f>
        <v>101.9</v>
      </c>
      <c r="P55" s="174"/>
      <c r="Q55" s="337"/>
      <c r="R55" s="337"/>
      <c r="S55" s="174"/>
      <c r="T55" s="174"/>
      <c r="U55" s="174"/>
      <c r="V55" s="174"/>
      <c r="W55" s="174"/>
      <c r="X55" s="174"/>
      <c r="Y55" s="174"/>
      <c r="Z55" s="174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 x14ac:dyDescent="0.15">
      <c r="A56" s="7" t="s">
        <v>179</v>
      </c>
      <c r="B56" s="171">
        <v>40.5</v>
      </c>
      <c r="C56" s="171">
        <v>42.5</v>
      </c>
      <c r="D56" s="171">
        <v>41.8</v>
      </c>
      <c r="E56" s="171">
        <v>40.1</v>
      </c>
      <c r="F56" s="171">
        <v>43</v>
      </c>
      <c r="G56" s="171">
        <v>42.8</v>
      </c>
      <c r="H56" s="171">
        <v>42.7</v>
      </c>
      <c r="I56" s="171">
        <v>42.3</v>
      </c>
      <c r="J56" s="171">
        <v>41</v>
      </c>
      <c r="K56" s="171">
        <v>40.700000000000003</v>
      </c>
      <c r="L56" s="171">
        <v>38</v>
      </c>
      <c r="M56" s="171">
        <v>36.4</v>
      </c>
      <c r="N56" s="239">
        <f>SUM(B56:M56)/12</f>
        <v>40.983333333333327</v>
      </c>
      <c r="O56" s="339">
        <f t="shared" si="2"/>
        <v>102.7</v>
      </c>
      <c r="P56" s="174"/>
      <c r="Q56" s="337"/>
      <c r="R56" s="337"/>
      <c r="S56" s="174"/>
      <c r="T56" s="174"/>
      <c r="U56" s="174"/>
      <c r="V56" s="174"/>
      <c r="W56" s="174"/>
      <c r="X56" s="174"/>
      <c r="Y56" s="174"/>
      <c r="Z56" s="174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 x14ac:dyDescent="0.15">
      <c r="A57" s="7" t="s">
        <v>183</v>
      </c>
      <c r="B57" s="171">
        <v>36.9</v>
      </c>
      <c r="C57" s="171">
        <v>38.200000000000003</v>
      </c>
      <c r="D57" s="171">
        <v>38.200000000000003</v>
      </c>
      <c r="E57" s="171">
        <v>36.4</v>
      </c>
      <c r="F57" s="171">
        <v>37.700000000000003</v>
      </c>
      <c r="G57" s="171">
        <v>38.799999999999997</v>
      </c>
      <c r="H57" s="171">
        <v>38.299999999999997</v>
      </c>
      <c r="I57" s="171">
        <v>40</v>
      </c>
      <c r="J57" s="171">
        <v>40.700000000000003</v>
      </c>
      <c r="K57" s="171">
        <v>40.200000000000003</v>
      </c>
      <c r="L57" s="171">
        <v>40.1</v>
      </c>
      <c r="M57" s="171">
        <v>39.200000000000003</v>
      </c>
      <c r="N57" s="239">
        <f>SUM(B57:M57)/12</f>
        <v>38.725000000000001</v>
      </c>
      <c r="O57" s="339">
        <f t="shared" si="2"/>
        <v>94.5</v>
      </c>
      <c r="P57" s="174"/>
      <c r="Q57" s="337"/>
      <c r="R57" s="337"/>
      <c r="S57" s="174"/>
      <c r="T57" s="174"/>
      <c r="U57" s="174"/>
      <c r="V57" s="174"/>
      <c r="W57" s="174"/>
      <c r="X57" s="174"/>
      <c r="Y57" s="174"/>
      <c r="Z57" s="174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 x14ac:dyDescent="0.15">
      <c r="A58" s="7" t="s">
        <v>196</v>
      </c>
      <c r="B58" s="171">
        <v>38.6</v>
      </c>
      <c r="C58" s="171">
        <v>36.700000000000003</v>
      </c>
      <c r="D58" s="171">
        <v>37.4</v>
      </c>
      <c r="E58" s="171">
        <v>36.6</v>
      </c>
      <c r="F58" s="171">
        <v>37.4</v>
      </c>
      <c r="G58" s="171">
        <v>40.700000000000003</v>
      </c>
      <c r="H58" s="171">
        <v>37</v>
      </c>
      <c r="I58" s="171">
        <v>35.700000000000003</v>
      </c>
      <c r="J58" s="171">
        <v>34.6</v>
      </c>
      <c r="K58" s="171"/>
      <c r="L58" s="171"/>
      <c r="M58" s="171"/>
      <c r="N58" s="239"/>
      <c r="O58" s="339"/>
      <c r="P58" s="174"/>
      <c r="Q58" s="242"/>
      <c r="R58" s="242"/>
      <c r="S58" s="174"/>
      <c r="T58" s="174"/>
      <c r="U58" s="174"/>
      <c r="V58" s="174"/>
      <c r="W58" s="174"/>
      <c r="X58" s="174"/>
      <c r="Y58" s="174"/>
      <c r="Z58" s="174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 x14ac:dyDescent="0.15">
      <c r="N59" s="52"/>
      <c r="O59" s="240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 x14ac:dyDescent="0.15">
      <c r="O60" s="241"/>
    </row>
    <row r="65" spans="7:28" ht="9.9499999999999993" customHeight="1" x14ac:dyDescent="0.15">
      <c r="G65" s="175"/>
    </row>
    <row r="66" spans="7:28" ht="9.9499999999999993" customHeight="1" x14ac:dyDescent="0.15"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</row>
    <row r="67" spans="7:28" ht="9.9499999999999993" customHeight="1" x14ac:dyDescent="0.15"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</row>
    <row r="68" spans="7:28" ht="9.9499999999999993" customHeight="1" x14ac:dyDescent="0.15"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</row>
    <row r="69" spans="7:28" ht="9.9499999999999993" customHeight="1" x14ac:dyDescent="0.15"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</row>
    <row r="70" spans="7:28" ht="9.9499999999999993" customHeight="1" x14ac:dyDescent="0.15">
      <c r="N70" s="52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1"/>
      <c r="AB70" s="1"/>
    </row>
    <row r="71" spans="7:28" ht="9.9499999999999993" customHeight="1" x14ac:dyDescent="0.15"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1"/>
      <c r="AB71" s="1"/>
    </row>
    <row r="72" spans="7:28" ht="9.9499999999999993" customHeight="1" x14ac:dyDescent="0.15">
      <c r="N72" s="52"/>
      <c r="O72" s="52"/>
      <c r="P72" s="52"/>
      <c r="Q72" s="52"/>
      <c r="R72" s="52"/>
      <c r="S72" s="20"/>
      <c r="T72" s="52"/>
      <c r="U72" s="52"/>
      <c r="V72" s="52"/>
      <c r="W72" s="52"/>
      <c r="X72" s="52"/>
      <c r="Y72" s="52"/>
      <c r="Z72" s="52"/>
      <c r="AA72" s="1"/>
      <c r="AB72" s="1"/>
    </row>
    <row r="73" spans="7:28" ht="9.9499999999999993" customHeight="1" x14ac:dyDescent="0.15"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1"/>
      <c r="AB73" s="1"/>
    </row>
    <row r="74" spans="7:28" ht="9.9499999999999993" customHeight="1" x14ac:dyDescent="0.15"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1"/>
      <c r="AB74" s="1"/>
    </row>
    <row r="75" spans="7:28" ht="9.9499999999999993" customHeight="1" x14ac:dyDescent="0.15"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1"/>
      <c r="AB75" s="1"/>
    </row>
    <row r="82" spans="1:18" ht="4.5" customHeight="1" x14ac:dyDescent="0.15"/>
    <row r="83" spans="1:18" ht="11.1" customHeight="1" x14ac:dyDescent="0.15">
      <c r="A83" s="7"/>
      <c r="B83" s="8" t="s">
        <v>77</v>
      </c>
      <c r="C83" s="8" t="s">
        <v>78</v>
      </c>
      <c r="D83" s="8" t="s">
        <v>79</v>
      </c>
      <c r="E83" s="8" t="s">
        <v>80</v>
      </c>
      <c r="F83" s="8" t="s">
        <v>81</v>
      </c>
      <c r="G83" s="8" t="s">
        <v>82</v>
      </c>
      <c r="H83" s="8" t="s">
        <v>83</v>
      </c>
      <c r="I83" s="8" t="s">
        <v>84</v>
      </c>
      <c r="J83" s="8" t="s">
        <v>85</v>
      </c>
      <c r="K83" s="8" t="s">
        <v>86</v>
      </c>
      <c r="L83" s="8" t="s">
        <v>87</v>
      </c>
      <c r="M83" s="8" t="s">
        <v>88</v>
      </c>
      <c r="N83" s="233" t="s">
        <v>124</v>
      </c>
      <c r="O83" s="165" t="s">
        <v>126</v>
      </c>
    </row>
    <row r="84" spans="1:18" s="168" customFormat="1" ht="11.1" customHeight="1" x14ac:dyDescent="0.15">
      <c r="A84" s="7" t="s">
        <v>177</v>
      </c>
      <c r="B84" s="162">
        <v>49</v>
      </c>
      <c r="C84" s="162">
        <v>47.9</v>
      </c>
      <c r="D84" s="162">
        <v>54.9</v>
      </c>
      <c r="E84" s="162">
        <v>51.9</v>
      </c>
      <c r="F84" s="162">
        <v>53.4</v>
      </c>
      <c r="G84" s="162">
        <v>52</v>
      </c>
      <c r="H84" s="164">
        <v>53.1</v>
      </c>
      <c r="I84" s="162">
        <v>52.7</v>
      </c>
      <c r="J84" s="162">
        <v>47.4</v>
      </c>
      <c r="K84" s="162">
        <v>51.7</v>
      </c>
      <c r="L84" s="162">
        <v>50.5</v>
      </c>
      <c r="M84" s="162">
        <v>46.4</v>
      </c>
      <c r="N84" s="238">
        <f t="shared" ref="N84:N87" si="3">SUM(B84:M84)/12</f>
        <v>50.908333333333331</v>
      </c>
      <c r="O84" s="339">
        <v>98.5</v>
      </c>
      <c r="Q84" s="338"/>
      <c r="R84" s="338"/>
    </row>
    <row r="85" spans="1:18" s="168" customFormat="1" ht="11.1" customHeight="1" x14ac:dyDescent="0.15">
      <c r="A85" s="7" t="s">
        <v>180</v>
      </c>
      <c r="B85" s="162">
        <v>44.7</v>
      </c>
      <c r="C85" s="162">
        <v>44.2</v>
      </c>
      <c r="D85" s="162">
        <v>47.2</v>
      </c>
      <c r="E85" s="162">
        <v>51.4</v>
      </c>
      <c r="F85" s="162">
        <v>48.7</v>
      </c>
      <c r="G85" s="162">
        <v>47.7</v>
      </c>
      <c r="H85" s="164">
        <v>51.2</v>
      </c>
      <c r="I85" s="162">
        <v>44.5</v>
      </c>
      <c r="J85" s="162">
        <v>45.6</v>
      </c>
      <c r="K85" s="162">
        <v>51.2</v>
      </c>
      <c r="L85" s="162">
        <v>45.8</v>
      </c>
      <c r="M85" s="162">
        <v>48.1</v>
      </c>
      <c r="N85" s="238">
        <f t="shared" si="3"/>
        <v>47.525000000000006</v>
      </c>
      <c r="O85" s="339">
        <f t="shared" ref="O85" si="4">ROUND(N85/N84*100,1)</f>
        <v>93.4</v>
      </c>
      <c r="Q85" s="338"/>
      <c r="R85" s="338"/>
    </row>
    <row r="86" spans="1:18" s="168" customFormat="1" ht="11.1" customHeight="1" x14ac:dyDescent="0.15">
      <c r="A86" s="7" t="s">
        <v>179</v>
      </c>
      <c r="B86" s="162">
        <v>43.5</v>
      </c>
      <c r="C86" s="164">
        <v>50</v>
      </c>
      <c r="D86" s="162">
        <v>53.2</v>
      </c>
      <c r="E86" s="162">
        <v>48.5</v>
      </c>
      <c r="F86" s="162">
        <v>42.9</v>
      </c>
      <c r="G86" s="162">
        <v>41.7</v>
      </c>
      <c r="H86" s="164">
        <v>47.4</v>
      </c>
      <c r="I86" s="162">
        <v>45</v>
      </c>
      <c r="J86" s="162">
        <v>46.3</v>
      </c>
      <c r="K86" s="162">
        <v>49.6</v>
      </c>
      <c r="L86" s="162">
        <v>47.6</v>
      </c>
      <c r="M86" s="162">
        <v>53.7</v>
      </c>
      <c r="N86" s="238">
        <f t="shared" si="3"/>
        <v>47.45000000000001</v>
      </c>
      <c r="O86" s="339">
        <v>100</v>
      </c>
      <c r="Q86" s="338"/>
      <c r="R86" s="338"/>
    </row>
    <row r="87" spans="1:18" s="168" customFormat="1" ht="11.1" customHeight="1" x14ac:dyDescent="0.15">
      <c r="A87" s="7" t="s">
        <v>183</v>
      </c>
      <c r="B87" s="162">
        <v>44.8</v>
      </c>
      <c r="C87" s="164">
        <v>51.5</v>
      </c>
      <c r="D87" s="162">
        <v>56.2</v>
      </c>
      <c r="E87" s="162">
        <v>57.8</v>
      </c>
      <c r="F87" s="162">
        <v>55.6</v>
      </c>
      <c r="G87" s="162">
        <v>62.4</v>
      </c>
      <c r="H87" s="164">
        <v>53</v>
      </c>
      <c r="I87" s="162">
        <v>50.6</v>
      </c>
      <c r="J87" s="162">
        <v>48</v>
      </c>
      <c r="K87" s="162">
        <v>47.1</v>
      </c>
      <c r="L87" s="162">
        <v>47.3</v>
      </c>
      <c r="M87" s="162">
        <v>54.3</v>
      </c>
      <c r="N87" s="238">
        <f t="shared" si="3"/>
        <v>52.383333333333326</v>
      </c>
      <c r="O87" s="339">
        <f t="shared" ref="O87" si="5">ROUND(N87/N86*100,1)</f>
        <v>110.4</v>
      </c>
      <c r="Q87" s="338"/>
      <c r="R87" s="338"/>
    </row>
    <row r="88" spans="1:18" ht="11.1" customHeight="1" x14ac:dyDescent="0.15">
      <c r="A88" s="7" t="s">
        <v>196</v>
      </c>
      <c r="B88" s="162">
        <v>50.7</v>
      </c>
      <c r="C88" s="164">
        <v>49.7</v>
      </c>
      <c r="D88" s="162">
        <v>58.3</v>
      </c>
      <c r="E88" s="162">
        <v>55.1</v>
      </c>
      <c r="F88" s="162">
        <v>47.9</v>
      </c>
      <c r="G88" s="162">
        <v>63.1</v>
      </c>
      <c r="H88" s="164">
        <v>62.3</v>
      </c>
      <c r="I88" s="162">
        <v>54.5</v>
      </c>
      <c r="J88" s="162">
        <v>57.7</v>
      </c>
      <c r="K88" s="162"/>
      <c r="L88" s="162"/>
      <c r="M88" s="162"/>
      <c r="N88" s="238"/>
      <c r="O88" s="339"/>
      <c r="Q88" s="18"/>
    </row>
    <row r="89" spans="1:18" ht="9.9499999999999993" customHeight="1" x14ac:dyDescent="0.15">
      <c r="F89" s="461"/>
      <c r="O89" s="243"/>
    </row>
    <row r="90" spans="1:18" ht="9.9499999999999993" customHeight="1" x14ac:dyDescent="0.15">
      <c r="G90" s="428"/>
    </row>
    <row r="93" spans="1:18" ht="30" customHeight="1" x14ac:dyDescent="0.15">
      <c r="N93" s="46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AW90"/>
  <sheetViews>
    <sheetView workbookViewId="0">
      <selection activeCell="J89" sqref="J89"/>
    </sheetView>
  </sheetViews>
  <sheetFormatPr defaultRowHeight="9.9499999999999993" customHeight="1" x14ac:dyDescent="0.15"/>
  <cols>
    <col min="1" max="1" width="7.625" style="256" customWidth="1"/>
    <col min="2" max="13" width="6.125" style="256" customWidth="1"/>
    <col min="14" max="26" width="7.625" style="256" customWidth="1"/>
    <col min="27" max="16384" width="9" style="256"/>
  </cols>
  <sheetData>
    <row r="18" spans="1:29" ht="9.9499999999999993" customHeight="1" x14ac:dyDescent="0.15">
      <c r="A18" s="169"/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</row>
    <row r="22" spans="1:29" ht="9.9499999999999993" customHeight="1" x14ac:dyDescent="0.15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3" t="s">
        <v>123</v>
      </c>
      <c r="O24" s="165" t="s">
        <v>126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</row>
    <row r="25" spans="1:29" ht="11.1" customHeight="1" x14ac:dyDescent="0.15">
      <c r="A25" s="7" t="s">
        <v>177</v>
      </c>
      <c r="B25" s="176">
        <v>31</v>
      </c>
      <c r="C25" s="176">
        <v>41.9</v>
      </c>
      <c r="D25" s="176">
        <v>40.700000000000003</v>
      </c>
      <c r="E25" s="176">
        <v>47.3</v>
      </c>
      <c r="F25" s="176">
        <v>55.6</v>
      </c>
      <c r="G25" s="176">
        <v>54.5</v>
      </c>
      <c r="H25" s="176">
        <v>50.6</v>
      </c>
      <c r="I25" s="176">
        <v>41.6</v>
      </c>
      <c r="J25" s="176">
        <v>40.700000000000003</v>
      </c>
      <c r="K25" s="176">
        <v>53.2</v>
      </c>
      <c r="L25" s="176">
        <v>46.1</v>
      </c>
      <c r="M25" s="176">
        <v>50.5</v>
      </c>
      <c r="N25" s="239">
        <f>SUM(B25:M25)</f>
        <v>553.70000000000005</v>
      </c>
      <c r="O25" s="234">
        <v>115.8</v>
      </c>
      <c r="P25" s="174"/>
      <c r="Q25" s="337"/>
      <c r="R25" s="337"/>
      <c r="S25" s="174"/>
      <c r="T25" s="174"/>
      <c r="U25" s="174"/>
      <c r="V25" s="174"/>
      <c r="W25" s="174"/>
      <c r="X25" s="174"/>
      <c r="Y25" s="174"/>
      <c r="Z25" s="174"/>
      <c r="AA25" s="1"/>
      <c r="AB25" s="1"/>
      <c r="AC25" s="1"/>
    </row>
    <row r="26" spans="1:29" ht="11.1" customHeight="1" x14ac:dyDescent="0.15">
      <c r="A26" s="7" t="s">
        <v>180</v>
      </c>
      <c r="B26" s="176">
        <v>46.8</v>
      </c>
      <c r="C26" s="176">
        <v>51.9</v>
      </c>
      <c r="D26" s="176">
        <v>48.4</v>
      </c>
      <c r="E26" s="176">
        <v>60.2</v>
      </c>
      <c r="F26" s="176">
        <v>52.3</v>
      </c>
      <c r="G26" s="176">
        <v>59.3</v>
      </c>
      <c r="H26" s="176">
        <v>66.7</v>
      </c>
      <c r="I26" s="176">
        <v>43.7</v>
      </c>
      <c r="J26" s="176">
        <v>73.5</v>
      </c>
      <c r="K26" s="176">
        <v>62.6</v>
      </c>
      <c r="L26" s="176">
        <v>59.5</v>
      </c>
      <c r="M26" s="176">
        <v>53.9</v>
      </c>
      <c r="N26" s="357">
        <f>SUM(B26:M26)</f>
        <v>678.8</v>
      </c>
      <c r="O26" s="234">
        <f t="shared" ref="O26:O28" si="0">ROUND(N26/N25*100,1)</f>
        <v>122.6</v>
      </c>
      <c r="P26" s="174"/>
      <c r="Q26" s="337"/>
      <c r="R26" s="337"/>
      <c r="S26" s="174"/>
      <c r="T26" s="174"/>
      <c r="U26" s="174"/>
      <c r="V26" s="174"/>
      <c r="W26" s="174"/>
      <c r="X26" s="174"/>
      <c r="Y26" s="174"/>
      <c r="Z26" s="174"/>
      <c r="AA26" s="1"/>
      <c r="AB26" s="1"/>
      <c r="AC26" s="1"/>
    </row>
    <row r="27" spans="1:29" ht="11.1" customHeight="1" x14ac:dyDescent="0.15">
      <c r="A27" s="7" t="s">
        <v>179</v>
      </c>
      <c r="B27" s="176">
        <v>47.8</v>
      </c>
      <c r="C27" s="176">
        <v>44.8</v>
      </c>
      <c r="D27" s="176">
        <v>52.1</v>
      </c>
      <c r="E27" s="176">
        <v>55.6</v>
      </c>
      <c r="F27" s="176">
        <v>47.6</v>
      </c>
      <c r="G27" s="176">
        <v>72.400000000000006</v>
      </c>
      <c r="H27" s="176">
        <v>64.7</v>
      </c>
      <c r="I27" s="176">
        <v>42.3</v>
      </c>
      <c r="J27" s="176">
        <v>49.9</v>
      </c>
      <c r="K27" s="176">
        <v>47.9</v>
      </c>
      <c r="L27" s="176">
        <v>46.1</v>
      </c>
      <c r="M27" s="176">
        <v>44.3</v>
      </c>
      <c r="N27" s="357">
        <f>SUM(B27:M27)</f>
        <v>615.49999999999989</v>
      </c>
      <c r="O27" s="234">
        <f t="shared" si="0"/>
        <v>90.7</v>
      </c>
      <c r="P27" s="174"/>
      <c r="Q27" s="337"/>
      <c r="R27" s="337"/>
      <c r="S27" s="174"/>
      <c r="T27" s="174"/>
      <c r="U27" s="174"/>
      <c r="V27" s="174"/>
      <c r="W27" s="174"/>
      <c r="X27" s="174"/>
      <c r="Y27" s="174"/>
      <c r="Z27" s="174"/>
      <c r="AA27" s="1"/>
      <c r="AB27" s="1"/>
      <c r="AC27" s="1"/>
    </row>
    <row r="28" spans="1:29" ht="11.1" customHeight="1" x14ac:dyDescent="0.15">
      <c r="A28" s="7" t="s">
        <v>183</v>
      </c>
      <c r="B28" s="176">
        <v>44.4</v>
      </c>
      <c r="C28" s="176">
        <v>43.2</v>
      </c>
      <c r="D28" s="176">
        <v>58.3</v>
      </c>
      <c r="E28" s="176">
        <v>82.3</v>
      </c>
      <c r="F28" s="176">
        <v>75.599999999999994</v>
      </c>
      <c r="G28" s="176">
        <v>80.5</v>
      </c>
      <c r="H28" s="176">
        <v>62.3</v>
      </c>
      <c r="I28" s="176">
        <v>50.4</v>
      </c>
      <c r="J28" s="176">
        <v>48.5</v>
      </c>
      <c r="K28" s="176">
        <v>53.2</v>
      </c>
      <c r="L28" s="176">
        <v>47.2</v>
      </c>
      <c r="M28" s="176">
        <v>49</v>
      </c>
      <c r="N28" s="357">
        <f>SUM(B28:M28)</f>
        <v>694.90000000000009</v>
      </c>
      <c r="O28" s="234">
        <f t="shared" si="0"/>
        <v>112.9</v>
      </c>
      <c r="P28" s="174"/>
      <c r="Q28" s="337"/>
      <c r="R28" s="337"/>
      <c r="S28" s="174"/>
      <c r="T28" s="174"/>
      <c r="U28" s="174"/>
      <c r="V28" s="174"/>
      <c r="W28" s="174"/>
      <c r="X28" s="174"/>
      <c r="Y28" s="174"/>
      <c r="Z28" s="174"/>
      <c r="AA28" s="1"/>
      <c r="AB28" s="1"/>
      <c r="AC28" s="1"/>
    </row>
    <row r="29" spans="1:29" ht="11.1" customHeight="1" x14ac:dyDescent="0.15">
      <c r="A29" s="7" t="s">
        <v>196</v>
      </c>
      <c r="B29" s="176">
        <v>55.9</v>
      </c>
      <c r="C29" s="176">
        <v>45.3</v>
      </c>
      <c r="D29" s="176">
        <v>66.8</v>
      </c>
      <c r="E29" s="176">
        <v>60.7</v>
      </c>
      <c r="F29" s="176">
        <v>50.5</v>
      </c>
      <c r="G29" s="176">
        <v>71.599999999999994</v>
      </c>
      <c r="H29" s="176">
        <v>77</v>
      </c>
      <c r="I29" s="176">
        <v>59.3</v>
      </c>
      <c r="J29" s="176">
        <v>70.2</v>
      </c>
      <c r="K29" s="176"/>
      <c r="L29" s="176"/>
      <c r="M29" s="176"/>
      <c r="N29" s="357"/>
      <c r="O29" s="234"/>
      <c r="P29" s="174"/>
      <c r="S29" s="174"/>
      <c r="T29" s="174"/>
      <c r="U29" s="174"/>
      <c r="V29" s="174"/>
      <c r="W29" s="174"/>
      <c r="X29" s="174"/>
      <c r="Y29" s="174"/>
      <c r="Z29" s="174"/>
      <c r="AA29" s="1"/>
      <c r="AB29" s="1"/>
      <c r="AC29" s="1"/>
    </row>
    <row r="30" spans="1:29" ht="9.75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 x14ac:dyDescent="0.15">
      <c r="D51" s="18"/>
    </row>
    <row r="53" spans="1:49" ht="11.1" customHeight="1" x14ac:dyDescent="0.15">
      <c r="A53" s="7"/>
      <c r="B53" s="8" t="s">
        <v>77</v>
      </c>
      <c r="C53" s="8" t="s">
        <v>78</v>
      </c>
      <c r="D53" s="8" t="s">
        <v>79</v>
      </c>
      <c r="E53" s="8" t="s">
        <v>80</v>
      </c>
      <c r="F53" s="8" t="s">
        <v>81</v>
      </c>
      <c r="G53" s="8" t="s">
        <v>82</v>
      </c>
      <c r="H53" s="8" t="s">
        <v>83</v>
      </c>
      <c r="I53" s="8" t="s">
        <v>84</v>
      </c>
      <c r="J53" s="8" t="s">
        <v>85</v>
      </c>
      <c r="K53" s="8" t="s">
        <v>86</v>
      </c>
      <c r="L53" s="8" t="s">
        <v>87</v>
      </c>
      <c r="M53" s="8" t="s">
        <v>88</v>
      </c>
      <c r="N53" s="233" t="s">
        <v>124</v>
      </c>
      <c r="O53" s="165" t="s">
        <v>126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 x14ac:dyDescent="0.15">
      <c r="A54" s="7" t="s">
        <v>177</v>
      </c>
      <c r="B54" s="176">
        <v>48.3</v>
      </c>
      <c r="C54" s="176">
        <v>50.9</v>
      </c>
      <c r="D54" s="176">
        <v>48.3</v>
      </c>
      <c r="E54" s="176">
        <v>50.5</v>
      </c>
      <c r="F54" s="176">
        <v>52.1</v>
      </c>
      <c r="G54" s="176">
        <v>49.7</v>
      </c>
      <c r="H54" s="176">
        <v>45.5</v>
      </c>
      <c r="I54" s="176">
        <v>40.799999999999997</v>
      </c>
      <c r="J54" s="176">
        <v>41.6</v>
      </c>
      <c r="K54" s="176">
        <v>46.4</v>
      </c>
      <c r="L54" s="176">
        <v>47.5</v>
      </c>
      <c r="M54" s="176">
        <v>56.7</v>
      </c>
      <c r="N54" s="239">
        <f>SUM(B54:M54)/12</f>
        <v>48.19166666666667</v>
      </c>
      <c r="O54" s="234">
        <v>100.4</v>
      </c>
      <c r="P54" s="174"/>
      <c r="Q54" s="340"/>
      <c r="R54" s="340"/>
      <c r="S54" s="174"/>
      <c r="T54" s="174"/>
      <c r="U54" s="174"/>
      <c r="V54" s="174"/>
      <c r="W54" s="174"/>
      <c r="X54" s="174"/>
      <c r="Y54" s="174"/>
      <c r="Z54" s="174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 x14ac:dyDescent="0.15">
      <c r="A55" s="7" t="s">
        <v>180</v>
      </c>
      <c r="B55" s="176">
        <v>54.8</v>
      </c>
      <c r="C55" s="176">
        <v>59.3</v>
      </c>
      <c r="D55" s="176">
        <v>58.7</v>
      </c>
      <c r="E55" s="176">
        <v>64.3</v>
      </c>
      <c r="F55" s="176">
        <v>57.2</v>
      </c>
      <c r="G55" s="176">
        <v>59.5</v>
      </c>
      <c r="H55" s="176">
        <v>57.8</v>
      </c>
      <c r="I55" s="176">
        <v>57.5</v>
      </c>
      <c r="J55" s="176">
        <v>57.6</v>
      </c>
      <c r="K55" s="176">
        <v>61</v>
      </c>
      <c r="L55" s="176">
        <v>58.2</v>
      </c>
      <c r="M55" s="176">
        <v>62.9</v>
      </c>
      <c r="N55" s="239">
        <f>SUM(B55:M55)/12</f>
        <v>59.06666666666667</v>
      </c>
      <c r="O55" s="234">
        <f t="shared" ref="O55:O57" si="1">ROUND(N55/N54*100,1)</f>
        <v>122.6</v>
      </c>
      <c r="P55" s="174"/>
      <c r="Q55" s="340"/>
      <c r="R55" s="340"/>
      <c r="S55" s="174"/>
      <c r="T55" s="174"/>
      <c r="U55" s="174"/>
      <c r="V55" s="174"/>
      <c r="W55" s="174"/>
      <c r="X55" s="174"/>
      <c r="Y55" s="174"/>
      <c r="Z55" s="174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 x14ac:dyDescent="0.15">
      <c r="A56" s="7" t="s">
        <v>179</v>
      </c>
      <c r="B56" s="176">
        <v>65.900000000000006</v>
      </c>
      <c r="C56" s="176">
        <v>65.900000000000006</v>
      </c>
      <c r="D56" s="176">
        <v>60.8</v>
      </c>
      <c r="E56" s="176">
        <v>61</v>
      </c>
      <c r="F56" s="176">
        <v>64.599999999999994</v>
      </c>
      <c r="G56" s="176">
        <v>55.6</v>
      </c>
      <c r="H56" s="176">
        <v>43</v>
      </c>
      <c r="I56" s="176">
        <v>47.8</v>
      </c>
      <c r="J56" s="176">
        <v>53.1</v>
      </c>
      <c r="K56" s="176">
        <v>53.4</v>
      </c>
      <c r="L56" s="176">
        <v>34</v>
      </c>
      <c r="M56" s="176">
        <v>32.1</v>
      </c>
      <c r="N56" s="239">
        <f>SUM(B56:M56)/12</f>
        <v>53.1</v>
      </c>
      <c r="O56" s="234">
        <f t="shared" si="1"/>
        <v>89.9</v>
      </c>
      <c r="P56" s="174"/>
      <c r="Q56" s="340"/>
      <c r="R56" s="340"/>
      <c r="S56" s="174"/>
      <c r="T56" s="174"/>
      <c r="U56" s="174"/>
      <c r="V56" s="174"/>
      <c r="W56" s="174"/>
      <c r="X56" s="174"/>
      <c r="Y56" s="174"/>
      <c r="Z56" s="174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 x14ac:dyDescent="0.15">
      <c r="A57" s="7" t="s">
        <v>183</v>
      </c>
      <c r="B57" s="176">
        <v>32.1</v>
      </c>
      <c r="C57" s="176">
        <v>30.1</v>
      </c>
      <c r="D57" s="176">
        <v>28.9</v>
      </c>
      <c r="E57" s="176">
        <v>38</v>
      </c>
      <c r="F57" s="176">
        <v>43.4</v>
      </c>
      <c r="G57" s="176">
        <v>45.9</v>
      </c>
      <c r="H57" s="176">
        <v>40.200000000000003</v>
      </c>
      <c r="I57" s="176">
        <v>40.5</v>
      </c>
      <c r="J57" s="176">
        <v>41.7</v>
      </c>
      <c r="K57" s="176">
        <v>40.799999999999997</v>
      </c>
      <c r="L57" s="176">
        <v>40.1</v>
      </c>
      <c r="M57" s="176">
        <v>39.6</v>
      </c>
      <c r="N57" s="239">
        <f>SUM(B57:M57)/12</f>
        <v>38.44166666666667</v>
      </c>
      <c r="O57" s="234">
        <f t="shared" si="1"/>
        <v>72.400000000000006</v>
      </c>
      <c r="P57" s="174"/>
      <c r="Q57" s="340"/>
      <c r="R57" s="340"/>
      <c r="S57" s="174"/>
      <c r="T57" s="174"/>
      <c r="U57" s="174"/>
      <c r="V57" s="174"/>
      <c r="W57" s="174"/>
      <c r="X57" s="174"/>
      <c r="Y57" s="174"/>
      <c r="Z57" s="174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 x14ac:dyDescent="0.15">
      <c r="A58" s="7" t="s">
        <v>196</v>
      </c>
      <c r="B58" s="176">
        <v>40.9</v>
      </c>
      <c r="C58" s="176">
        <v>41</v>
      </c>
      <c r="D58" s="176">
        <v>39.5</v>
      </c>
      <c r="E58" s="176">
        <v>39.4</v>
      </c>
      <c r="F58" s="176">
        <v>37.9</v>
      </c>
      <c r="G58" s="176">
        <v>41.3</v>
      </c>
      <c r="H58" s="176">
        <v>37.5</v>
      </c>
      <c r="I58" s="176">
        <v>38.6</v>
      </c>
      <c r="J58" s="176">
        <v>37.9</v>
      </c>
      <c r="K58" s="176"/>
      <c r="L58" s="176"/>
      <c r="M58" s="176"/>
      <c r="N58" s="239"/>
      <c r="O58" s="234"/>
      <c r="P58" s="174"/>
      <c r="Q58" s="242"/>
      <c r="R58" s="242"/>
      <c r="S58" s="174"/>
      <c r="T58" s="174"/>
      <c r="U58" s="174"/>
      <c r="V58" s="174"/>
      <c r="W58" s="174"/>
      <c r="X58" s="174"/>
      <c r="Y58" s="174"/>
      <c r="Z58" s="174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 x14ac:dyDescent="0.15">
      <c r="N59" s="1"/>
      <c r="O59" s="1"/>
      <c r="P59" s="1"/>
      <c r="Q59" s="248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 x14ac:dyDescent="0.15">
      <c r="M82" s="1"/>
      <c r="N82" s="1"/>
    </row>
    <row r="83" spans="1:26" ht="11.1" customHeight="1" x14ac:dyDescent="0.15">
      <c r="A83" s="7"/>
      <c r="B83" s="8" t="s">
        <v>77</v>
      </c>
      <c r="C83" s="8" t="s">
        <v>78</v>
      </c>
      <c r="D83" s="8" t="s">
        <v>79</v>
      </c>
      <c r="E83" s="8" t="s">
        <v>80</v>
      </c>
      <c r="F83" s="8" t="s">
        <v>81</v>
      </c>
      <c r="G83" s="8" t="s">
        <v>82</v>
      </c>
      <c r="H83" s="8" t="s">
        <v>83</v>
      </c>
      <c r="I83" s="8" t="s">
        <v>84</v>
      </c>
      <c r="J83" s="8" t="s">
        <v>85</v>
      </c>
      <c r="K83" s="8" t="s">
        <v>86</v>
      </c>
      <c r="L83" s="8" t="s">
        <v>87</v>
      </c>
      <c r="M83" s="8" t="s">
        <v>88</v>
      </c>
      <c r="N83" s="233" t="s">
        <v>124</v>
      </c>
      <c r="O83" s="165" t="s">
        <v>126</v>
      </c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1.1" customHeight="1" x14ac:dyDescent="0.15">
      <c r="A84" s="7" t="s">
        <v>177</v>
      </c>
      <c r="B84" s="12">
        <v>64.900000000000006</v>
      </c>
      <c r="C84" s="12">
        <v>81.8</v>
      </c>
      <c r="D84" s="12">
        <v>84.6</v>
      </c>
      <c r="E84" s="12">
        <v>93.4</v>
      </c>
      <c r="F84" s="12">
        <v>106.7</v>
      </c>
      <c r="G84" s="12">
        <v>109.4</v>
      </c>
      <c r="H84" s="12">
        <v>110.7</v>
      </c>
      <c r="I84" s="12">
        <v>101.9</v>
      </c>
      <c r="J84" s="12">
        <v>97.7</v>
      </c>
      <c r="K84" s="12">
        <v>115.3</v>
      </c>
      <c r="L84" s="12">
        <v>97.1</v>
      </c>
      <c r="M84" s="12">
        <v>88.2</v>
      </c>
      <c r="N84" s="238">
        <f>SUM(B84:M84)/12</f>
        <v>95.975000000000009</v>
      </c>
      <c r="O84" s="164">
        <v>115.8</v>
      </c>
      <c r="P84" s="52"/>
      <c r="Q84" s="332"/>
      <c r="R84" s="332"/>
      <c r="S84" s="52"/>
      <c r="T84" s="52"/>
      <c r="U84" s="52"/>
      <c r="V84" s="52"/>
      <c r="W84" s="52"/>
      <c r="X84" s="52"/>
      <c r="Y84" s="52"/>
      <c r="Z84" s="52"/>
    </row>
    <row r="85" spans="1:26" ht="11.1" customHeight="1" x14ac:dyDescent="0.15">
      <c r="A85" s="7" t="s">
        <v>180</v>
      </c>
      <c r="B85" s="12">
        <v>85.7</v>
      </c>
      <c r="C85" s="12">
        <v>87</v>
      </c>
      <c r="D85" s="12">
        <v>82.4</v>
      </c>
      <c r="E85" s="12">
        <v>93.3</v>
      </c>
      <c r="F85" s="12">
        <v>92</v>
      </c>
      <c r="G85" s="12">
        <v>99.6</v>
      </c>
      <c r="H85" s="12">
        <v>115.3</v>
      </c>
      <c r="I85" s="12">
        <v>76.099999999999994</v>
      </c>
      <c r="J85" s="12">
        <v>127.5</v>
      </c>
      <c r="K85" s="12">
        <v>102.6</v>
      </c>
      <c r="L85" s="12">
        <v>102.2</v>
      </c>
      <c r="M85" s="12">
        <v>85.1</v>
      </c>
      <c r="N85" s="238">
        <f>SUM(B85:M85)/12</f>
        <v>95.733333333333334</v>
      </c>
      <c r="O85" s="164">
        <f t="shared" ref="O85:O87" si="2">ROUND(N85/N84*100,1)</f>
        <v>99.7</v>
      </c>
      <c r="P85" s="52"/>
      <c r="Q85" s="332"/>
      <c r="R85" s="332"/>
      <c r="S85" s="52"/>
      <c r="T85" s="52"/>
      <c r="U85" s="52"/>
      <c r="V85" s="52"/>
      <c r="W85" s="52"/>
      <c r="X85" s="52"/>
      <c r="Y85" s="52"/>
      <c r="Z85" s="52"/>
    </row>
    <row r="86" spans="1:26" ht="11.1" customHeight="1" x14ac:dyDescent="0.15">
      <c r="A86" s="7" t="s">
        <v>179</v>
      </c>
      <c r="B86" s="12">
        <v>71.8</v>
      </c>
      <c r="C86" s="12">
        <v>67.900000000000006</v>
      </c>
      <c r="D86" s="12">
        <v>86.3</v>
      </c>
      <c r="E86" s="12">
        <v>91.1</v>
      </c>
      <c r="F86" s="12">
        <v>72.900000000000006</v>
      </c>
      <c r="G86" s="12">
        <v>127.8</v>
      </c>
      <c r="H86" s="12">
        <v>144</v>
      </c>
      <c r="I86" s="12">
        <v>88.1</v>
      </c>
      <c r="J86" s="12">
        <v>93.5</v>
      </c>
      <c r="K86" s="12">
        <v>89.7</v>
      </c>
      <c r="L86" s="12">
        <v>127.8</v>
      </c>
      <c r="M86" s="12">
        <v>136.69999999999999</v>
      </c>
      <c r="N86" s="238">
        <f>SUM(B86:M86)/12</f>
        <v>99.800000000000011</v>
      </c>
      <c r="O86" s="164">
        <f t="shared" si="2"/>
        <v>104.2</v>
      </c>
      <c r="P86" s="52"/>
      <c r="Q86" s="332"/>
      <c r="R86" s="332"/>
      <c r="S86" s="52"/>
      <c r="T86" s="52"/>
      <c r="U86" s="52"/>
      <c r="V86" s="52"/>
      <c r="W86" s="52"/>
      <c r="X86" s="52"/>
      <c r="Y86" s="52"/>
      <c r="Z86" s="52"/>
    </row>
    <row r="87" spans="1:26" ht="11.1" customHeight="1" x14ac:dyDescent="0.15">
      <c r="A87" s="7" t="s">
        <v>183</v>
      </c>
      <c r="B87" s="12">
        <v>138.19999999999999</v>
      </c>
      <c r="C87" s="12">
        <v>142.4</v>
      </c>
      <c r="D87" s="12">
        <v>199.9</v>
      </c>
      <c r="E87" s="12">
        <v>232.5</v>
      </c>
      <c r="F87" s="12">
        <v>179</v>
      </c>
      <c r="G87" s="12">
        <v>177.6</v>
      </c>
      <c r="H87" s="12">
        <v>151.19999999999999</v>
      </c>
      <c r="I87" s="12">
        <v>124.5</v>
      </c>
      <c r="J87" s="12">
        <v>116.7</v>
      </c>
      <c r="K87" s="12">
        <v>129.9</v>
      </c>
      <c r="L87" s="12">
        <v>117.4</v>
      </c>
      <c r="M87" s="12">
        <v>123.6</v>
      </c>
      <c r="N87" s="238">
        <f>SUM(B87:M87)/12</f>
        <v>152.74166666666667</v>
      </c>
      <c r="O87" s="164">
        <f t="shared" si="2"/>
        <v>153</v>
      </c>
      <c r="P87" s="52"/>
      <c r="Q87" s="332"/>
      <c r="R87" s="332"/>
      <c r="S87" s="52"/>
      <c r="T87" s="52"/>
      <c r="U87" s="52"/>
      <c r="V87" s="52"/>
      <c r="W87" s="52"/>
      <c r="X87" s="52"/>
      <c r="Y87" s="52"/>
      <c r="Z87" s="52"/>
    </row>
    <row r="88" spans="1:26" ht="11.1" customHeight="1" x14ac:dyDescent="0.15">
      <c r="A88" s="7" t="s">
        <v>196</v>
      </c>
      <c r="B88" s="12">
        <v>137.30000000000001</v>
      </c>
      <c r="C88" s="12">
        <v>110.5</v>
      </c>
      <c r="D88" s="12">
        <v>167.7</v>
      </c>
      <c r="E88" s="12">
        <v>153.9</v>
      </c>
      <c r="F88" s="12">
        <v>132.6</v>
      </c>
      <c r="G88" s="12">
        <v>176.4</v>
      </c>
      <c r="H88" s="12">
        <v>200.3</v>
      </c>
      <c r="I88" s="12">
        <v>154.69999999999999</v>
      </c>
      <c r="J88" s="12">
        <v>184.4</v>
      </c>
      <c r="K88" s="12"/>
      <c r="L88" s="12"/>
      <c r="M88" s="12"/>
      <c r="N88" s="238"/>
      <c r="O88" s="164"/>
      <c r="P88" s="52"/>
      <c r="Q88" s="411"/>
      <c r="R88" s="411"/>
      <c r="S88" s="52"/>
      <c r="T88" s="52"/>
      <c r="U88" s="52"/>
      <c r="V88" s="52"/>
      <c r="W88" s="52"/>
      <c r="X88" s="52"/>
      <c r="Y88" s="52"/>
      <c r="Z88" s="52"/>
    </row>
    <row r="89" spans="1:26" ht="9.9499999999999993" customHeight="1" x14ac:dyDescent="0.15">
      <c r="C89" s="442"/>
      <c r="D89" s="420"/>
    </row>
    <row r="90" spans="1:26" s="441" customFormat="1" ht="9.9499999999999993" customHeight="1" x14ac:dyDescent="0.15">
      <c r="D90" s="42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BC89"/>
  <sheetViews>
    <sheetView zoomScaleNormal="100" workbookViewId="0">
      <selection activeCell="J89" sqref="J89"/>
    </sheetView>
  </sheetViews>
  <sheetFormatPr defaultRowHeight="9.9499999999999993" customHeight="1" x14ac:dyDescent="0.15"/>
  <cols>
    <col min="1" max="1" width="8" style="429" customWidth="1"/>
    <col min="2" max="13" width="6.125" style="429" customWidth="1"/>
    <col min="14" max="26" width="7.625" style="429" customWidth="1"/>
    <col min="27" max="16384" width="9" style="429"/>
  </cols>
  <sheetData>
    <row r="8" spans="1:26" ht="9.9499999999999993" customHeight="1" x14ac:dyDescent="0.15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</row>
    <row r="9" spans="1:26" ht="9.9499999999999993" customHeight="1" x14ac:dyDescent="0.15">
      <c r="A9" s="169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</row>
    <row r="10" spans="1:26" ht="9.9499999999999993" customHeight="1" x14ac:dyDescent="0.15">
      <c r="A10" s="169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</row>
    <row r="11" spans="1:26" ht="9.9499999999999993" customHeight="1" x14ac:dyDescent="0.15">
      <c r="A11" s="169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</row>
    <row r="12" spans="1:26" ht="9.9499999999999993" customHeight="1" x14ac:dyDescent="0.15">
      <c r="A12" s="169"/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</row>
    <row r="19" spans="1:55" ht="9.9499999999999993" customHeight="1" x14ac:dyDescent="0.15">
      <c r="A19" s="169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</row>
    <row r="20" spans="1:55" ht="9.9499999999999993" customHeight="1" x14ac:dyDescent="0.15">
      <c r="A20" s="169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</row>
    <row r="21" spans="1:55" ht="9.9499999999999993" customHeight="1" x14ac:dyDescent="0.15">
      <c r="A21" s="169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</row>
    <row r="22" spans="1:55" ht="9.9499999999999993" customHeight="1" x14ac:dyDescent="0.15">
      <c r="A22" s="169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169"/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3" t="s">
        <v>123</v>
      </c>
      <c r="O24" s="165" t="s">
        <v>126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414" t="s">
        <v>177</v>
      </c>
      <c r="B25" s="415">
        <v>91</v>
      </c>
      <c r="C25" s="415">
        <v>88.5</v>
      </c>
      <c r="D25" s="415">
        <v>127.1</v>
      </c>
      <c r="E25" s="415">
        <v>123.6</v>
      </c>
      <c r="F25" s="415">
        <v>127.3</v>
      </c>
      <c r="G25" s="415">
        <v>123.9</v>
      </c>
      <c r="H25" s="415">
        <v>147.6</v>
      </c>
      <c r="I25" s="415">
        <v>123.9</v>
      </c>
      <c r="J25" s="415">
        <v>121.8</v>
      </c>
      <c r="K25" s="415">
        <v>131</v>
      </c>
      <c r="L25" s="415">
        <v>110.3</v>
      </c>
      <c r="M25" s="415">
        <v>106.5</v>
      </c>
      <c r="N25" s="416">
        <f>SUM(B25:M25)</f>
        <v>1422.5</v>
      </c>
      <c r="O25" s="417">
        <v>98.9</v>
      </c>
      <c r="P25" s="174"/>
      <c r="Q25" s="337"/>
      <c r="R25" s="337"/>
      <c r="S25" s="174"/>
      <c r="T25" s="174"/>
      <c r="U25" s="174"/>
      <c r="V25" s="174"/>
      <c r="W25" s="174"/>
      <c r="X25" s="174"/>
      <c r="Y25" s="174"/>
      <c r="Z25" s="174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3" customFormat="1" ht="11.1" customHeight="1" x14ac:dyDescent="0.15">
      <c r="A26" s="414" t="s">
        <v>180</v>
      </c>
      <c r="B26" s="415">
        <v>96.4</v>
      </c>
      <c r="C26" s="415">
        <v>100.8</v>
      </c>
      <c r="D26" s="415">
        <v>119.9</v>
      </c>
      <c r="E26" s="415">
        <v>122</v>
      </c>
      <c r="F26" s="415">
        <v>123.5</v>
      </c>
      <c r="G26" s="415">
        <v>126.2</v>
      </c>
      <c r="H26" s="415">
        <v>126.9</v>
      </c>
      <c r="I26" s="415">
        <v>97.5</v>
      </c>
      <c r="J26" s="415">
        <v>114.1</v>
      </c>
      <c r="K26" s="415">
        <v>104.1</v>
      </c>
      <c r="L26" s="415">
        <v>95.1</v>
      </c>
      <c r="M26" s="415">
        <v>110</v>
      </c>
      <c r="N26" s="416">
        <f>SUM(B26:M26)</f>
        <v>1336.4999999999998</v>
      </c>
      <c r="O26" s="417">
        <f t="shared" ref="O26:O28" si="0">ROUND(N26/N25*100,1)</f>
        <v>94</v>
      </c>
      <c r="P26" s="421"/>
      <c r="Q26" s="422"/>
      <c r="R26" s="422"/>
      <c r="S26" s="421"/>
      <c r="T26" s="421"/>
      <c r="U26" s="421"/>
      <c r="V26" s="421"/>
      <c r="W26" s="421"/>
      <c r="X26" s="421"/>
      <c r="Y26" s="421"/>
      <c r="Z26" s="421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</row>
    <row r="27" spans="1:55" s="53" customFormat="1" ht="11.1" customHeight="1" x14ac:dyDescent="0.15">
      <c r="A27" s="414" t="s">
        <v>179</v>
      </c>
      <c r="B27" s="415">
        <v>84.4</v>
      </c>
      <c r="C27" s="415">
        <v>90.2</v>
      </c>
      <c r="D27" s="415">
        <v>113.2</v>
      </c>
      <c r="E27" s="415">
        <v>112.9</v>
      </c>
      <c r="F27" s="415">
        <v>92.8</v>
      </c>
      <c r="G27" s="415">
        <v>100.2</v>
      </c>
      <c r="H27" s="415">
        <v>103</v>
      </c>
      <c r="I27" s="415">
        <v>90.2</v>
      </c>
      <c r="J27" s="415">
        <v>95.8</v>
      </c>
      <c r="K27" s="415">
        <v>131.9</v>
      </c>
      <c r="L27" s="415">
        <v>84.5</v>
      </c>
      <c r="M27" s="415">
        <v>78.599999999999994</v>
      </c>
      <c r="N27" s="416">
        <f>SUM(B27:M27)</f>
        <v>1177.6999999999998</v>
      </c>
      <c r="O27" s="417">
        <f t="shared" si="0"/>
        <v>88.1</v>
      </c>
      <c r="P27" s="421"/>
      <c r="Q27" s="422"/>
      <c r="R27" s="422"/>
      <c r="S27" s="421"/>
      <c r="T27" s="421"/>
      <c r="U27" s="421"/>
      <c r="V27" s="421"/>
      <c r="W27" s="421"/>
      <c r="X27" s="421"/>
      <c r="Y27" s="421"/>
      <c r="Z27" s="421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</row>
    <row r="28" spans="1:55" s="53" customFormat="1" ht="11.1" customHeight="1" x14ac:dyDescent="0.15">
      <c r="A28" s="414" t="s">
        <v>183</v>
      </c>
      <c r="B28" s="415">
        <v>75.7</v>
      </c>
      <c r="C28" s="415">
        <v>92.3</v>
      </c>
      <c r="D28" s="415">
        <v>105</v>
      </c>
      <c r="E28" s="415">
        <v>103.6</v>
      </c>
      <c r="F28" s="415">
        <v>94.9</v>
      </c>
      <c r="G28" s="415">
        <v>106.3</v>
      </c>
      <c r="H28" s="415">
        <v>100.1</v>
      </c>
      <c r="I28" s="415">
        <v>100.9</v>
      </c>
      <c r="J28" s="415">
        <v>91.8</v>
      </c>
      <c r="K28" s="415">
        <v>87.4</v>
      </c>
      <c r="L28" s="415">
        <v>90</v>
      </c>
      <c r="M28" s="415">
        <v>78.099999999999994</v>
      </c>
      <c r="N28" s="416">
        <f>SUM(B28:M28)</f>
        <v>1126.0999999999999</v>
      </c>
      <c r="O28" s="417">
        <f t="shared" si="0"/>
        <v>95.6</v>
      </c>
      <c r="P28" s="421"/>
      <c r="Q28" s="422"/>
      <c r="R28" s="422"/>
      <c r="S28" s="421"/>
      <c r="T28" s="421"/>
      <c r="U28" s="421"/>
      <c r="V28" s="421"/>
      <c r="W28" s="421"/>
      <c r="X28" s="421"/>
      <c r="Y28" s="421"/>
      <c r="Z28" s="421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</row>
    <row r="29" spans="1:55" s="53" customFormat="1" ht="11.1" customHeight="1" x14ac:dyDescent="0.15">
      <c r="A29" s="414" t="s">
        <v>196</v>
      </c>
      <c r="B29" s="415">
        <v>68.900000000000006</v>
      </c>
      <c r="C29" s="415">
        <v>75.7</v>
      </c>
      <c r="D29" s="415">
        <v>96.3</v>
      </c>
      <c r="E29" s="415">
        <v>98.9</v>
      </c>
      <c r="F29" s="415">
        <v>89.3</v>
      </c>
      <c r="G29" s="415">
        <v>96</v>
      </c>
      <c r="H29" s="415">
        <v>90.2</v>
      </c>
      <c r="I29" s="415">
        <v>87.2</v>
      </c>
      <c r="J29" s="415">
        <v>85.7</v>
      </c>
      <c r="K29" s="415"/>
      <c r="L29" s="415"/>
      <c r="M29" s="415"/>
      <c r="N29" s="416"/>
      <c r="O29" s="417"/>
      <c r="P29" s="421"/>
      <c r="Q29" s="423"/>
      <c r="R29" s="423"/>
      <c r="S29" s="421"/>
      <c r="T29" s="421"/>
      <c r="U29" s="421"/>
      <c r="V29" s="421"/>
      <c r="W29" s="421"/>
      <c r="X29" s="421"/>
      <c r="Y29" s="421"/>
      <c r="Z29" s="421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</row>
    <row r="30" spans="1:55" s="53" customFormat="1" ht="9.9499999999999993" customHeight="1" x14ac:dyDescent="0.15">
      <c r="H30" s="218"/>
    </row>
    <row r="31" spans="1:55" s="53" customFormat="1" ht="9.9499999999999993" customHeight="1" x14ac:dyDescent="0.15"/>
    <row r="32" spans="1:55" s="53" customFormat="1" ht="9.9499999999999993" customHeight="1" x14ac:dyDescent="0.15"/>
    <row r="33" s="53" customFormat="1" ht="9.9499999999999993" customHeight="1" x14ac:dyDescent="0.15"/>
    <row r="34" s="53" customFormat="1" ht="9.9499999999999993" customHeight="1" x14ac:dyDescent="0.15"/>
    <row r="35" s="53" customFormat="1" ht="9.9499999999999993" customHeight="1" x14ac:dyDescent="0.15"/>
    <row r="36" s="53" customFormat="1" ht="9.9499999999999993" customHeight="1" x14ac:dyDescent="0.15"/>
    <row r="37" s="53" customFormat="1" ht="9.9499999999999993" customHeight="1" x14ac:dyDescent="0.15"/>
    <row r="38" s="53" customFormat="1" ht="9.9499999999999993" customHeight="1" x14ac:dyDescent="0.15"/>
    <row r="39" s="53" customFormat="1" ht="9.9499999999999993" customHeight="1" x14ac:dyDescent="0.15"/>
    <row r="40" s="53" customFormat="1" ht="9.9499999999999993" customHeight="1" x14ac:dyDescent="0.15"/>
    <row r="41" s="53" customFormat="1" ht="9.9499999999999993" customHeight="1" x14ac:dyDescent="0.15"/>
    <row r="42" s="53" customFormat="1" ht="9.9499999999999993" customHeight="1" x14ac:dyDescent="0.15"/>
    <row r="43" s="53" customFormat="1" ht="9.9499999999999993" customHeight="1" x14ac:dyDescent="0.15"/>
    <row r="44" s="53" customFormat="1" ht="9.9499999999999993" customHeight="1" x14ac:dyDescent="0.15"/>
    <row r="45" s="53" customFormat="1" ht="9.9499999999999993" customHeight="1" x14ac:dyDescent="0.15"/>
    <row r="46" s="53" customFormat="1" ht="9.9499999999999993" customHeight="1" x14ac:dyDescent="0.15"/>
    <row r="47" s="53" customFormat="1" ht="9.9499999999999993" customHeight="1" x14ac:dyDescent="0.15"/>
    <row r="48" s="53" customFormat="1" ht="9.9499999999999993" customHeight="1" x14ac:dyDescent="0.15"/>
    <row r="49" spans="1:48" s="53" customFormat="1" ht="9.9499999999999993" customHeight="1" x14ac:dyDescent="0.15"/>
    <row r="50" spans="1:48" s="53" customFormat="1" ht="9.9499999999999993" customHeight="1" x14ac:dyDescent="0.15"/>
    <row r="51" spans="1:48" s="53" customFormat="1" ht="9.9499999999999993" customHeight="1" x14ac:dyDescent="0.15"/>
    <row r="52" spans="1:48" s="53" customFormat="1" ht="9.9499999999999993" customHeight="1" x14ac:dyDescent="0.15"/>
    <row r="53" spans="1:48" s="355" customFormat="1" ht="11.1" customHeight="1" x14ac:dyDescent="0.15">
      <c r="A53" s="424"/>
      <c r="B53" s="425" t="s">
        <v>77</v>
      </c>
      <c r="C53" s="425" t="s">
        <v>78</v>
      </c>
      <c r="D53" s="425" t="s">
        <v>79</v>
      </c>
      <c r="E53" s="425" t="s">
        <v>80</v>
      </c>
      <c r="F53" s="425" t="s">
        <v>81</v>
      </c>
      <c r="G53" s="425" t="s">
        <v>82</v>
      </c>
      <c r="H53" s="425" t="s">
        <v>83</v>
      </c>
      <c r="I53" s="425" t="s">
        <v>84</v>
      </c>
      <c r="J53" s="425" t="s">
        <v>85</v>
      </c>
      <c r="K53" s="425" t="s">
        <v>86</v>
      </c>
      <c r="L53" s="425" t="s">
        <v>87</v>
      </c>
      <c r="M53" s="425" t="s">
        <v>88</v>
      </c>
      <c r="N53" s="426" t="s">
        <v>124</v>
      </c>
      <c r="O53" s="427" t="s">
        <v>126</v>
      </c>
      <c r="P53" s="428"/>
      <c r="Q53" s="428"/>
      <c r="R53" s="428"/>
      <c r="S53" s="428"/>
      <c r="T53" s="428"/>
      <c r="U53" s="428"/>
      <c r="V53" s="428"/>
      <c r="W53" s="428"/>
      <c r="X53" s="428"/>
      <c r="Y53" s="428"/>
      <c r="Z53" s="428"/>
      <c r="AA53" s="420"/>
      <c r="AB53" s="420"/>
      <c r="AC53" s="420"/>
      <c r="AD53" s="420"/>
      <c r="AE53" s="420"/>
      <c r="AF53" s="420"/>
      <c r="AG53" s="420"/>
      <c r="AH53" s="420"/>
      <c r="AI53" s="420"/>
      <c r="AJ53" s="420"/>
      <c r="AK53" s="420"/>
      <c r="AL53" s="420"/>
      <c r="AM53" s="420"/>
      <c r="AN53" s="420"/>
      <c r="AO53" s="420"/>
      <c r="AP53" s="420"/>
      <c r="AQ53" s="420"/>
      <c r="AR53" s="420"/>
      <c r="AS53" s="420"/>
      <c r="AT53" s="420"/>
      <c r="AU53" s="420"/>
      <c r="AV53" s="420"/>
    </row>
    <row r="54" spans="1:48" s="355" customFormat="1" ht="11.1" customHeight="1" x14ac:dyDescent="0.15">
      <c r="A54" s="7" t="s">
        <v>177</v>
      </c>
      <c r="B54" s="171">
        <v>120.5</v>
      </c>
      <c r="C54" s="171">
        <v>109</v>
      </c>
      <c r="D54" s="171">
        <v>119.8</v>
      </c>
      <c r="E54" s="171">
        <v>121.6</v>
      </c>
      <c r="F54" s="171">
        <v>136.1</v>
      </c>
      <c r="G54" s="171">
        <v>141.5</v>
      </c>
      <c r="H54" s="171">
        <v>138.5</v>
      </c>
      <c r="I54" s="171">
        <v>115.4</v>
      </c>
      <c r="J54" s="171">
        <v>127.1</v>
      </c>
      <c r="K54" s="171">
        <v>139.9</v>
      </c>
      <c r="L54" s="171">
        <v>134.6</v>
      </c>
      <c r="M54" s="171">
        <v>130.80000000000001</v>
      </c>
      <c r="N54" s="416">
        <f>SUM(B54:M54)/12</f>
        <v>127.89999999999999</v>
      </c>
      <c r="O54" s="417">
        <v>108.3</v>
      </c>
      <c r="P54" s="418"/>
      <c r="Q54" s="419"/>
      <c r="R54" s="419"/>
      <c r="S54" s="418"/>
      <c r="T54" s="418"/>
      <c r="U54" s="418"/>
      <c r="V54" s="418"/>
      <c r="W54" s="418"/>
      <c r="X54" s="418"/>
      <c r="Y54" s="418"/>
      <c r="Z54" s="418"/>
      <c r="AA54" s="420"/>
      <c r="AB54" s="420"/>
      <c r="AC54" s="420"/>
      <c r="AD54" s="420"/>
      <c r="AE54" s="420"/>
      <c r="AF54" s="420"/>
      <c r="AG54" s="420"/>
      <c r="AH54" s="420"/>
      <c r="AI54" s="420"/>
      <c r="AJ54" s="420"/>
      <c r="AK54" s="420"/>
      <c r="AL54" s="420"/>
      <c r="AM54" s="420"/>
      <c r="AN54" s="420"/>
      <c r="AO54" s="420"/>
      <c r="AP54" s="420"/>
      <c r="AQ54" s="420"/>
      <c r="AR54" s="420"/>
      <c r="AS54" s="420"/>
      <c r="AT54" s="420"/>
      <c r="AU54" s="420"/>
      <c r="AV54" s="420"/>
    </row>
    <row r="55" spans="1:48" s="355" customFormat="1" ht="11.1" customHeight="1" x14ac:dyDescent="0.15">
      <c r="A55" s="7" t="s">
        <v>180</v>
      </c>
      <c r="B55" s="171">
        <v>114.1</v>
      </c>
      <c r="C55" s="171">
        <v>119.1</v>
      </c>
      <c r="D55" s="171">
        <v>126.2</v>
      </c>
      <c r="E55" s="171">
        <v>117.7</v>
      </c>
      <c r="F55" s="171">
        <v>126</v>
      </c>
      <c r="G55" s="171">
        <v>138.9</v>
      </c>
      <c r="H55" s="171">
        <v>146.19999999999999</v>
      </c>
      <c r="I55" s="171">
        <v>134.4</v>
      </c>
      <c r="J55" s="171">
        <v>134.19999999999999</v>
      </c>
      <c r="K55" s="171">
        <v>122.9</v>
      </c>
      <c r="L55" s="171">
        <v>124.3</v>
      </c>
      <c r="M55" s="171">
        <v>122.1</v>
      </c>
      <c r="N55" s="416">
        <f>SUM(B55:M55)/12</f>
        <v>127.17499999999997</v>
      </c>
      <c r="O55" s="417">
        <f t="shared" ref="O55:O57" si="1">ROUND(N55/N54*100,1)</f>
        <v>99.4</v>
      </c>
      <c r="P55" s="418"/>
      <c r="Q55" s="419"/>
      <c r="R55" s="419"/>
      <c r="S55" s="418"/>
      <c r="T55" s="418"/>
      <c r="U55" s="418"/>
      <c r="V55" s="418"/>
      <c r="W55" s="418"/>
      <c r="X55" s="418"/>
      <c r="Y55" s="418"/>
      <c r="Z55" s="418"/>
      <c r="AA55" s="420"/>
      <c r="AB55" s="420"/>
      <c r="AC55" s="420"/>
      <c r="AD55" s="420"/>
      <c r="AE55" s="420"/>
      <c r="AF55" s="420"/>
      <c r="AG55" s="420"/>
      <c r="AH55" s="420"/>
      <c r="AI55" s="420"/>
      <c r="AJ55" s="420"/>
      <c r="AK55" s="420"/>
      <c r="AL55" s="420"/>
      <c r="AM55" s="420"/>
      <c r="AN55" s="420"/>
      <c r="AO55" s="420"/>
      <c r="AP55" s="420"/>
      <c r="AQ55" s="420"/>
      <c r="AR55" s="420"/>
      <c r="AS55" s="420"/>
      <c r="AT55" s="420"/>
      <c r="AU55" s="420"/>
      <c r="AV55" s="420"/>
    </row>
    <row r="56" spans="1:48" s="355" customFormat="1" ht="11.1" customHeight="1" x14ac:dyDescent="0.15">
      <c r="A56" s="7" t="s">
        <v>179</v>
      </c>
      <c r="B56" s="171">
        <v>119.6</v>
      </c>
      <c r="C56" s="171">
        <v>116.2</v>
      </c>
      <c r="D56" s="171">
        <v>120.4</v>
      </c>
      <c r="E56" s="171">
        <v>120.3</v>
      </c>
      <c r="F56" s="171">
        <v>123.1</v>
      </c>
      <c r="G56" s="171">
        <v>116.5</v>
      </c>
      <c r="H56" s="171">
        <v>114.8</v>
      </c>
      <c r="I56" s="171">
        <v>111.8</v>
      </c>
      <c r="J56" s="171">
        <v>114</v>
      </c>
      <c r="K56" s="171">
        <v>141.30000000000001</v>
      </c>
      <c r="L56" s="171">
        <v>114</v>
      </c>
      <c r="M56" s="171">
        <v>101.3</v>
      </c>
      <c r="N56" s="416">
        <f>SUM(B56:M56)/12</f>
        <v>117.77499999999998</v>
      </c>
      <c r="O56" s="417">
        <f t="shared" si="1"/>
        <v>92.6</v>
      </c>
      <c r="P56" s="418"/>
      <c r="Q56" s="419"/>
      <c r="R56" s="419"/>
      <c r="S56" s="418"/>
      <c r="T56" s="418"/>
      <c r="U56" s="418"/>
      <c r="V56" s="418"/>
      <c r="W56" s="418"/>
      <c r="X56" s="418"/>
      <c r="Y56" s="418"/>
      <c r="Z56" s="418"/>
      <c r="AA56" s="420"/>
    </row>
    <row r="57" spans="1:48" s="355" customFormat="1" ht="11.1" customHeight="1" x14ac:dyDescent="0.15">
      <c r="A57" s="7" t="s">
        <v>183</v>
      </c>
      <c r="B57" s="171">
        <v>99.7</v>
      </c>
      <c r="C57" s="171">
        <v>109.5</v>
      </c>
      <c r="D57" s="171">
        <v>111.4</v>
      </c>
      <c r="E57" s="171">
        <v>102.9</v>
      </c>
      <c r="F57" s="171">
        <v>113.3</v>
      </c>
      <c r="G57" s="171">
        <v>123.3</v>
      </c>
      <c r="H57" s="171">
        <v>120.8</v>
      </c>
      <c r="I57" s="171">
        <v>138.19999999999999</v>
      </c>
      <c r="J57" s="171">
        <v>132.1</v>
      </c>
      <c r="K57" s="171">
        <v>128.30000000000001</v>
      </c>
      <c r="L57" s="171">
        <v>125.1</v>
      </c>
      <c r="M57" s="171">
        <v>109.6</v>
      </c>
      <c r="N57" s="239">
        <f>SUM(B57:M57)/12</f>
        <v>117.84999999999997</v>
      </c>
      <c r="O57" s="417">
        <f t="shared" si="1"/>
        <v>100.1</v>
      </c>
      <c r="P57" s="418"/>
      <c r="Q57" s="419"/>
      <c r="R57" s="419"/>
      <c r="S57" s="418"/>
      <c r="T57" s="418"/>
      <c r="U57" s="418"/>
      <c r="V57" s="418"/>
      <c r="W57" s="418"/>
      <c r="X57" s="418"/>
      <c r="Y57" s="418"/>
      <c r="Z57" s="418"/>
      <c r="AA57" s="420"/>
    </row>
    <row r="58" spans="1:48" s="168" customFormat="1" ht="11.1" customHeight="1" x14ac:dyDescent="0.15">
      <c r="A58" s="7" t="s">
        <v>196</v>
      </c>
      <c r="B58" s="171">
        <v>110.3</v>
      </c>
      <c r="C58" s="171">
        <v>109</v>
      </c>
      <c r="D58" s="171">
        <v>108.2</v>
      </c>
      <c r="E58" s="171">
        <v>113.1</v>
      </c>
      <c r="F58" s="171">
        <v>122.4</v>
      </c>
      <c r="G58" s="171">
        <v>116.8</v>
      </c>
      <c r="H58" s="171">
        <v>108.9</v>
      </c>
      <c r="I58" s="171">
        <v>107</v>
      </c>
      <c r="J58" s="171">
        <v>101.1</v>
      </c>
      <c r="K58" s="171"/>
      <c r="L58" s="171"/>
      <c r="M58" s="171"/>
      <c r="N58" s="239"/>
      <c r="O58" s="417"/>
      <c r="P58" s="178"/>
      <c r="Q58" s="412"/>
      <c r="R58" s="412"/>
      <c r="S58" s="178"/>
      <c r="T58" s="178"/>
      <c r="U58" s="178"/>
      <c r="V58" s="178"/>
      <c r="W58" s="178"/>
      <c r="X58" s="178"/>
      <c r="Y58" s="178"/>
      <c r="Z58" s="178"/>
      <c r="AA58" s="166"/>
    </row>
    <row r="59" spans="1:48" ht="9.9499999999999993" customHeight="1" x14ac:dyDescent="0.15">
      <c r="A59" s="169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169"/>
    </row>
    <row r="68" spans="18:18" ht="9.9499999999999993" customHeight="1" x14ac:dyDescent="0.15">
      <c r="R68" s="413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168" customFormat="1" ht="11.1" customHeight="1" x14ac:dyDescent="0.15">
      <c r="A83" s="12"/>
      <c r="B83" s="162" t="s">
        <v>77</v>
      </c>
      <c r="C83" s="162" t="s">
        <v>78</v>
      </c>
      <c r="D83" s="162" t="s">
        <v>79</v>
      </c>
      <c r="E83" s="162" t="s">
        <v>80</v>
      </c>
      <c r="F83" s="162" t="s">
        <v>81</v>
      </c>
      <c r="G83" s="162" t="s">
        <v>82</v>
      </c>
      <c r="H83" s="162" t="s">
        <v>83</v>
      </c>
      <c r="I83" s="162" t="s">
        <v>84</v>
      </c>
      <c r="J83" s="162" t="s">
        <v>85</v>
      </c>
      <c r="K83" s="162" t="s">
        <v>86</v>
      </c>
      <c r="L83" s="162" t="s">
        <v>87</v>
      </c>
      <c r="M83" s="162" t="s">
        <v>88</v>
      </c>
      <c r="N83" s="233" t="s">
        <v>124</v>
      </c>
      <c r="O83" s="165" t="s">
        <v>126</v>
      </c>
      <c r="P83" s="177"/>
      <c r="Q83" s="177"/>
      <c r="R83" s="177"/>
      <c r="S83" s="177"/>
      <c r="T83" s="177"/>
      <c r="U83" s="177"/>
      <c r="V83" s="177"/>
      <c r="W83" s="177"/>
      <c r="X83" s="177"/>
      <c r="Y83" s="177"/>
      <c r="Z83" s="177"/>
    </row>
    <row r="84" spans="1:26" s="168" customFormat="1" ht="11.1" customHeight="1" x14ac:dyDescent="0.15">
      <c r="A84" s="7" t="s">
        <v>177</v>
      </c>
      <c r="B84" s="164">
        <v>76</v>
      </c>
      <c r="C84" s="164">
        <v>82.2</v>
      </c>
      <c r="D84" s="164">
        <v>106.4</v>
      </c>
      <c r="E84" s="164">
        <v>101.7</v>
      </c>
      <c r="F84" s="164">
        <v>93.2</v>
      </c>
      <c r="G84" s="164">
        <v>87.3</v>
      </c>
      <c r="H84" s="164">
        <v>106.5</v>
      </c>
      <c r="I84" s="164">
        <v>106.7</v>
      </c>
      <c r="J84" s="164">
        <v>95.6</v>
      </c>
      <c r="K84" s="164">
        <v>93.4</v>
      </c>
      <c r="L84" s="164">
        <v>82.3</v>
      </c>
      <c r="M84" s="164">
        <v>81.7</v>
      </c>
      <c r="N84" s="238">
        <f t="shared" ref="N84:N87" si="2">SUM(B84:M84)/12</f>
        <v>92.75</v>
      </c>
      <c r="O84" s="244">
        <v>90.9</v>
      </c>
      <c r="P84" s="166"/>
      <c r="Q84" s="341"/>
      <c r="R84" s="341"/>
      <c r="S84" s="166"/>
      <c r="T84" s="166"/>
      <c r="U84" s="166"/>
      <c r="V84" s="166"/>
      <c r="W84" s="166"/>
      <c r="X84" s="166"/>
      <c r="Y84" s="166"/>
      <c r="Z84" s="166"/>
    </row>
    <row r="85" spans="1:26" s="168" customFormat="1" ht="11.1" customHeight="1" x14ac:dyDescent="0.15">
      <c r="A85" s="7" t="s">
        <v>180</v>
      </c>
      <c r="B85" s="164">
        <v>85.5</v>
      </c>
      <c r="C85" s="164">
        <v>84.2</v>
      </c>
      <c r="D85" s="164">
        <v>94.9</v>
      </c>
      <c r="E85" s="164">
        <v>103.5</v>
      </c>
      <c r="F85" s="164">
        <v>98</v>
      </c>
      <c r="G85" s="164">
        <v>90.4</v>
      </c>
      <c r="H85" s="164">
        <v>86.4</v>
      </c>
      <c r="I85" s="164">
        <v>73.7</v>
      </c>
      <c r="J85" s="164">
        <v>85</v>
      </c>
      <c r="K85" s="164">
        <v>85.4</v>
      </c>
      <c r="L85" s="164">
        <v>76.400000000000006</v>
      </c>
      <c r="M85" s="164">
        <v>90.2</v>
      </c>
      <c r="N85" s="238">
        <f t="shared" si="2"/>
        <v>87.8</v>
      </c>
      <c r="O85" s="244">
        <f t="shared" ref="O85:O87" si="3">ROUND(N85/N84*100,1)</f>
        <v>94.7</v>
      </c>
      <c r="P85" s="166"/>
      <c r="Q85" s="341"/>
      <c r="R85" s="341"/>
      <c r="S85" s="166"/>
      <c r="T85" s="166"/>
      <c r="U85" s="166"/>
      <c r="V85" s="166"/>
      <c r="W85" s="166"/>
      <c r="X85" s="166"/>
      <c r="Y85" s="166"/>
      <c r="Z85" s="166"/>
    </row>
    <row r="86" spans="1:26" s="168" customFormat="1" ht="11.1" customHeight="1" x14ac:dyDescent="0.15">
      <c r="A86" s="7" t="s">
        <v>179</v>
      </c>
      <c r="B86" s="164">
        <v>70.900000000000006</v>
      </c>
      <c r="C86" s="164">
        <v>78</v>
      </c>
      <c r="D86" s="164">
        <v>93.9</v>
      </c>
      <c r="E86" s="164">
        <v>93.9</v>
      </c>
      <c r="F86" s="164">
        <v>75.099999999999994</v>
      </c>
      <c r="G86" s="164">
        <v>86.4</v>
      </c>
      <c r="H86" s="164">
        <v>89.8</v>
      </c>
      <c r="I86" s="164">
        <v>81</v>
      </c>
      <c r="J86" s="164">
        <v>83.9</v>
      </c>
      <c r="K86" s="164">
        <v>92.6</v>
      </c>
      <c r="L86" s="164">
        <v>76.900000000000006</v>
      </c>
      <c r="M86" s="164">
        <v>79</v>
      </c>
      <c r="N86" s="238">
        <f t="shared" si="2"/>
        <v>83.45</v>
      </c>
      <c r="O86" s="244">
        <f t="shared" si="3"/>
        <v>95</v>
      </c>
      <c r="P86" s="166"/>
      <c r="Q86" s="341"/>
      <c r="R86" s="341"/>
      <c r="S86" s="166"/>
      <c r="T86" s="166"/>
      <c r="U86" s="166"/>
      <c r="V86" s="166"/>
      <c r="W86" s="166"/>
      <c r="X86" s="166"/>
      <c r="Y86" s="166"/>
      <c r="Z86" s="166"/>
    </row>
    <row r="87" spans="1:26" s="168" customFormat="1" ht="11.1" customHeight="1" x14ac:dyDescent="0.15">
      <c r="A87" s="7" t="s">
        <v>183</v>
      </c>
      <c r="B87" s="164">
        <v>76.099999999999994</v>
      </c>
      <c r="C87" s="164">
        <v>83.6</v>
      </c>
      <c r="D87" s="164">
        <v>94.2</v>
      </c>
      <c r="E87" s="164">
        <v>100.7</v>
      </c>
      <c r="F87" s="164">
        <v>83</v>
      </c>
      <c r="G87" s="164">
        <v>85.6</v>
      </c>
      <c r="H87" s="164">
        <v>83.1</v>
      </c>
      <c r="I87" s="164">
        <v>71.099999999999994</v>
      </c>
      <c r="J87" s="164">
        <v>70.099999999999994</v>
      </c>
      <c r="K87" s="164">
        <v>68.599999999999994</v>
      </c>
      <c r="L87" s="164">
        <v>72.099999999999994</v>
      </c>
      <c r="M87" s="164">
        <v>73.099999999999994</v>
      </c>
      <c r="N87" s="238">
        <f t="shared" si="2"/>
        <v>80.108333333333334</v>
      </c>
      <c r="O87" s="244">
        <f t="shared" si="3"/>
        <v>96</v>
      </c>
      <c r="P87" s="166"/>
      <c r="Q87" s="341"/>
      <c r="R87" s="341"/>
      <c r="S87" s="166"/>
      <c r="T87" s="166"/>
      <c r="U87" s="166"/>
      <c r="V87" s="166"/>
      <c r="W87" s="166"/>
      <c r="X87" s="166"/>
      <c r="Y87" s="166"/>
      <c r="Z87" s="166"/>
    </row>
    <row r="88" spans="1:26" s="168" customFormat="1" ht="11.1" customHeight="1" x14ac:dyDescent="0.15">
      <c r="A88" s="7" t="s">
        <v>196</v>
      </c>
      <c r="B88" s="164">
        <v>62.3</v>
      </c>
      <c r="C88" s="164">
        <v>69.599999999999994</v>
      </c>
      <c r="D88" s="164">
        <v>89</v>
      </c>
      <c r="E88" s="164">
        <v>87.2</v>
      </c>
      <c r="F88" s="164">
        <v>71.900000000000006</v>
      </c>
      <c r="G88" s="164">
        <v>82.6</v>
      </c>
      <c r="H88" s="164">
        <v>83.4</v>
      </c>
      <c r="I88" s="164">
        <v>81.599999999999994</v>
      </c>
      <c r="J88" s="164">
        <v>85.1</v>
      </c>
      <c r="K88" s="164"/>
      <c r="L88" s="164"/>
      <c r="M88" s="164"/>
      <c r="N88" s="238"/>
      <c r="O88" s="244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66"/>
    </row>
    <row r="89" spans="1:26" ht="9.9499999999999993" customHeight="1" x14ac:dyDescent="0.15">
      <c r="E89" s="44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BC90"/>
  <sheetViews>
    <sheetView workbookViewId="0">
      <selection activeCell="J89" sqref="J89"/>
    </sheetView>
  </sheetViews>
  <sheetFormatPr defaultRowHeight="9.9499999999999993" customHeight="1" x14ac:dyDescent="0.15"/>
  <cols>
    <col min="1" max="1" width="7.625" style="256" customWidth="1"/>
    <col min="2" max="13" width="6.125" style="256" customWidth="1"/>
    <col min="14" max="27" width="7.625" style="256" customWidth="1"/>
    <col min="28" max="16384" width="9" style="256"/>
  </cols>
  <sheetData>
    <row r="7" spans="1:15" ht="9.9499999999999993" customHeight="1" x14ac:dyDescent="0.15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</row>
    <row r="8" spans="1:15" ht="9.9499999999999993" customHeight="1" x14ac:dyDescent="0.15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</row>
    <row r="9" spans="1:15" ht="9.9499999999999993" customHeight="1" x14ac:dyDescent="0.15">
      <c r="A9" s="169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</row>
    <row r="10" spans="1:15" ht="9.9499999999999993" customHeight="1" x14ac:dyDescent="0.15">
      <c r="A10" s="169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</row>
    <row r="11" spans="1:15" ht="9.9499999999999993" customHeight="1" x14ac:dyDescent="0.15">
      <c r="A11" s="169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</row>
    <row r="14" spans="1:15" ht="9.9499999999999993" customHeight="1" x14ac:dyDescent="0.15">
      <c r="N14" s="257"/>
      <c r="O14" s="257"/>
    </row>
    <row r="17" spans="1:48" ht="9.9499999999999993" customHeight="1" x14ac:dyDescent="0.15">
      <c r="O17" s="257"/>
    </row>
    <row r="18" spans="1:48" ht="9.9499999999999993" customHeight="1" x14ac:dyDescent="0.15">
      <c r="A18" s="169"/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</row>
    <row r="19" spans="1:48" ht="9.9499999999999993" customHeight="1" x14ac:dyDescent="0.15">
      <c r="A19" s="169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</row>
    <row r="20" spans="1:48" ht="9.9499999999999993" customHeight="1" x14ac:dyDescent="0.15">
      <c r="A20" s="169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257"/>
    </row>
    <row r="21" spans="1:48" ht="9.9499999999999993" customHeight="1" x14ac:dyDescent="0.15">
      <c r="A21" s="169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257"/>
    </row>
    <row r="22" spans="1:48" ht="9.9499999999999993" customHeight="1" x14ac:dyDescent="0.15">
      <c r="A22" s="169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"/>
      <c r="O22" s="5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3" t="s">
        <v>123</v>
      </c>
      <c r="O24" s="165" t="s">
        <v>126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 x14ac:dyDescent="0.15">
      <c r="A25" s="7" t="s">
        <v>177</v>
      </c>
      <c r="B25" s="171">
        <v>14.6</v>
      </c>
      <c r="C25" s="171">
        <v>14.9</v>
      </c>
      <c r="D25" s="171">
        <v>16</v>
      </c>
      <c r="E25" s="171">
        <v>15.6</v>
      </c>
      <c r="F25" s="171">
        <v>15.5</v>
      </c>
      <c r="G25" s="171">
        <v>15.8</v>
      </c>
      <c r="H25" s="171">
        <v>15.8</v>
      </c>
      <c r="I25" s="171">
        <v>15.3</v>
      </c>
      <c r="J25" s="171">
        <v>19.3</v>
      </c>
      <c r="K25" s="171">
        <v>20.3</v>
      </c>
      <c r="L25" s="171">
        <v>21.1</v>
      </c>
      <c r="M25" s="387">
        <v>18.5</v>
      </c>
      <c r="N25" s="239">
        <f>SUM(B25:M25)</f>
        <v>202.7</v>
      </c>
      <c r="O25" s="234">
        <v>106.1</v>
      </c>
      <c r="P25" s="174"/>
      <c r="Q25" s="331"/>
      <c r="R25" s="331"/>
      <c r="S25" s="174"/>
      <c r="T25" s="174"/>
      <c r="U25" s="174"/>
      <c r="V25" s="174"/>
      <c r="W25" s="174"/>
      <c r="X25" s="174"/>
      <c r="Y25" s="174"/>
      <c r="Z25" s="174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 x14ac:dyDescent="0.15">
      <c r="A26" s="7" t="s">
        <v>180</v>
      </c>
      <c r="B26" s="171">
        <v>20</v>
      </c>
      <c r="C26" s="171">
        <v>20.100000000000001</v>
      </c>
      <c r="D26" s="171">
        <v>21.2</v>
      </c>
      <c r="E26" s="171">
        <v>22.7</v>
      </c>
      <c r="F26" s="171">
        <v>21.8</v>
      </c>
      <c r="G26" s="171">
        <v>21.8</v>
      </c>
      <c r="H26" s="171">
        <v>23.4</v>
      </c>
      <c r="I26" s="171">
        <v>20.3</v>
      </c>
      <c r="J26" s="171">
        <v>23.3</v>
      </c>
      <c r="K26" s="171">
        <v>22.7</v>
      </c>
      <c r="L26" s="171">
        <v>21.9</v>
      </c>
      <c r="M26" s="387">
        <v>20.8</v>
      </c>
      <c r="N26" s="334">
        <f>SUM(B26:M26)</f>
        <v>260</v>
      </c>
      <c r="O26" s="234">
        <f>SUM(N26/N25)*100</f>
        <v>128.26837691169217</v>
      </c>
      <c r="P26" s="174"/>
      <c r="Q26" s="331"/>
      <c r="R26" s="331"/>
      <c r="S26" s="174"/>
      <c r="T26" s="174"/>
      <c r="U26" s="174"/>
      <c r="V26" s="174"/>
      <c r="W26" s="174"/>
      <c r="X26" s="174"/>
      <c r="Y26" s="174"/>
      <c r="Z26" s="174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 x14ac:dyDescent="0.15">
      <c r="A27" s="7" t="s">
        <v>179</v>
      </c>
      <c r="B27" s="171">
        <v>20.3</v>
      </c>
      <c r="C27" s="171">
        <v>21.9</v>
      </c>
      <c r="D27" s="171">
        <v>25.5</v>
      </c>
      <c r="E27" s="171">
        <v>26.2</v>
      </c>
      <c r="F27" s="171">
        <v>20.399999999999999</v>
      </c>
      <c r="G27" s="171">
        <v>21.6</v>
      </c>
      <c r="H27" s="171">
        <v>23.6</v>
      </c>
      <c r="I27" s="171">
        <v>19.3</v>
      </c>
      <c r="J27" s="171">
        <v>23.5</v>
      </c>
      <c r="K27" s="171">
        <v>23.4</v>
      </c>
      <c r="L27" s="171">
        <v>16.899999999999999</v>
      </c>
      <c r="M27" s="387">
        <v>19</v>
      </c>
      <c r="N27" s="334">
        <f>SUM(B27:M27)</f>
        <v>261.60000000000002</v>
      </c>
      <c r="O27" s="234">
        <f>SUM(N27/N26)*100</f>
        <v>100.61538461538461</v>
      </c>
      <c r="P27" s="174"/>
      <c r="Q27" s="331"/>
      <c r="R27" s="331"/>
      <c r="S27" s="174"/>
      <c r="T27" s="174"/>
      <c r="U27" s="174"/>
      <c r="V27" s="174"/>
      <c r="W27" s="174"/>
      <c r="X27" s="174"/>
      <c r="Y27" s="174"/>
      <c r="Z27" s="174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 x14ac:dyDescent="0.15">
      <c r="A28" s="7" t="s">
        <v>183</v>
      </c>
      <c r="B28" s="171">
        <v>16.5</v>
      </c>
      <c r="C28" s="171">
        <v>20.6</v>
      </c>
      <c r="D28" s="171">
        <v>23</v>
      </c>
      <c r="E28" s="171">
        <v>25.7</v>
      </c>
      <c r="F28" s="171">
        <v>22.2</v>
      </c>
      <c r="G28" s="171">
        <v>20.9</v>
      </c>
      <c r="H28" s="171">
        <v>21.1</v>
      </c>
      <c r="I28" s="171">
        <v>47.8</v>
      </c>
      <c r="J28" s="171">
        <v>50.3</v>
      </c>
      <c r="K28" s="171">
        <v>43.9</v>
      </c>
      <c r="L28" s="171">
        <v>48.7</v>
      </c>
      <c r="M28" s="387">
        <v>53</v>
      </c>
      <c r="N28" s="334">
        <f>SUM(B28:M28)</f>
        <v>393.7</v>
      </c>
      <c r="O28" s="234">
        <f>SUM(N28/N27)*100</f>
        <v>150.49694189602445</v>
      </c>
      <c r="P28" s="174"/>
      <c r="Q28" s="331"/>
      <c r="R28" s="331"/>
      <c r="S28" s="174"/>
      <c r="T28" s="174"/>
      <c r="U28" s="174"/>
      <c r="V28" s="174"/>
      <c r="W28" s="174"/>
      <c r="X28" s="174"/>
      <c r="Y28" s="174"/>
      <c r="Z28" s="174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 x14ac:dyDescent="0.15">
      <c r="A29" s="7" t="s">
        <v>196</v>
      </c>
      <c r="B29" s="171">
        <v>43</v>
      </c>
      <c r="C29" s="171">
        <v>42.4</v>
      </c>
      <c r="D29" s="171">
        <v>49.1</v>
      </c>
      <c r="E29" s="171">
        <v>50.7</v>
      </c>
      <c r="F29" s="171">
        <v>52.2</v>
      </c>
      <c r="G29" s="171">
        <v>51</v>
      </c>
      <c r="H29" s="171">
        <v>52.7</v>
      </c>
      <c r="I29" s="171">
        <v>47.1</v>
      </c>
      <c r="J29" s="171">
        <v>50.4</v>
      </c>
      <c r="K29" s="171"/>
      <c r="L29" s="171"/>
      <c r="M29" s="387"/>
      <c r="N29" s="334"/>
      <c r="O29" s="234"/>
      <c r="P29" s="174"/>
      <c r="Q29" s="242"/>
      <c r="R29" s="242"/>
      <c r="S29" s="174"/>
      <c r="T29" s="174"/>
      <c r="U29" s="174"/>
      <c r="V29" s="174"/>
      <c r="W29" s="174"/>
      <c r="X29" s="174"/>
      <c r="Y29" s="174"/>
      <c r="Z29" s="174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 x14ac:dyDescent="0.15">
      <c r="H35" s="18"/>
    </row>
    <row r="46" spans="8:14" ht="9.9499999999999993" customHeight="1" x14ac:dyDescent="0.15">
      <c r="H46" s="18"/>
    </row>
    <row r="48" spans="8:14" ht="9.9499999999999993" customHeight="1" x14ac:dyDescent="0.15">
      <c r="N48" s="257"/>
    </row>
    <row r="51" spans="1:55" ht="9.9499999999999993" customHeight="1" x14ac:dyDescent="0.15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 x14ac:dyDescent="0.15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 x14ac:dyDescent="0.15">
      <c r="A53" s="7"/>
      <c r="B53" s="8" t="s">
        <v>77</v>
      </c>
      <c r="C53" s="8" t="s">
        <v>78</v>
      </c>
      <c r="D53" s="8" t="s">
        <v>79</v>
      </c>
      <c r="E53" s="8" t="s">
        <v>80</v>
      </c>
      <c r="F53" s="8" t="s">
        <v>81</v>
      </c>
      <c r="G53" s="8" t="s">
        <v>82</v>
      </c>
      <c r="H53" s="8" t="s">
        <v>83</v>
      </c>
      <c r="I53" s="8" t="s">
        <v>84</v>
      </c>
      <c r="J53" s="8" t="s">
        <v>85</v>
      </c>
      <c r="K53" s="8" t="s">
        <v>86</v>
      </c>
      <c r="L53" s="8" t="s">
        <v>87</v>
      </c>
      <c r="M53" s="8" t="s">
        <v>88</v>
      </c>
      <c r="N53" s="233" t="s">
        <v>124</v>
      </c>
      <c r="O53" s="165" t="s">
        <v>126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 x14ac:dyDescent="0.15">
      <c r="A54" s="7" t="s">
        <v>177</v>
      </c>
      <c r="B54" s="171">
        <v>24.8</v>
      </c>
      <c r="C54" s="171">
        <v>25.3</v>
      </c>
      <c r="D54" s="171">
        <v>24.4</v>
      </c>
      <c r="E54" s="171">
        <v>23.9</v>
      </c>
      <c r="F54" s="171">
        <v>23.3</v>
      </c>
      <c r="G54" s="171">
        <v>23.4</v>
      </c>
      <c r="H54" s="171">
        <v>23.5</v>
      </c>
      <c r="I54" s="171">
        <v>23.2</v>
      </c>
      <c r="J54" s="171">
        <v>26.7</v>
      </c>
      <c r="K54" s="171">
        <v>29.6</v>
      </c>
      <c r="L54" s="171">
        <v>30.7</v>
      </c>
      <c r="M54" s="171">
        <v>29.8</v>
      </c>
      <c r="N54" s="239">
        <f t="shared" ref="N54:N57" si="0">SUM(B54:M54)/12</f>
        <v>25.716666666666665</v>
      </c>
      <c r="O54" s="234">
        <v>110</v>
      </c>
      <c r="P54" s="174"/>
      <c r="Q54" s="342"/>
      <c r="R54" s="342"/>
      <c r="S54" s="174"/>
      <c r="T54" s="174"/>
      <c r="U54" s="174"/>
      <c r="V54" s="174"/>
      <c r="W54" s="174"/>
      <c r="X54" s="174"/>
      <c r="Y54" s="174"/>
      <c r="Z54" s="174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 x14ac:dyDescent="0.15">
      <c r="A55" s="7" t="s">
        <v>180</v>
      </c>
      <c r="B55" s="171">
        <v>29.9</v>
      </c>
      <c r="C55" s="171">
        <v>30.7</v>
      </c>
      <c r="D55" s="171">
        <v>30.6</v>
      </c>
      <c r="E55" s="171">
        <v>31.5</v>
      </c>
      <c r="F55" s="171">
        <v>30.7</v>
      </c>
      <c r="G55" s="171">
        <v>30.4</v>
      </c>
      <c r="H55" s="171">
        <v>31.2</v>
      </c>
      <c r="I55" s="171">
        <v>31.6</v>
      </c>
      <c r="J55" s="171">
        <v>30.1</v>
      </c>
      <c r="K55" s="171">
        <v>31.2</v>
      </c>
      <c r="L55" s="171">
        <v>32.200000000000003</v>
      </c>
      <c r="M55" s="171">
        <v>30.2</v>
      </c>
      <c r="N55" s="239">
        <f t="shared" si="0"/>
        <v>30.858333333333331</v>
      </c>
      <c r="O55" s="234">
        <f t="shared" ref="O55:O57" si="1">SUM(N55/N54)*100</f>
        <v>119.99351911860012</v>
      </c>
      <c r="P55" s="174"/>
      <c r="Q55" s="342"/>
      <c r="R55" s="342"/>
      <c r="S55" s="174"/>
      <c r="T55" s="174"/>
      <c r="U55" s="174"/>
      <c r="V55" s="174"/>
      <c r="W55" s="174"/>
      <c r="X55" s="174"/>
      <c r="Y55" s="174"/>
      <c r="Z55" s="174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 x14ac:dyDescent="0.15">
      <c r="A56" s="7" t="s">
        <v>179</v>
      </c>
      <c r="B56" s="171">
        <v>31.5</v>
      </c>
      <c r="C56" s="171">
        <v>32.5</v>
      </c>
      <c r="D56" s="171">
        <v>33.299999999999997</v>
      </c>
      <c r="E56" s="171">
        <v>34</v>
      </c>
      <c r="F56" s="171">
        <v>33.9</v>
      </c>
      <c r="G56" s="171">
        <v>32.9</v>
      </c>
      <c r="H56" s="171">
        <v>31</v>
      </c>
      <c r="I56" s="171">
        <v>30.4</v>
      </c>
      <c r="J56" s="171">
        <v>31.4</v>
      </c>
      <c r="K56" s="171">
        <v>28.8</v>
      </c>
      <c r="L56" s="171">
        <v>30</v>
      </c>
      <c r="M56" s="171">
        <v>28.8</v>
      </c>
      <c r="N56" s="239">
        <f t="shared" si="0"/>
        <v>31.541666666666668</v>
      </c>
      <c r="O56" s="234">
        <f t="shared" si="1"/>
        <v>102.21442073994061</v>
      </c>
      <c r="P56" s="174"/>
      <c r="Q56" s="342"/>
      <c r="R56" s="342"/>
      <c r="S56" s="174"/>
      <c r="T56" s="174"/>
      <c r="U56" s="174"/>
      <c r="V56" s="174"/>
      <c r="W56" s="174"/>
      <c r="X56" s="174"/>
      <c r="Y56" s="174"/>
      <c r="Z56" s="174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 x14ac:dyDescent="0.15">
      <c r="A57" s="7" t="s">
        <v>183</v>
      </c>
      <c r="B57" s="171">
        <v>29.4</v>
      </c>
      <c r="C57" s="171">
        <v>31.6</v>
      </c>
      <c r="D57" s="171">
        <v>30.7</v>
      </c>
      <c r="E57" s="171">
        <v>30.6</v>
      </c>
      <c r="F57" s="171">
        <v>30.2</v>
      </c>
      <c r="G57" s="171">
        <v>28.7</v>
      </c>
      <c r="H57" s="171">
        <v>28.73</v>
      </c>
      <c r="I57" s="171">
        <v>56.4</v>
      </c>
      <c r="J57" s="171">
        <v>57.8</v>
      </c>
      <c r="K57" s="171">
        <v>58.5</v>
      </c>
      <c r="L57" s="171">
        <v>62</v>
      </c>
      <c r="M57" s="171">
        <v>64.5</v>
      </c>
      <c r="N57" s="239">
        <f t="shared" si="0"/>
        <v>42.427500000000002</v>
      </c>
      <c r="O57" s="234">
        <f t="shared" si="1"/>
        <v>134.51254953764862</v>
      </c>
      <c r="P57" s="174"/>
      <c r="Q57" s="342"/>
      <c r="R57" s="342"/>
      <c r="S57" s="174"/>
      <c r="T57" s="174"/>
      <c r="U57" s="174"/>
      <c r="V57" s="174"/>
      <c r="W57" s="174"/>
      <c r="X57" s="174"/>
      <c r="Y57" s="174"/>
      <c r="Z57" s="174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 x14ac:dyDescent="0.15">
      <c r="A58" s="7" t="s">
        <v>196</v>
      </c>
      <c r="B58" s="171">
        <v>57.2</v>
      </c>
      <c r="C58" s="171">
        <v>59.9</v>
      </c>
      <c r="D58" s="171">
        <v>59.5</v>
      </c>
      <c r="E58" s="171">
        <v>59.8</v>
      </c>
      <c r="F58" s="171">
        <v>63.2</v>
      </c>
      <c r="G58" s="171">
        <v>61.4</v>
      </c>
      <c r="H58" s="171">
        <v>61.2</v>
      </c>
      <c r="I58" s="171">
        <v>62</v>
      </c>
      <c r="J58" s="171">
        <v>61.4</v>
      </c>
      <c r="K58" s="171"/>
      <c r="L58" s="171"/>
      <c r="M58" s="171"/>
      <c r="N58" s="239"/>
      <c r="O58" s="234"/>
      <c r="P58" s="174"/>
      <c r="Q58" s="342"/>
      <c r="R58" s="342"/>
      <c r="S58" s="174"/>
      <c r="T58" s="174"/>
      <c r="U58" s="174"/>
      <c r="V58" s="174"/>
      <c r="W58" s="174"/>
      <c r="X58" s="174"/>
      <c r="Y58" s="174"/>
      <c r="Z58" s="174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 x14ac:dyDescent="0.15"/>
    <row r="83" spans="1:35" ht="11.1" customHeight="1" x14ac:dyDescent="0.15">
      <c r="A83" s="7"/>
      <c r="B83" s="8" t="s">
        <v>77</v>
      </c>
      <c r="C83" s="8" t="s">
        <v>78</v>
      </c>
      <c r="D83" s="8" t="s">
        <v>79</v>
      </c>
      <c r="E83" s="8" t="s">
        <v>80</v>
      </c>
      <c r="F83" s="8" t="s">
        <v>81</v>
      </c>
      <c r="G83" s="8" t="s">
        <v>82</v>
      </c>
      <c r="H83" s="8" t="s">
        <v>83</v>
      </c>
      <c r="I83" s="8" t="s">
        <v>84</v>
      </c>
      <c r="J83" s="8" t="s">
        <v>85</v>
      </c>
      <c r="K83" s="8" t="s">
        <v>86</v>
      </c>
      <c r="L83" s="8" t="s">
        <v>87</v>
      </c>
      <c r="M83" s="8" t="s">
        <v>88</v>
      </c>
      <c r="N83" s="233" t="s">
        <v>124</v>
      </c>
      <c r="O83" s="165" t="s">
        <v>126</v>
      </c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 x14ac:dyDescent="0.15">
      <c r="A84" s="7" t="s">
        <v>177</v>
      </c>
      <c r="B84" s="162">
        <v>58.8</v>
      </c>
      <c r="C84" s="162">
        <v>58.5</v>
      </c>
      <c r="D84" s="162">
        <v>66.2</v>
      </c>
      <c r="E84" s="162">
        <v>65.8</v>
      </c>
      <c r="F84" s="162">
        <v>67.099999999999994</v>
      </c>
      <c r="G84" s="162">
        <v>67.3</v>
      </c>
      <c r="H84" s="162">
        <v>67.099999999999994</v>
      </c>
      <c r="I84" s="162">
        <v>66.2</v>
      </c>
      <c r="J84" s="162">
        <v>70.3</v>
      </c>
      <c r="K84" s="162">
        <v>67.099999999999994</v>
      </c>
      <c r="L84" s="162">
        <v>68.2</v>
      </c>
      <c r="M84" s="162">
        <v>62.5</v>
      </c>
      <c r="N84" s="238">
        <f t="shared" ref="N84:N87" si="2">SUM(B84:M84)/12</f>
        <v>65.424999999999997</v>
      </c>
      <c r="O84" s="164">
        <v>96.2</v>
      </c>
      <c r="P84" s="52"/>
      <c r="Q84" s="333"/>
      <c r="R84" s="333"/>
      <c r="S84" s="52"/>
      <c r="T84" s="52"/>
      <c r="U84" s="52"/>
      <c r="V84" s="52"/>
      <c r="W84" s="52"/>
      <c r="X84" s="52"/>
      <c r="Y84" s="52"/>
      <c r="Z84" s="52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 x14ac:dyDescent="0.15">
      <c r="A85" s="7" t="s">
        <v>180</v>
      </c>
      <c r="B85" s="162">
        <v>67.099999999999994</v>
      </c>
      <c r="C85" s="162">
        <v>65</v>
      </c>
      <c r="D85" s="162">
        <v>69.599999999999994</v>
      </c>
      <c r="E85" s="162">
        <v>71.8</v>
      </c>
      <c r="F85" s="162">
        <v>71.3</v>
      </c>
      <c r="G85" s="162">
        <v>71.900000000000006</v>
      </c>
      <c r="H85" s="162">
        <v>74.599999999999994</v>
      </c>
      <c r="I85" s="162">
        <v>64.2</v>
      </c>
      <c r="J85" s="162">
        <v>77.900000000000006</v>
      </c>
      <c r="K85" s="162">
        <v>72.5</v>
      </c>
      <c r="L85" s="162">
        <v>67.5</v>
      </c>
      <c r="M85" s="162">
        <v>70</v>
      </c>
      <c r="N85" s="238">
        <f t="shared" si="2"/>
        <v>70.283333333333346</v>
      </c>
      <c r="O85" s="164">
        <f t="shared" ref="O85:O87" si="3">ROUND(N85/N84*100,1)</f>
        <v>107.4</v>
      </c>
      <c r="P85" s="52"/>
      <c r="Q85" s="333"/>
      <c r="R85" s="333"/>
      <c r="S85" s="52"/>
      <c r="T85" s="52"/>
      <c r="U85" s="52"/>
      <c r="V85" s="52"/>
      <c r="W85" s="52"/>
      <c r="X85" s="52"/>
      <c r="Y85" s="52"/>
      <c r="Z85" s="52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 x14ac:dyDescent="0.15">
      <c r="A86" s="7" t="s">
        <v>179</v>
      </c>
      <c r="B86" s="162">
        <v>63.7</v>
      </c>
      <c r="C86" s="162">
        <v>66.900000000000006</v>
      </c>
      <c r="D86" s="162">
        <v>76.400000000000006</v>
      </c>
      <c r="E86" s="162">
        <v>76.900000000000006</v>
      </c>
      <c r="F86" s="162">
        <v>60.2</v>
      </c>
      <c r="G86" s="162">
        <v>66.400000000000006</v>
      </c>
      <c r="H86" s="162">
        <v>77</v>
      </c>
      <c r="I86" s="162">
        <v>64</v>
      </c>
      <c r="J86" s="162">
        <v>74.5</v>
      </c>
      <c r="K86" s="162">
        <v>82</v>
      </c>
      <c r="L86" s="162">
        <v>55.6</v>
      </c>
      <c r="M86" s="162">
        <v>66.8</v>
      </c>
      <c r="N86" s="238">
        <f t="shared" si="2"/>
        <v>69.2</v>
      </c>
      <c r="O86" s="164">
        <f t="shared" si="3"/>
        <v>98.5</v>
      </c>
      <c r="P86" s="52"/>
      <c r="Q86" s="333"/>
      <c r="R86" s="333"/>
      <c r="S86" s="52"/>
      <c r="T86" s="52"/>
      <c r="U86" s="52"/>
      <c r="V86" s="52"/>
      <c r="W86" s="52"/>
      <c r="X86" s="52"/>
      <c r="Y86" s="52"/>
      <c r="Z86" s="52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 x14ac:dyDescent="0.15">
      <c r="A87" s="7" t="s">
        <v>183</v>
      </c>
      <c r="B87" s="162">
        <v>55.6</v>
      </c>
      <c r="C87" s="162">
        <v>63.7</v>
      </c>
      <c r="D87" s="162">
        <v>75.3</v>
      </c>
      <c r="E87" s="162">
        <v>79</v>
      </c>
      <c r="F87" s="162">
        <v>73.599999999999994</v>
      </c>
      <c r="G87" s="162">
        <v>73.3</v>
      </c>
      <c r="H87" s="162">
        <v>73.599999999999994</v>
      </c>
      <c r="I87" s="162">
        <v>79.8</v>
      </c>
      <c r="J87" s="162">
        <v>87</v>
      </c>
      <c r="K87" s="162">
        <v>74.900000000000006</v>
      </c>
      <c r="L87" s="162">
        <v>77.900000000000006</v>
      </c>
      <c r="M87" s="162">
        <v>81.7</v>
      </c>
      <c r="N87" s="238">
        <f t="shared" si="2"/>
        <v>74.61666666666666</v>
      </c>
      <c r="O87" s="164">
        <f t="shared" si="3"/>
        <v>107.8</v>
      </c>
      <c r="P87" s="52"/>
      <c r="Q87" s="333"/>
      <c r="R87" s="333"/>
      <c r="S87" s="52"/>
      <c r="T87" s="52"/>
      <c r="U87" s="52"/>
      <c r="V87" s="52"/>
      <c r="W87" s="52"/>
      <c r="X87" s="52"/>
      <c r="Y87" s="52"/>
      <c r="Z87" s="52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 x14ac:dyDescent="0.15">
      <c r="A88" s="7" t="s">
        <v>196</v>
      </c>
      <c r="B88" s="162">
        <v>76.7</v>
      </c>
      <c r="C88" s="162">
        <v>70.099999999999994</v>
      </c>
      <c r="D88" s="162">
        <v>82.6</v>
      </c>
      <c r="E88" s="162">
        <v>84.7</v>
      </c>
      <c r="F88" s="162">
        <v>82.1</v>
      </c>
      <c r="G88" s="162">
        <v>83.4</v>
      </c>
      <c r="H88" s="162">
        <v>86.1</v>
      </c>
      <c r="I88" s="162">
        <v>75.900000000000006</v>
      </c>
      <c r="J88" s="162">
        <v>82.2</v>
      </c>
      <c r="K88" s="162"/>
      <c r="L88" s="162"/>
      <c r="M88" s="162"/>
      <c r="N88" s="238"/>
      <c r="O88" s="164"/>
      <c r="P88" s="52"/>
      <c r="Q88" s="411"/>
      <c r="R88" s="411"/>
      <c r="S88" s="52"/>
      <c r="T88" s="52"/>
      <c r="U88" s="52"/>
      <c r="V88" s="52"/>
      <c r="W88" s="52"/>
      <c r="X88" s="52"/>
      <c r="Y88" s="52"/>
      <c r="Z88" s="52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 x14ac:dyDescent="0.15">
      <c r="N89" s="52"/>
      <c r="O89" s="245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 x14ac:dyDescent="0.15"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40"/>
  <sheetViews>
    <sheetView workbookViewId="0">
      <selection activeCell="O37" sqref="O37"/>
    </sheetView>
  </sheetViews>
  <sheetFormatPr defaultColWidth="10.625" defaultRowHeight="13.5" x14ac:dyDescent="0.15"/>
  <cols>
    <col min="1" max="1" width="8.5" style="407" customWidth="1"/>
    <col min="2" max="2" width="13.375" style="407" customWidth="1"/>
    <col min="3" max="16384" width="10.625" style="407"/>
  </cols>
  <sheetData>
    <row r="1" spans="1:13" ht="17.25" customHeight="1" x14ac:dyDescent="0.2">
      <c r="A1" s="542" t="s">
        <v>129</v>
      </c>
      <c r="F1" s="157"/>
      <c r="G1" s="157"/>
      <c r="H1" s="157"/>
    </row>
    <row r="2" spans="1:13" x14ac:dyDescent="0.15">
      <c r="A2" s="536"/>
    </row>
    <row r="3" spans="1:13" ht="17.25" x14ac:dyDescent="0.2">
      <c r="A3" s="536"/>
      <c r="C3" s="157"/>
    </row>
    <row r="4" spans="1:13" ht="17.25" x14ac:dyDescent="0.2">
      <c r="A4" s="536"/>
      <c r="J4" s="157"/>
      <c r="K4" s="157"/>
      <c r="L4" s="157"/>
      <c r="M4" s="157"/>
    </row>
    <row r="5" spans="1:13" x14ac:dyDescent="0.15">
      <c r="A5" s="536"/>
    </row>
    <row r="6" spans="1:13" x14ac:dyDescent="0.15">
      <c r="A6" s="536"/>
    </row>
    <row r="7" spans="1:13" x14ac:dyDescent="0.15">
      <c r="A7" s="536"/>
    </row>
    <row r="8" spans="1:13" x14ac:dyDescent="0.15">
      <c r="A8" s="536"/>
    </row>
    <row r="9" spans="1:13" x14ac:dyDescent="0.15">
      <c r="A9" s="536"/>
    </row>
    <row r="10" spans="1:13" x14ac:dyDescent="0.15">
      <c r="A10" s="536"/>
    </row>
    <row r="11" spans="1:13" x14ac:dyDescent="0.15">
      <c r="A11" s="536"/>
    </row>
    <row r="12" spans="1:13" x14ac:dyDescent="0.15">
      <c r="A12" s="536"/>
    </row>
    <row r="13" spans="1:13" x14ac:dyDescent="0.15">
      <c r="A13" s="536"/>
    </row>
    <row r="14" spans="1:13" x14ac:dyDescent="0.15">
      <c r="A14" s="536"/>
    </row>
    <row r="15" spans="1:13" x14ac:dyDescent="0.15">
      <c r="A15" s="536"/>
    </row>
    <row r="16" spans="1:13" x14ac:dyDescent="0.15">
      <c r="A16" s="536"/>
    </row>
    <row r="17" spans="1:15" x14ac:dyDescent="0.15">
      <c r="A17" s="536"/>
    </row>
    <row r="18" spans="1:15" x14ac:dyDescent="0.15">
      <c r="A18" s="536"/>
    </row>
    <row r="19" spans="1:15" x14ac:dyDescent="0.15">
      <c r="A19" s="536"/>
    </row>
    <row r="20" spans="1:15" x14ac:dyDescent="0.15">
      <c r="A20" s="536"/>
    </row>
    <row r="21" spans="1:15" x14ac:dyDescent="0.15">
      <c r="A21" s="536"/>
    </row>
    <row r="22" spans="1:15" x14ac:dyDescent="0.15">
      <c r="A22" s="536"/>
    </row>
    <row r="23" spans="1:15" x14ac:dyDescent="0.15">
      <c r="A23" s="536"/>
    </row>
    <row r="24" spans="1:15" x14ac:dyDescent="0.15">
      <c r="A24" s="536"/>
    </row>
    <row r="25" spans="1:15" x14ac:dyDescent="0.15">
      <c r="A25" s="536"/>
    </row>
    <row r="26" spans="1:15" x14ac:dyDescent="0.15">
      <c r="A26" s="536"/>
    </row>
    <row r="27" spans="1:15" x14ac:dyDescent="0.15">
      <c r="A27" s="536"/>
    </row>
    <row r="28" spans="1:15" x14ac:dyDescent="0.15">
      <c r="A28" s="536"/>
    </row>
    <row r="29" spans="1:15" x14ac:dyDescent="0.15">
      <c r="A29" s="536"/>
      <c r="O29" s="404"/>
    </row>
    <row r="30" spans="1:15" x14ac:dyDescent="0.15">
      <c r="A30" s="536"/>
    </row>
    <row r="31" spans="1:15" x14ac:dyDescent="0.15">
      <c r="A31" s="536"/>
    </row>
    <row r="32" spans="1:15" x14ac:dyDescent="0.15">
      <c r="A32" s="536"/>
    </row>
    <row r="33" spans="1:15" x14ac:dyDescent="0.15">
      <c r="A33" s="536"/>
    </row>
    <row r="34" spans="1:15" x14ac:dyDescent="0.15">
      <c r="A34" s="536"/>
    </row>
    <row r="35" spans="1:15" s="46" customFormat="1" ht="20.100000000000001" customHeight="1" x14ac:dyDescent="0.15">
      <c r="A35" s="536"/>
      <c r="B35" s="432" t="s">
        <v>175</v>
      </c>
      <c r="C35" s="432" t="s">
        <v>158</v>
      </c>
      <c r="D35" s="432" t="s">
        <v>159</v>
      </c>
      <c r="E35" s="433" t="s">
        <v>161</v>
      </c>
      <c r="F35" s="434" t="s">
        <v>164</v>
      </c>
      <c r="G35" s="434" t="s">
        <v>167</v>
      </c>
      <c r="H35" s="434" t="s">
        <v>174</v>
      </c>
      <c r="I35" s="434" t="s">
        <v>177</v>
      </c>
      <c r="J35" s="434" t="s">
        <v>178</v>
      </c>
      <c r="K35" s="434" t="s">
        <v>179</v>
      </c>
      <c r="L35" s="434" t="s">
        <v>202</v>
      </c>
      <c r="M35" s="435" t="s">
        <v>204</v>
      </c>
      <c r="N35" s="51"/>
      <c r="O35" s="159"/>
    </row>
    <row r="36" spans="1:15" ht="25.5" customHeight="1" x14ac:dyDescent="0.15">
      <c r="A36" s="536"/>
      <c r="B36" s="221" t="s">
        <v>110</v>
      </c>
      <c r="C36" s="326">
        <v>105</v>
      </c>
      <c r="D36" s="326">
        <v>95.8</v>
      </c>
      <c r="E36" s="326">
        <v>99.5</v>
      </c>
      <c r="F36" s="326">
        <v>100.7</v>
      </c>
      <c r="G36" s="326">
        <v>106.9</v>
      </c>
      <c r="H36" s="326">
        <v>108.5</v>
      </c>
      <c r="I36" s="326">
        <v>114.8</v>
      </c>
      <c r="J36" s="326">
        <v>122.6</v>
      </c>
      <c r="K36" s="326">
        <v>120.5</v>
      </c>
      <c r="L36" s="326">
        <v>125.7</v>
      </c>
      <c r="M36" s="326">
        <v>142</v>
      </c>
      <c r="N36" s="1"/>
      <c r="O36" s="1"/>
    </row>
    <row r="37" spans="1:15" ht="25.5" customHeight="1" x14ac:dyDescent="0.15">
      <c r="A37" s="536"/>
      <c r="B37" s="220" t="s">
        <v>133</v>
      </c>
      <c r="C37" s="326">
        <v>215</v>
      </c>
      <c r="D37" s="326">
        <v>220.5</v>
      </c>
      <c r="E37" s="326">
        <v>225.3</v>
      </c>
      <c r="F37" s="326">
        <v>226.3</v>
      </c>
      <c r="G37" s="326">
        <v>228.9</v>
      </c>
      <c r="H37" s="326">
        <v>231.8</v>
      </c>
      <c r="I37" s="326">
        <v>234.9</v>
      </c>
      <c r="J37" s="326">
        <v>240.8</v>
      </c>
      <c r="K37" s="326">
        <v>233.6</v>
      </c>
      <c r="L37" s="326">
        <v>240.2</v>
      </c>
      <c r="M37" s="326">
        <v>240.1</v>
      </c>
      <c r="N37" s="1"/>
      <c r="O37" s="1"/>
    </row>
    <row r="38" spans="1:15" ht="24.75" customHeight="1" x14ac:dyDescent="0.15">
      <c r="A38" s="536"/>
      <c r="B38" s="194" t="s">
        <v>132</v>
      </c>
      <c r="C38" s="326">
        <v>174</v>
      </c>
      <c r="D38" s="326">
        <v>173</v>
      </c>
      <c r="E38" s="326">
        <v>171</v>
      </c>
      <c r="F38" s="326">
        <v>171</v>
      </c>
      <c r="G38" s="326">
        <v>171</v>
      </c>
      <c r="H38" s="326">
        <v>171</v>
      </c>
      <c r="I38" s="326">
        <v>170</v>
      </c>
      <c r="J38" s="326">
        <v>171</v>
      </c>
      <c r="K38" s="326">
        <v>169</v>
      </c>
      <c r="L38" s="326">
        <v>171</v>
      </c>
      <c r="M38" s="326">
        <v>169</v>
      </c>
    </row>
    <row r="40" spans="1:15" ht="14.25" x14ac:dyDescent="0.15">
      <c r="C40" s="3"/>
      <c r="D40" s="185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T27" sqref="T27"/>
    </sheetView>
  </sheetViews>
  <sheetFormatPr defaultRowHeight="13.5" x14ac:dyDescent="0.15"/>
  <cols>
    <col min="1" max="1" width="11.875" customWidth="1"/>
    <col min="13" max="13" width="9.25" bestFit="1" customWidth="1"/>
  </cols>
  <sheetData>
    <row r="1" spans="1:15" x14ac:dyDescent="0.15">
      <c r="A1" s="254"/>
      <c r="B1" s="549" t="s">
        <v>205</v>
      </c>
      <c r="C1" s="549"/>
      <c r="D1" s="549"/>
      <c r="E1" s="549"/>
      <c r="F1" s="549"/>
      <c r="G1" s="550" t="s">
        <v>130</v>
      </c>
      <c r="H1" s="550"/>
      <c r="I1" s="550"/>
      <c r="J1" s="255" t="s">
        <v>111</v>
      </c>
      <c r="K1" s="4"/>
      <c r="M1" s="4" t="s">
        <v>195</v>
      </c>
    </row>
    <row r="2" spans="1:15" x14ac:dyDescent="0.15">
      <c r="A2" s="254"/>
      <c r="B2" s="549"/>
      <c r="C2" s="549"/>
      <c r="D2" s="549"/>
      <c r="E2" s="549"/>
      <c r="F2" s="549"/>
      <c r="G2" s="550"/>
      <c r="H2" s="550"/>
      <c r="I2" s="550"/>
      <c r="J2" s="451">
        <v>222774</v>
      </c>
      <c r="K2" s="5" t="s">
        <v>113</v>
      </c>
      <c r="L2" s="396">
        <f t="shared" ref="L2:L7" si="0">SUM(J2)</f>
        <v>222774</v>
      </c>
      <c r="M2" s="451">
        <v>155580</v>
      </c>
    </row>
    <row r="3" spans="1:15" x14ac:dyDescent="0.15">
      <c r="J3" s="451">
        <v>388653</v>
      </c>
      <c r="K3" s="4" t="s">
        <v>114</v>
      </c>
      <c r="L3" s="396">
        <f t="shared" si="0"/>
        <v>388653</v>
      </c>
      <c r="M3" s="451">
        <v>250089</v>
      </c>
    </row>
    <row r="4" spans="1:15" x14ac:dyDescent="0.15">
      <c r="J4" s="451">
        <v>514085</v>
      </c>
      <c r="K4" s="4" t="s">
        <v>104</v>
      </c>
      <c r="L4" s="396">
        <f t="shared" si="0"/>
        <v>514085</v>
      </c>
      <c r="M4" s="451">
        <v>316613</v>
      </c>
    </row>
    <row r="5" spans="1:15" x14ac:dyDescent="0.15">
      <c r="J5" s="451">
        <v>153912</v>
      </c>
      <c r="K5" s="4" t="s">
        <v>92</v>
      </c>
      <c r="L5" s="396">
        <f t="shared" si="0"/>
        <v>153912</v>
      </c>
      <c r="M5" s="451">
        <v>126800</v>
      </c>
    </row>
    <row r="6" spans="1:15" x14ac:dyDescent="0.15">
      <c r="J6" s="451">
        <v>261495</v>
      </c>
      <c r="K6" s="4" t="s">
        <v>102</v>
      </c>
      <c r="L6" s="396">
        <f t="shared" si="0"/>
        <v>261495</v>
      </c>
      <c r="M6" s="451">
        <v>153020</v>
      </c>
    </row>
    <row r="7" spans="1:15" x14ac:dyDescent="0.15">
      <c r="J7" s="451">
        <v>860029</v>
      </c>
      <c r="K7" s="4" t="s">
        <v>105</v>
      </c>
      <c r="L7" s="396">
        <f t="shared" si="0"/>
        <v>860029</v>
      </c>
      <c r="M7" s="451">
        <v>628567</v>
      </c>
    </row>
    <row r="8" spans="1:15" x14ac:dyDescent="0.15">
      <c r="J8" s="396">
        <f>SUM(J2:J7)</f>
        <v>2400948</v>
      </c>
      <c r="K8" s="4" t="s">
        <v>94</v>
      </c>
      <c r="L8" s="502">
        <f>SUM(L2:L7)</f>
        <v>2400948</v>
      </c>
      <c r="M8" s="396">
        <f>SUM(M2:M7)</f>
        <v>1630669</v>
      </c>
    </row>
    <row r="10" spans="1:15" x14ac:dyDescent="0.15">
      <c r="K10" s="4"/>
      <c r="L10" s="4" t="s">
        <v>169</v>
      </c>
      <c r="M10" s="4" t="s">
        <v>115</v>
      </c>
      <c r="N10" s="4"/>
      <c r="O10" s="4" t="s">
        <v>131</v>
      </c>
    </row>
    <row r="11" spans="1:15" x14ac:dyDescent="0.15">
      <c r="K11" s="5" t="s">
        <v>113</v>
      </c>
      <c r="L11" s="396">
        <f>SUM(M2)</f>
        <v>155580</v>
      </c>
      <c r="M11" s="396">
        <f t="shared" ref="M11:M17" si="1">SUM(N11-L11)</f>
        <v>67194</v>
      </c>
      <c r="N11" s="396">
        <f t="shared" ref="N11:N17" si="2">SUM(L2)</f>
        <v>222774</v>
      </c>
      <c r="O11" s="397">
        <f>SUM(L11/N11)</f>
        <v>0.69837593255945485</v>
      </c>
    </row>
    <row r="12" spans="1:15" x14ac:dyDescent="0.15">
      <c r="K12" s="4" t="s">
        <v>114</v>
      </c>
      <c r="L12" s="396">
        <f t="shared" ref="L12:L17" si="3">SUM(M3)</f>
        <v>250089</v>
      </c>
      <c r="M12" s="396">
        <f t="shared" si="1"/>
        <v>138564</v>
      </c>
      <c r="N12" s="396">
        <f t="shared" si="2"/>
        <v>388653</v>
      </c>
      <c r="O12" s="397">
        <f t="shared" ref="O12:O17" si="4">SUM(L12/N12)</f>
        <v>0.6434763143472455</v>
      </c>
    </row>
    <row r="13" spans="1:15" x14ac:dyDescent="0.15">
      <c r="K13" s="4" t="s">
        <v>104</v>
      </c>
      <c r="L13" s="396">
        <f t="shared" si="3"/>
        <v>316613</v>
      </c>
      <c r="M13" s="396">
        <f t="shared" si="1"/>
        <v>197472</v>
      </c>
      <c r="N13" s="396">
        <f t="shared" si="2"/>
        <v>514085</v>
      </c>
      <c r="O13" s="397">
        <f t="shared" si="4"/>
        <v>0.61587675189900504</v>
      </c>
    </row>
    <row r="14" spans="1:15" x14ac:dyDescent="0.15">
      <c r="K14" s="4" t="s">
        <v>92</v>
      </c>
      <c r="L14" s="396">
        <f t="shared" si="3"/>
        <v>126800</v>
      </c>
      <c r="M14" s="396">
        <f t="shared" si="1"/>
        <v>27112</v>
      </c>
      <c r="N14" s="396">
        <f t="shared" si="2"/>
        <v>153912</v>
      </c>
      <c r="O14" s="397">
        <f t="shared" si="4"/>
        <v>0.82384739331566093</v>
      </c>
    </row>
    <row r="15" spans="1:15" x14ac:dyDescent="0.15">
      <c r="K15" s="4" t="s">
        <v>102</v>
      </c>
      <c r="L15" s="396">
        <f t="shared" si="3"/>
        <v>153020</v>
      </c>
      <c r="M15" s="396">
        <f t="shared" si="1"/>
        <v>108475</v>
      </c>
      <c r="N15" s="396">
        <f t="shared" si="2"/>
        <v>261495</v>
      </c>
      <c r="O15" s="397">
        <f t="shared" si="4"/>
        <v>0.58517371269049123</v>
      </c>
    </row>
    <row r="16" spans="1:15" x14ac:dyDescent="0.15">
      <c r="K16" s="4" t="s">
        <v>105</v>
      </c>
      <c r="L16" s="396">
        <f t="shared" si="3"/>
        <v>628567</v>
      </c>
      <c r="M16" s="396">
        <f t="shared" si="1"/>
        <v>231462</v>
      </c>
      <c r="N16" s="396">
        <f t="shared" si="2"/>
        <v>860029</v>
      </c>
      <c r="O16" s="397">
        <f t="shared" si="4"/>
        <v>0.73086721494275197</v>
      </c>
    </row>
    <row r="17" spans="11:15" x14ac:dyDescent="0.15">
      <c r="K17" s="4" t="s">
        <v>94</v>
      </c>
      <c r="L17" s="396">
        <f t="shared" si="3"/>
        <v>1630669</v>
      </c>
      <c r="M17" s="396">
        <f t="shared" si="1"/>
        <v>770279</v>
      </c>
      <c r="N17" s="396">
        <f t="shared" si="2"/>
        <v>2400948</v>
      </c>
      <c r="O17" s="397">
        <f t="shared" si="4"/>
        <v>0.67917714169569687</v>
      </c>
    </row>
    <row r="52" spans="1:11" x14ac:dyDescent="0.15">
      <c r="K52" s="230"/>
    </row>
    <row r="53" spans="1:11" ht="20.100000000000001" customHeight="1" x14ac:dyDescent="0.15"/>
    <row r="54" spans="1:11" ht="20.100000000000001" customHeight="1" thickBot="1" x14ac:dyDescent="0.2"/>
    <row r="55" spans="1:11" ht="16.5" customHeight="1" x14ac:dyDescent="0.15">
      <c r="A55" s="54"/>
      <c r="B55" s="54"/>
      <c r="C55" s="54"/>
      <c r="D55" s="54"/>
      <c r="E55" s="54"/>
      <c r="F55" s="54"/>
      <c r="G55" s="54"/>
      <c r="H55" s="54"/>
      <c r="I55" s="54"/>
    </row>
    <row r="56" spans="1:11" ht="14.25" x14ac:dyDescent="0.15">
      <c r="A56" s="38" t="s">
        <v>116</v>
      </c>
      <c r="B56" s="39"/>
      <c r="C56" s="551" t="s">
        <v>111</v>
      </c>
      <c r="D56" s="552"/>
      <c r="E56" s="551" t="s">
        <v>112</v>
      </c>
      <c r="F56" s="552"/>
      <c r="G56" s="555" t="s">
        <v>117</v>
      </c>
      <c r="H56" s="551" t="s">
        <v>118</v>
      </c>
      <c r="I56" s="552"/>
    </row>
    <row r="57" spans="1:11" ht="14.25" x14ac:dyDescent="0.15">
      <c r="A57" s="40" t="s">
        <v>119</v>
      </c>
      <c r="B57" s="41"/>
      <c r="C57" s="553"/>
      <c r="D57" s="554"/>
      <c r="E57" s="553"/>
      <c r="F57" s="554"/>
      <c r="G57" s="556"/>
      <c r="H57" s="553"/>
      <c r="I57" s="554"/>
    </row>
    <row r="58" spans="1:11" ht="19.5" customHeight="1" x14ac:dyDescent="0.15">
      <c r="A58" s="45" t="s">
        <v>120</v>
      </c>
      <c r="B58" s="42"/>
      <c r="C58" s="545" t="s">
        <v>163</v>
      </c>
      <c r="D58" s="546"/>
      <c r="E58" s="547" t="s">
        <v>206</v>
      </c>
      <c r="F58" s="548"/>
      <c r="G58" s="88">
        <v>15.6</v>
      </c>
      <c r="H58" s="43"/>
      <c r="I58" s="44"/>
    </row>
    <row r="59" spans="1:11" ht="19.5" customHeight="1" x14ac:dyDescent="0.15">
      <c r="A59" s="45" t="s">
        <v>121</v>
      </c>
      <c r="B59" s="42"/>
      <c r="C59" s="543" t="s">
        <v>160</v>
      </c>
      <c r="D59" s="546"/>
      <c r="E59" s="547" t="s">
        <v>207</v>
      </c>
      <c r="F59" s="548"/>
      <c r="G59" s="93">
        <v>32.5</v>
      </c>
      <c r="H59" s="43"/>
      <c r="I59" s="44"/>
    </row>
    <row r="60" spans="1:11" ht="20.100000000000001" customHeight="1" x14ac:dyDescent="0.15">
      <c r="A60" s="45" t="s">
        <v>122</v>
      </c>
      <c r="B60" s="42"/>
      <c r="C60" s="547" t="s">
        <v>200</v>
      </c>
      <c r="D60" s="548"/>
      <c r="E60" s="543" t="s">
        <v>208</v>
      </c>
      <c r="F60" s="544"/>
      <c r="G60" s="88">
        <v>80.400000000000006</v>
      </c>
      <c r="H60" s="43"/>
      <c r="I60" s="44"/>
    </row>
    <row r="61" spans="1:11" ht="20.100000000000001" customHeight="1" x14ac:dyDescent="0.15"/>
    <row r="62" spans="1:11" ht="20.100000000000001" customHeight="1" x14ac:dyDescent="0.15"/>
    <row r="63" spans="1:11" x14ac:dyDescent="0.15">
      <c r="E63" s="37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V76" sqref="V76"/>
    </sheetView>
  </sheetViews>
  <sheetFormatPr defaultColWidth="4.75" defaultRowHeight="9.9499999999999993" customHeight="1" x14ac:dyDescent="0.15"/>
  <cols>
    <col min="1" max="1" width="7.625" style="408" customWidth="1"/>
    <col min="2" max="10" width="6.125" style="408" customWidth="1"/>
    <col min="11" max="11" width="6.125" style="1" customWidth="1"/>
    <col min="12" max="13" width="6.125" style="408" customWidth="1"/>
    <col min="14" max="14" width="7.625" style="408" customWidth="1"/>
    <col min="15" max="15" width="7.5" style="408" customWidth="1"/>
    <col min="16" max="34" width="7.625" style="408" customWidth="1"/>
    <col min="35" max="41" width="9.625" style="408" customWidth="1"/>
    <col min="42" max="16384" width="4.75" style="408"/>
  </cols>
  <sheetData>
    <row r="1" spans="1:19" ht="9.9499999999999993" customHeight="1" x14ac:dyDescent="0.15">
      <c r="E1" s="3"/>
      <c r="F1" s="3"/>
      <c r="G1" s="3"/>
      <c r="H1" s="3"/>
      <c r="K1" s="160"/>
    </row>
    <row r="3" spans="1:19" ht="9.9499999999999993" customHeight="1" x14ac:dyDescent="0.15">
      <c r="A3" s="31"/>
      <c r="B3" s="31"/>
    </row>
    <row r="4" spans="1:19" ht="9.9499999999999993" customHeight="1" x14ac:dyDescent="0.2">
      <c r="J4" s="157"/>
      <c r="K4" s="3"/>
      <c r="L4" s="3"/>
      <c r="M4" s="87"/>
    </row>
    <row r="13" spans="1:19" ht="9.9499999999999993" customHeight="1" x14ac:dyDescent="0.15">
      <c r="R13" s="177"/>
      <c r="S13" s="327"/>
    </row>
    <row r="14" spans="1:19" ht="9.9499999999999993" customHeight="1" x14ac:dyDescent="0.15">
      <c r="R14" s="177"/>
      <c r="S14" s="327"/>
    </row>
    <row r="15" spans="1:19" ht="9.9499999999999993" customHeight="1" x14ac:dyDescent="0.15">
      <c r="R15" s="177"/>
      <c r="S15" s="327"/>
    </row>
    <row r="16" spans="1:19" ht="9.9499999999999993" customHeight="1" x14ac:dyDescent="0.15">
      <c r="R16" s="177"/>
      <c r="S16" s="327"/>
    </row>
    <row r="17" spans="1:35" ht="9.9499999999999993" customHeight="1" x14ac:dyDescent="0.15">
      <c r="R17" s="177"/>
      <c r="S17" s="327"/>
    </row>
    <row r="20" spans="1:35" ht="9.9499999999999993" customHeight="1" x14ac:dyDescent="0.15">
      <c r="AI20" s="161"/>
    </row>
    <row r="25" spans="1:35" s="161" customFormat="1" ht="9.9499999999999993" customHeight="1" x14ac:dyDescent="0.15">
      <c r="A25" s="162"/>
      <c r="B25" s="162" t="s">
        <v>77</v>
      </c>
      <c r="C25" s="162" t="s">
        <v>78</v>
      </c>
      <c r="D25" s="162" t="s">
        <v>79</v>
      </c>
      <c r="E25" s="162" t="s">
        <v>80</v>
      </c>
      <c r="F25" s="162" t="s">
        <v>81</v>
      </c>
      <c r="G25" s="162" t="s">
        <v>82</v>
      </c>
      <c r="H25" s="162" t="s">
        <v>83</v>
      </c>
      <c r="I25" s="162" t="s">
        <v>84</v>
      </c>
      <c r="J25" s="162" t="s">
        <v>85</v>
      </c>
      <c r="K25" s="162" t="s">
        <v>86</v>
      </c>
      <c r="L25" s="162" t="s">
        <v>87</v>
      </c>
      <c r="M25" s="163" t="s">
        <v>88</v>
      </c>
      <c r="N25" s="233" t="s">
        <v>127</v>
      </c>
      <c r="O25" s="165" t="s">
        <v>126</v>
      </c>
      <c r="AI25" s="408"/>
    </row>
    <row r="26" spans="1:35" ht="9.9499999999999993" customHeight="1" x14ac:dyDescent="0.15">
      <c r="A26" s="7" t="s">
        <v>177</v>
      </c>
      <c r="B26" s="162">
        <v>64.900000000000006</v>
      </c>
      <c r="C26" s="162">
        <v>67.599999999999994</v>
      </c>
      <c r="D26" s="164">
        <v>77.400000000000006</v>
      </c>
      <c r="E26" s="162">
        <v>74</v>
      </c>
      <c r="F26" s="162">
        <v>77</v>
      </c>
      <c r="G26" s="162">
        <v>78.2</v>
      </c>
      <c r="H26" s="164">
        <v>75.400000000000006</v>
      </c>
      <c r="I26" s="162">
        <v>74.8</v>
      </c>
      <c r="J26" s="162">
        <v>77</v>
      </c>
      <c r="K26" s="162">
        <v>80.7</v>
      </c>
      <c r="L26" s="162">
        <v>84.1</v>
      </c>
      <c r="M26" s="356">
        <v>74.400000000000006</v>
      </c>
      <c r="N26" s="357">
        <f t="shared" ref="N26:N29" si="0">SUM(B26:M26)</f>
        <v>905.5</v>
      </c>
      <c r="O26" s="164">
        <v>102.9</v>
      </c>
    </row>
    <row r="27" spans="1:35" ht="9.9499999999999993" customHeight="1" x14ac:dyDescent="0.15">
      <c r="A27" s="7" t="s">
        <v>180</v>
      </c>
      <c r="B27" s="162">
        <v>74.599999999999994</v>
      </c>
      <c r="C27" s="162">
        <v>75.400000000000006</v>
      </c>
      <c r="D27" s="164">
        <v>81.099999999999994</v>
      </c>
      <c r="E27" s="162">
        <v>81.599999999999994</v>
      </c>
      <c r="F27" s="162">
        <v>80.7</v>
      </c>
      <c r="G27" s="162">
        <v>79.400000000000006</v>
      </c>
      <c r="H27" s="164">
        <v>87.2</v>
      </c>
      <c r="I27" s="162">
        <v>72.599999999999994</v>
      </c>
      <c r="J27" s="162">
        <v>79</v>
      </c>
      <c r="K27" s="162">
        <v>82.8</v>
      </c>
      <c r="L27" s="162">
        <v>76.400000000000006</v>
      </c>
      <c r="M27" s="356">
        <v>76.5</v>
      </c>
      <c r="N27" s="357">
        <f t="shared" si="0"/>
        <v>947.3</v>
      </c>
      <c r="O27" s="164">
        <f>SUM(N27/N26)*100</f>
        <v>104.61623412479292</v>
      </c>
    </row>
    <row r="28" spans="1:35" ht="9.9499999999999993" customHeight="1" x14ac:dyDescent="0.15">
      <c r="A28" s="7" t="s">
        <v>179</v>
      </c>
      <c r="B28" s="162">
        <v>69</v>
      </c>
      <c r="C28" s="162">
        <v>77.5</v>
      </c>
      <c r="D28" s="164">
        <v>84.3</v>
      </c>
      <c r="E28" s="162">
        <v>83</v>
      </c>
      <c r="F28" s="162">
        <v>72.7</v>
      </c>
      <c r="G28" s="162">
        <v>75.400000000000006</v>
      </c>
      <c r="H28" s="164">
        <v>78.3</v>
      </c>
      <c r="I28" s="162">
        <v>69.5</v>
      </c>
      <c r="J28" s="162">
        <v>75.900000000000006</v>
      </c>
      <c r="K28" s="162">
        <v>79.900000000000006</v>
      </c>
      <c r="L28" s="162">
        <v>67.3</v>
      </c>
      <c r="M28" s="356">
        <v>71.8</v>
      </c>
      <c r="N28" s="357">
        <f t="shared" si="0"/>
        <v>904.5999999999998</v>
      </c>
      <c r="O28" s="164">
        <f>SUM(N28/N27)*100</f>
        <v>95.492452232661236</v>
      </c>
    </row>
    <row r="29" spans="1:35" ht="9.9499999999999993" customHeight="1" x14ac:dyDescent="0.15">
      <c r="A29" s="7" t="s">
        <v>183</v>
      </c>
      <c r="B29" s="162">
        <v>62</v>
      </c>
      <c r="C29" s="162">
        <v>71.900000000000006</v>
      </c>
      <c r="D29" s="164">
        <v>82.3</v>
      </c>
      <c r="E29" s="162">
        <v>86.9</v>
      </c>
      <c r="F29" s="162">
        <v>79.5</v>
      </c>
      <c r="G29" s="162">
        <v>84.7</v>
      </c>
      <c r="H29" s="164">
        <v>77.8</v>
      </c>
      <c r="I29" s="162">
        <v>103.2</v>
      </c>
      <c r="J29" s="162">
        <v>105.2</v>
      </c>
      <c r="K29" s="162">
        <v>95.4</v>
      </c>
      <c r="L29" s="162">
        <v>100.3</v>
      </c>
      <c r="M29" s="356">
        <v>106.6</v>
      </c>
      <c r="N29" s="357">
        <f t="shared" si="0"/>
        <v>1055.8</v>
      </c>
      <c r="O29" s="164">
        <f>SUM(N29/N28)*100</f>
        <v>116.71456997567988</v>
      </c>
    </row>
    <row r="30" spans="1:35" ht="9.9499999999999993" customHeight="1" x14ac:dyDescent="0.15">
      <c r="A30" s="7" t="s">
        <v>196</v>
      </c>
      <c r="B30" s="162">
        <v>93.3</v>
      </c>
      <c r="C30" s="162">
        <v>91.3</v>
      </c>
      <c r="D30" s="164">
        <v>106.6</v>
      </c>
      <c r="E30" s="162">
        <v>106.6</v>
      </c>
      <c r="F30" s="162">
        <v>101.9</v>
      </c>
      <c r="G30" s="162">
        <v>113</v>
      </c>
      <c r="H30" s="164">
        <v>110.5</v>
      </c>
      <c r="I30" s="162">
        <v>100.3</v>
      </c>
      <c r="J30" s="162">
        <v>104.2</v>
      </c>
      <c r="K30" s="162"/>
      <c r="L30" s="162"/>
      <c r="M30" s="356"/>
      <c r="N30" s="357"/>
      <c r="O30" s="164"/>
    </row>
    <row r="31" spans="1:35" s="1" customFormat="1" ht="9.9499999999999993" customHeight="1" x14ac:dyDescent="0.15"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</row>
    <row r="51" spans="1:27" ht="9.9499999999999993" customHeight="1" x14ac:dyDescent="0.1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AA51" s="1"/>
    </row>
    <row r="52" spans="1:27" ht="9.9499999999999993" customHeight="1" x14ac:dyDescent="0.15">
      <c r="A52" s="52"/>
      <c r="B52" s="32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 x14ac:dyDescent="0.15">
      <c r="A53" s="52"/>
      <c r="B53" s="32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 x14ac:dyDescent="0.15">
      <c r="A54" s="52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 x14ac:dyDescent="0.15">
      <c r="A55" s="162"/>
      <c r="B55" s="162" t="s">
        <v>77</v>
      </c>
      <c r="C55" s="162" t="s">
        <v>78</v>
      </c>
      <c r="D55" s="162" t="s">
        <v>79</v>
      </c>
      <c r="E55" s="162" t="s">
        <v>80</v>
      </c>
      <c r="F55" s="162" t="s">
        <v>81</v>
      </c>
      <c r="G55" s="162" t="s">
        <v>82</v>
      </c>
      <c r="H55" s="162" t="s">
        <v>83</v>
      </c>
      <c r="I55" s="162" t="s">
        <v>84</v>
      </c>
      <c r="J55" s="162" t="s">
        <v>85</v>
      </c>
      <c r="K55" s="162" t="s">
        <v>86</v>
      </c>
      <c r="L55" s="162" t="s">
        <v>87</v>
      </c>
      <c r="M55" s="163" t="s">
        <v>88</v>
      </c>
      <c r="N55" s="233" t="s">
        <v>128</v>
      </c>
      <c r="O55" s="165" t="s">
        <v>126</v>
      </c>
    </row>
    <row r="56" spans="1:27" ht="9.9499999999999993" customHeight="1" x14ac:dyDescent="0.15">
      <c r="A56" s="7" t="s">
        <v>177</v>
      </c>
      <c r="B56" s="162">
        <v>109.8</v>
      </c>
      <c r="C56" s="162">
        <v>111.1</v>
      </c>
      <c r="D56" s="162">
        <v>112.9</v>
      </c>
      <c r="E56" s="162">
        <v>112.6</v>
      </c>
      <c r="F56" s="162">
        <v>115.3</v>
      </c>
      <c r="G56" s="162">
        <v>116.9</v>
      </c>
      <c r="H56" s="162">
        <v>111</v>
      </c>
      <c r="I56" s="162">
        <v>109</v>
      </c>
      <c r="J56" s="163">
        <v>114.4</v>
      </c>
      <c r="K56" s="162">
        <v>118.3</v>
      </c>
      <c r="L56" s="162">
        <v>124.3</v>
      </c>
      <c r="M56" s="163">
        <v>121.6</v>
      </c>
      <c r="N56" s="238">
        <f t="shared" ref="N56:N59" si="1">SUM(B56:M56)/12</f>
        <v>114.76666666666665</v>
      </c>
      <c r="O56" s="164">
        <v>105.8</v>
      </c>
      <c r="P56" s="18"/>
      <c r="Q56" s="18"/>
    </row>
    <row r="57" spans="1:27" ht="9.9499999999999993" customHeight="1" x14ac:dyDescent="0.15">
      <c r="A57" s="7" t="s">
        <v>180</v>
      </c>
      <c r="B57" s="162">
        <v>119.6</v>
      </c>
      <c r="C57" s="162">
        <v>123</v>
      </c>
      <c r="D57" s="162">
        <v>124.9</v>
      </c>
      <c r="E57" s="162">
        <v>120.4</v>
      </c>
      <c r="F57" s="162">
        <v>122.8</v>
      </c>
      <c r="G57" s="162">
        <v>122.8</v>
      </c>
      <c r="H57" s="162">
        <v>126.5</v>
      </c>
      <c r="I57" s="162">
        <v>124.6</v>
      </c>
      <c r="J57" s="163">
        <v>120.4</v>
      </c>
      <c r="K57" s="162">
        <v>123.9</v>
      </c>
      <c r="L57" s="162">
        <v>123.3</v>
      </c>
      <c r="M57" s="163">
        <v>119.5</v>
      </c>
      <c r="N57" s="238">
        <f t="shared" si="1"/>
        <v>122.64166666666667</v>
      </c>
      <c r="O57" s="164">
        <f>SUM(N57/N56)*100</f>
        <v>106.86174847516703</v>
      </c>
      <c r="P57" s="18"/>
      <c r="Q57" s="18"/>
    </row>
    <row r="58" spans="1:27" ht="9.9499999999999993" customHeight="1" x14ac:dyDescent="0.15">
      <c r="A58" s="7" t="s">
        <v>179</v>
      </c>
      <c r="B58" s="162">
        <v>121.9</v>
      </c>
      <c r="C58" s="162">
        <v>124.4</v>
      </c>
      <c r="D58" s="162">
        <v>124.3</v>
      </c>
      <c r="E58" s="162">
        <v>124</v>
      </c>
      <c r="F58" s="162">
        <v>129.1</v>
      </c>
      <c r="G58" s="162">
        <v>126</v>
      </c>
      <c r="H58" s="162">
        <v>120.9</v>
      </c>
      <c r="I58" s="162">
        <v>119.3</v>
      </c>
      <c r="J58" s="163">
        <v>118.8</v>
      </c>
      <c r="K58" s="162">
        <v>118</v>
      </c>
      <c r="L58" s="162">
        <v>111.6</v>
      </c>
      <c r="M58" s="163">
        <v>107.9</v>
      </c>
      <c r="N58" s="238">
        <f t="shared" si="1"/>
        <v>120.51666666666667</v>
      </c>
      <c r="O58" s="164">
        <f>SUM(N58/N57)*100</f>
        <v>98.267309913705233</v>
      </c>
      <c r="P58" s="18"/>
      <c r="Q58" s="18"/>
    </row>
    <row r="59" spans="1:27" ht="10.5" customHeight="1" x14ac:dyDescent="0.15">
      <c r="A59" s="7" t="s">
        <v>183</v>
      </c>
      <c r="B59" s="162">
        <v>107.9</v>
      </c>
      <c r="C59" s="162">
        <v>111.7</v>
      </c>
      <c r="D59" s="162">
        <v>111.9</v>
      </c>
      <c r="E59" s="162">
        <v>110.2</v>
      </c>
      <c r="F59" s="162">
        <v>112.5</v>
      </c>
      <c r="G59" s="162">
        <v>113</v>
      </c>
      <c r="H59" s="162">
        <v>111.4</v>
      </c>
      <c r="I59" s="162">
        <v>144</v>
      </c>
      <c r="J59" s="163">
        <v>145.1</v>
      </c>
      <c r="K59" s="162">
        <v>144.6</v>
      </c>
      <c r="L59" s="162">
        <v>147.4</v>
      </c>
      <c r="M59" s="163">
        <v>148.4</v>
      </c>
      <c r="N59" s="238">
        <f t="shared" si="1"/>
        <v>125.67500000000001</v>
      </c>
      <c r="O59" s="164">
        <f>SUM(N59/N58)*100</f>
        <v>104.28018254736553</v>
      </c>
      <c r="P59" s="18"/>
      <c r="Q59" s="18"/>
    </row>
    <row r="60" spans="1:27" ht="10.5" customHeight="1" x14ac:dyDescent="0.15">
      <c r="A60" s="7" t="s">
        <v>196</v>
      </c>
      <c r="B60" s="162">
        <v>141.30000000000001</v>
      </c>
      <c r="C60" s="162">
        <v>142.30000000000001</v>
      </c>
      <c r="D60" s="162">
        <v>141.1</v>
      </c>
      <c r="E60" s="162">
        <v>140.1</v>
      </c>
      <c r="F60" s="162">
        <v>145.19999999999999</v>
      </c>
      <c r="G60" s="162">
        <v>146.30000000000001</v>
      </c>
      <c r="H60" s="162">
        <v>140.9</v>
      </c>
      <c r="I60" s="162">
        <v>140.80000000000001</v>
      </c>
      <c r="J60" s="163">
        <v>138</v>
      </c>
      <c r="K60" s="162"/>
      <c r="L60" s="162"/>
      <c r="M60" s="163"/>
      <c r="N60" s="238"/>
      <c r="O60" s="164"/>
    </row>
    <row r="62" spans="1:27" ht="9.9499999999999993" customHeight="1" x14ac:dyDescent="0.15">
      <c r="O62" s="52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 x14ac:dyDescent="0.15">
      <c r="O63" s="5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 x14ac:dyDescent="0.15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 x14ac:dyDescent="0.15"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</row>
    <row r="85" spans="1:25" ht="9.9499999999999993" customHeight="1" x14ac:dyDescent="0.15">
      <c r="A85" s="162"/>
      <c r="B85" s="162" t="s">
        <v>77</v>
      </c>
      <c r="C85" s="162" t="s">
        <v>78</v>
      </c>
      <c r="D85" s="162" t="s">
        <v>79</v>
      </c>
      <c r="E85" s="162" t="s">
        <v>80</v>
      </c>
      <c r="F85" s="162" t="s">
        <v>81</v>
      </c>
      <c r="G85" s="162" t="s">
        <v>82</v>
      </c>
      <c r="H85" s="162" t="s">
        <v>83</v>
      </c>
      <c r="I85" s="162" t="s">
        <v>84</v>
      </c>
      <c r="J85" s="162" t="s">
        <v>85</v>
      </c>
      <c r="K85" s="162" t="s">
        <v>86</v>
      </c>
      <c r="L85" s="162" t="s">
        <v>87</v>
      </c>
      <c r="M85" s="163" t="s">
        <v>88</v>
      </c>
      <c r="N85" s="233" t="s">
        <v>128</v>
      </c>
      <c r="O85" s="165" t="s">
        <v>126</v>
      </c>
    </row>
    <row r="86" spans="1:25" ht="9.9499999999999993" customHeight="1" x14ac:dyDescent="0.15">
      <c r="A86" s="7" t="s">
        <v>177</v>
      </c>
      <c r="B86" s="162">
        <v>59.5</v>
      </c>
      <c r="C86" s="162">
        <v>60.6</v>
      </c>
      <c r="D86" s="162">
        <v>68.3</v>
      </c>
      <c r="E86" s="162">
        <v>65.8</v>
      </c>
      <c r="F86" s="162">
        <v>66.5</v>
      </c>
      <c r="G86" s="162">
        <v>66.7</v>
      </c>
      <c r="H86" s="162">
        <v>68.8</v>
      </c>
      <c r="I86" s="162">
        <v>68.900000000000006</v>
      </c>
      <c r="J86" s="163">
        <v>66.5</v>
      </c>
      <c r="K86" s="162">
        <v>67.7</v>
      </c>
      <c r="L86" s="162">
        <v>66.8</v>
      </c>
      <c r="M86" s="163">
        <v>61.7</v>
      </c>
      <c r="N86" s="238">
        <f>SUM(B86:M86)/12</f>
        <v>65.650000000000006</v>
      </c>
      <c r="O86" s="164">
        <v>109.4</v>
      </c>
      <c r="P86" s="51"/>
      <c r="Q86" s="245"/>
      <c r="R86" s="51"/>
      <c r="S86" s="51"/>
      <c r="T86" s="51"/>
      <c r="U86" s="51"/>
      <c r="V86" s="51"/>
      <c r="W86" s="51"/>
      <c r="X86" s="51"/>
      <c r="Y86" s="167"/>
    </row>
    <row r="87" spans="1:25" ht="9.9499999999999993" customHeight="1" x14ac:dyDescent="0.15">
      <c r="A87" s="7" t="s">
        <v>180</v>
      </c>
      <c r="B87" s="162">
        <v>62.7</v>
      </c>
      <c r="C87" s="162">
        <v>60.7</v>
      </c>
      <c r="D87" s="162">
        <v>64.7</v>
      </c>
      <c r="E87" s="162">
        <v>68.3</v>
      </c>
      <c r="F87" s="162">
        <v>65.3</v>
      </c>
      <c r="G87" s="162">
        <v>64.7</v>
      </c>
      <c r="H87" s="162">
        <v>68.400000000000006</v>
      </c>
      <c r="I87" s="162">
        <v>58.6</v>
      </c>
      <c r="J87" s="163">
        <v>66.2</v>
      </c>
      <c r="K87" s="162">
        <v>66.3</v>
      </c>
      <c r="L87" s="162">
        <v>62.1</v>
      </c>
      <c r="M87" s="163">
        <v>64.599999999999994</v>
      </c>
      <c r="N87" s="238">
        <f>SUM(B87:M87)/12</f>
        <v>64.38333333333334</v>
      </c>
      <c r="O87" s="164">
        <f t="shared" ref="O87" si="2">SUM(N87/N86)*100</f>
        <v>98.070576288398073</v>
      </c>
      <c r="P87" s="51"/>
      <c r="Q87" s="245"/>
      <c r="R87" s="51"/>
      <c r="S87" s="51"/>
      <c r="T87" s="51"/>
      <c r="U87" s="51"/>
      <c r="V87" s="51"/>
      <c r="W87" s="51"/>
      <c r="X87" s="51"/>
      <c r="Y87" s="51"/>
    </row>
    <row r="88" spans="1:25" ht="10.5" customHeight="1" x14ac:dyDescent="0.15">
      <c r="A88" s="7" t="s">
        <v>179</v>
      </c>
      <c r="B88" s="162">
        <v>56.2</v>
      </c>
      <c r="C88" s="162">
        <v>61.9</v>
      </c>
      <c r="D88" s="162">
        <v>67.900000000000006</v>
      </c>
      <c r="E88" s="162">
        <v>67</v>
      </c>
      <c r="F88" s="162">
        <v>55.4</v>
      </c>
      <c r="G88" s="162">
        <v>60.3</v>
      </c>
      <c r="H88" s="162">
        <v>65.5</v>
      </c>
      <c r="I88" s="162">
        <v>58.5</v>
      </c>
      <c r="J88" s="163">
        <v>63.9</v>
      </c>
      <c r="K88" s="162">
        <v>67.900000000000006</v>
      </c>
      <c r="L88" s="162">
        <v>61.4</v>
      </c>
      <c r="M88" s="163">
        <v>67</v>
      </c>
      <c r="N88" s="238">
        <f>SUM(B88:M88)/12</f>
        <v>62.741666666666667</v>
      </c>
      <c r="O88" s="164">
        <f>SUM(N88/N87)*100</f>
        <v>97.450168263008024</v>
      </c>
      <c r="P88" s="51"/>
      <c r="Q88" s="245"/>
      <c r="R88" s="51"/>
      <c r="S88" s="51"/>
      <c r="T88" s="51"/>
      <c r="U88" s="51"/>
      <c r="V88" s="51"/>
      <c r="W88" s="51"/>
      <c r="X88" s="51"/>
      <c r="Y88" s="51"/>
    </row>
    <row r="89" spans="1:25" ht="10.5" customHeight="1" x14ac:dyDescent="0.15">
      <c r="A89" s="7" t="s">
        <v>183</v>
      </c>
      <c r="B89" s="162">
        <v>57.4</v>
      </c>
      <c r="C89" s="162">
        <v>63.8</v>
      </c>
      <c r="D89" s="162">
        <v>73.5</v>
      </c>
      <c r="E89" s="162">
        <v>79</v>
      </c>
      <c r="F89" s="162">
        <v>70.3</v>
      </c>
      <c r="G89" s="162">
        <v>74.900000000000006</v>
      </c>
      <c r="H89" s="162">
        <v>70</v>
      </c>
      <c r="I89" s="162">
        <v>68</v>
      </c>
      <c r="J89" s="163">
        <v>72.400000000000006</v>
      </c>
      <c r="K89" s="162">
        <v>66</v>
      </c>
      <c r="L89" s="162">
        <v>67.7</v>
      </c>
      <c r="M89" s="163">
        <v>71.7</v>
      </c>
      <c r="N89" s="238">
        <f>SUM(B89:M89)/12</f>
        <v>69.558333333333337</v>
      </c>
      <c r="O89" s="501">
        <f>SUM(N89/N88)*100</f>
        <v>110.86465666091114</v>
      </c>
      <c r="P89" s="51"/>
      <c r="Q89" s="245"/>
      <c r="R89" s="51"/>
      <c r="S89" s="51"/>
      <c r="T89" s="51"/>
      <c r="U89" s="51"/>
      <c r="V89" s="51"/>
      <c r="W89" s="51"/>
      <c r="X89" s="51"/>
      <c r="Y89" s="51"/>
    </row>
    <row r="90" spans="1:25" ht="10.5" customHeight="1" x14ac:dyDescent="0.15">
      <c r="A90" s="7" t="s">
        <v>196</v>
      </c>
      <c r="B90" s="162">
        <v>66.900000000000006</v>
      </c>
      <c r="C90" s="162">
        <v>64.099999999999994</v>
      </c>
      <c r="D90" s="162">
        <v>75.599999999999994</v>
      </c>
      <c r="E90" s="162">
        <v>76.2</v>
      </c>
      <c r="F90" s="162">
        <v>69.599999999999994</v>
      </c>
      <c r="G90" s="162">
        <v>77.2</v>
      </c>
      <c r="H90" s="162">
        <v>78.8</v>
      </c>
      <c r="I90" s="162">
        <v>71.3</v>
      </c>
      <c r="J90" s="163">
        <v>75.8</v>
      </c>
      <c r="K90" s="162"/>
      <c r="L90" s="162"/>
      <c r="M90" s="163"/>
      <c r="N90" s="238"/>
      <c r="O90" s="501"/>
      <c r="P90" s="51"/>
      <c r="Q90" s="51"/>
      <c r="R90" s="51"/>
      <c r="S90" s="51"/>
      <c r="T90" s="51"/>
      <c r="U90" s="51"/>
      <c r="V90" s="51"/>
      <c r="W90" s="51"/>
      <c r="X90" s="51"/>
      <c r="Y90" s="51"/>
    </row>
    <row r="91" spans="1:25" ht="9.9499999999999993" customHeight="1" x14ac:dyDescent="0.15">
      <c r="A91" s="168"/>
      <c r="B91" s="168"/>
      <c r="C91" s="168"/>
      <c r="D91" s="168"/>
      <c r="E91" s="168"/>
      <c r="F91" s="168"/>
      <c r="G91" s="168"/>
      <c r="H91" s="168"/>
      <c r="I91" s="168"/>
      <c r="J91" s="168"/>
      <c r="K91" s="166"/>
      <c r="L91" s="168"/>
      <c r="M91" s="168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O43" sqref="O43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1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7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557" t="s">
        <v>209</v>
      </c>
      <c r="B1" s="558"/>
      <c r="C1" s="558"/>
      <c r="D1" s="558"/>
      <c r="E1" s="558"/>
      <c r="F1" s="558"/>
      <c r="G1" s="558"/>
      <c r="M1" s="17"/>
      <c r="N1" s="390" t="s">
        <v>196</v>
      </c>
      <c r="O1" s="123"/>
      <c r="P1" s="53"/>
      <c r="Q1" s="328" t="s">
        <v>183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4"/>
      <c r="I2" s="158" t="s">
        <v>9</v>
      </c>
      <c r="J2" s="9" t="s">
        <v>68</v>
      </c>
      <c r="K2" s="4" t="s">
        <v>44</v>
      </c>
      <c r="L2" s="4"/>
      <c r="M2" s="9" t="s">
        <v>9</v>
      </c>
      <c r="N2" s="9"/>
      <c r="O2" s="99"/>
      <c r="P2" s="91"/>
      <c r="Q2" s="97"/>
    </row>
    <row r="3" spans="1:19" ht="13.5" customHeight="1" x14ac:dyDescent="0.15">
      <c r="A3" s="1"/>
      <c r="B3" s="1"/>
      <c r="C3" s="1"/>
      <c r="D3" s="1"/>
      <c r="E3" s="1"/>
      <c r="F3" s="1"/>
      <c r="H3" s="91">
        <v>17</v>
      </c>
      <c r="I3" s="180" t="s">
        <v>21</v>
      </c>
      <c r="J3" s="14">
        <v>319887</v>
      </c>
      <c r="K3" s="223">
        <v>1</v>
      </c>
      <c r="L3" s="4">
        <f>SUM(H3)</f>
        <v>17</v>
      </c>
      <c r="M3" s="180" t="s">
        <v>21</v>
      </c>
      <c r="N3" s="14">
        <f>SUM(J3)</f>
        <v>319887</v>
      </c>
      <c r="O3" s="4">
        <f>SUM(H3)</f>
        <v>17</v>
      </c>
      <c r="P3" s="180" t="s">
        <v>21</v>
      </c>
      <c r="Q3" s="224">
        <v>336063</v>
      </c>
    </row>
    <row r="4" spans="1:19" ht="13.5" customHeight="1" x14ac:dyDescent="0.15">
      <c r="H4" s="91">
        <v>36</v>
      </c>
      <c r="I4" s="181" t="s">
        <v>5</v>
      </c>
      <c r="J4" s="14">
        <v>104050</v>
      </c>
      <c r="K4" s="223">
        <v>2</v>
      </c>
      <c r="L4" s="4">
        <f t="shared" ref="L4:L12" si="0">SUM(H4)</f>
        <v>36</v>
      </c>
      <c r="M4" s="181" t="s">
        <v>5</v>
      </c>
      <c r="N4" s="14">
        <f t="shared" ref="N4:N12" si="1">SUM(J4)</f>
        <v>104050</v>
      </c>
      <c r="O4" s="4">
        <f t="shared" ref="O4:O12" si="2">SUM(H4)</f>
        <v>36</v>
      </c>
      <c r="P4" s="180" t="s">
        <v>0</v>
      </c>
      <c r="Q4" s="96">
        <v>97736</v>
      </c>
    </row>
    <row r="5" spans="1:19" ht="13.5" customHeight="1" x14ac:dyDescent="0.15">
      <c r="G5" s="18"/>
      <c r="H5" s="91">
        <v>33</v>
      </c>
      <c r="I5" s="180" t="s">
        <v>0</v>
      </c>
      <c r="J5" s="14">
        <v>100112</v>
      </c>
      <c r="K5" s="223">
        <v>3</v>
      </c>
      <c r="L5" s="4">
        <f t="shared" si="0"/>
        <v>33</v>
      </c>
      <c r="M5" s="180" t="s">
        <v>0</v>
      </c>
      <c r="N5" s="14">
        <f t="shared" si="1"/>
        <v>100112</v>
      </c>
      <c r="O5" s="4">
        <f t="shared" si="2"/>
        <v>33</v>
      </c>
      <c r="P5" s="180" t="s">
        <v>30</v>
      </c>
      <c r="Q5" s="96">
        <v>87000</v>
      </c>
      <c r="S5" s="53"/>
    </row>
    <row r="6" spans="1:19" ht="13.5" customHeight="1" x14ac:dyDescent="0.15">
      <c r="H6" s="91">
        <v>26</v>
      </c>
      <c r="I6" s="180" t="s">
        <v>30</v>
      </c>
      <c r="J6" s="14">
        <v>98263</v>
      </c>
      <c r="K6" s="223">
        <v>4</v>
      </c>
      <c r="L6" s="4">
        <f t="shared" si="0"/>
        <v>26</v>
      </c>
      <c r="M6" s="180" t="s">
        <v>30</v>
      </c>
      <c r="N6" s="14">
        <f t="shared" si="1"/>
        <v>98263</v>
      </c>
      <c r="O6" s="4">
        <f t="shared" si="2"/>
        <v>26</v>
      </c>
      <c r="P6" s="181" t="s">
        <v>5</v>
      </c>
      <c r="Q6" s="96">
        <v>110608</v>
      </c>
    </row>
    <row r="7" spans="1:19" ht="13.5" customHeight="1" x14ac:dyDescent="0.15">
      <c r="H7" s="91">
        <v>16</v>
      </c>
      <c r="I7" s="180" t="s">
        <v>3</v>
      </c>
      <c r="J7" s="97">
        <v>84036</v>
      </c>
      <c r="K7" s="223">
        <v>5</v>
      </c>
      <c r="L7" s="4">
        <f t="shared" si="0"/>
        <v>16</v>
      </c>
      <c r="M7" s="180" t="s">
        <v>3</v>
      </c>
      <c r="N7" s="14">
        <f t="shared" si="1"/>
        <v>84036</v>
      </c>
      <c r="O7" s="4">
        <f t="shared" si="2"/>
        <v>16</v>
      </c>
      <c r="P7" s="180" t="s">
        <v>3</v>
      </c>
      <c r="Q7" s="96">
        <v>50207</v>
      </c>
    </row>
    <row r="8" spans="1:19" ht="13.5" customHeight="1" x14ac:dyDescent="0.15">
      <c r="G8" s="444"/>
      <c r="H8" s="91">
        <v>34</v>
      </c>
      <c r="I8" s="180" t="s">
        <v>1</v>
      </c>
      <c r="J8" s="249">
        <v>42570</v>
      </c>
      <c r="K8" s="223">
        <v>6</v>
      </c>
      <c r="L8" s="4">
        <f t="shared" si="0"/>
        <v>34</v>
      </c>
      <c r="M8" s="180" t="s">
        <v>1</v>
      </c>
      <c r="N8" s="14">
        <f t="shared" si="1"/>
        <v>42570</v>
      </c>
      <c r="O8" s="4">
        <f t="shared" si="2"/>
        <v>34</v>
      </c>
      <c r="P8" s="180" t="s">
        <v>1</v>
      </c>
      <c r="Q8" s="96">
        <v>51100</v>
      </c>
    </row>
    <row r="9" spans="1:19" ht="13.5" customHeight="1" x14ac:dyDescent="0.15">
      <c r="H9" s="151">
        <v>31</v>
      </c>
      <c r="I9" s="183" t="s">
        <v>106</v>
      </c>
      <c r="J9" s="14">
        <v>33813</v>
      </c>
      <c r="K9" s="223">
        <v>7</v>
      </c>
      <c r="L9" s="4">
        <f t="shared" si="0"/>
        <v>31</v>
      </c>
      <c r="M9" s="183" t="s">
        <v>64</v>
      </c>
      <c r="N9" s="14">
        <f t="shared" si="1"/>
        <v>33813</v>
      </c>
      <c r="O9" s="4">
        <f t="shared" si="2"/>
        <v>31</v>
      </c>
      <c r="P9" s="183" t="s">
        <v>64</v>
      </c>
      <c r="Q9" s="96">
        <v>32701</v>
      </c>
    </row>
    <row r="10" spans="1:19" ht="13.5" customHeight="1" x14ac:dyDescent="0.15">
      <c r="G10" s="444"/>
      <c r="H10" s="91">
        <v>13</v>
      </c>
      <c r="I10" s="180" t="s">
        <v>7</v>
      </c>
      <c r="J10" s="150">
        <v>33308</v>
      </c>
      <c r="K10" s="223">
        <v>8</v>
      </c>
      <c r="L10" s="4">
        <f t="shared" si="0"/>
        <v>13</v>
      </c>
      <c r="M10" s="180" t="s">
        <v>7</v>
      </c>
      <c r="N10" s="14">
        <f t="shared" si="1"/>
        <v>33308</v>
      </c>
      <c r="O10" s="4">
        <f t="shared" si="2"/>
        <v>13</v>
      </c>
      <c r="P10" s="181" t="s">
        <v>2</v>
      </c>
      <c r="Q10" s="96">
        <v>33947</v>
      </c>
    </row>
    <row r="11" spans="1:19" ht="13.5" customHeight="1" x14ac:dyDescent="0.15">
      <c r="H11" s="151">
        <v>38</v>
      </c>
      <c r="I11" s="183" t="s">
        <v>38</v>
      </c>
      <c r="J11" s="14">
        <v>31419</v>
      </c>
      <c r="K11" s="223">
        <v>9</v>
      </c>
      <c r="L11" s="4">
        <f t="shared" si="0"/>
        <v>38</v>
      </c>
      <c r="M11" s="183" t="s">
        <v>38</v>
      </c>
      <c r="N11" s="14">
        <f t="shared" si="1"/>
        <v>31419</v>
      </c>
      <c r="O11" s="4">
        <f t="shared" si="2"/>
        <v>38</v>
      </c>
      <c r="P11" s="183" t="s">
        <v>7</v>
      </c>
      <c r="Q11" s="96">
        <v>26820</v>
      </c>
    </row>
    <row r="12" spans="1:19" ht="13.5" customHeight="1" thickBot="1" x14ac:dyDescent="0.2">
      <c r="H12" s="319">
        <v>25</v>
      </c>
      <c r="I12" s="460" t="s">
        <v>29</v>
      </c>
      <c r="J12" s="462">
        <v>30588</v>
      </c>
      <c r="K12" s="222">
        <v>10</v>
      </c>
      <c r="L12" s="4">
        <f t="shared" si="0"/>
        <v>25</v>
      </c>
      <c r="M12" s="460" t="s">
        <v>29</v>
      </c>
      <c r="N12" s="127">
        <f t="shared" si="1"/>
        <v>30588</v>
      </c>
      <c r="O12" s="15">
        <f t="shared" si="2"/>
        <v>25</v>
      </c>
      <c r="P12" s="460" t="s">
        <v>29</v>
      </c>
      <c r="Q12" s="225">
        <v>37022</v>
      </c>
    </row>
    <row r="13" spans="1:19" ht="13.5" customHeight="1" thickTop="1" thickBot="1" x14ac:dyDescent="0.2">
      <c r="H13" s="521">
        <v>40</v>
      </c>
      <c r="I13" s="522" t="s">
        <v>2</v>
      </c>
      <c r="J13" s="509">
        <v>28531</v>
      </c>
      <c r="K13" s="115"/>
      <c r="L13" s="85"/>
      <c r="M13" s="184"/>
      <c r="N13" s="394">
        <f>SUM(J43)</f>
        <v>1041622</v>
      </c>
      <c r="O13" s="4"/>
      <c r="P13" s="318" t="s">
        <v>156</v>
      </c>
      <c r="Q13" s="227">
        <v>1051781</v>
      </c>
    </row>
    <row r="14" spans="1:19" ht="13.5" customHeight="1" x14ac:dyDescent="0.15">
      <c r="B14" s="21"/>
      <c r="G14" s="503"/>
      <c r="H14" s="91">
        <v>24</v>
      </c>
      <c r="I14" s="181" t="s">
        <v>28</v>
      </c>
      <c r="J14" s="508">
        <v>25038</v>
      </c>
      <c r="K14" s="115"/>
      <c r="L14" s="28"/>
      <c r="N14" t="s">
        <v>59</v>
      </c>
      <c r="O14"/>
    </row>
    <row r="15" spans="1:19" ht="13.5" customHeight="1" x14ac:dyDescent="0.15">
      <c r="H15" s="91">
        <v>3</v>
      </c>
      <c r="I15" s="180" t="s">
        <v>10</v>
      </c>
      <c r="J15" s="14">
        <v>19631</v>
      </c>
      <c r="K15" s="115"/>
      <c r="L15" s="28"/>
      <c r="M15" s="1" t="s">
        <v>197</v>
      </c>
      <c r="N15" s="16"/>
      <c r="O15"/>
      <c r="P15" s="390" t="s">
        <v>198</v>
      </c>
      <c r="Q15" s="95" t="s">
        <v>63</v>
      </c>
    </row>
    <row r="16" spans="1:19" ht="13.5" customHeight="1" x14ac:dyDescent="0.15">
      <c r="B16" s="1"/>
      <c r="C16" s="16"/>
      <c r="D16" s="1"/>
      <c r="E16" s="19"/>
      <c r="F16" s="1"/>
      <c r="H16" s="91">
        <v>9</v>
      </c>
      <c r="I16" s="391" t="s">
        <v>172</v>
      </c>
      <c r="J16" s="249">
        <v>13250</v>
      </c>
      <c r="K16" s="115"/>
      <c r="L16" s="4">
        <f>SUM(L3)</f>
        <v>17</v>
      </c>
      <c r="M16" s="14">
        <f>SUM(N3)</f>
        <v>319887</v>
      </c>
      <c r="N16" s="180" t="s">
        <v>21</v>
      </c>
      <c r="O16" s="4">
        <f>SUM(O3)</f>
        <v>17</v>
      </c>
      <c r="P16" s="14">
        <f>SUM(M16)</f>
        <v>319887</v>
      </c>
      <c r="Q16" s="323">
        <v>282777</v>
      </c>
      <c r="R16" s="86"/>
    </row>
    <row r="17" spans="2:20" ht="13.5" customHeight="1" x14ac:dyDescent="0.15">
      <c r="B17" s="1"/>
      <c r="C17" s="16"/>
      <c r="D17" s="1"/>
      <c r="E17" s="19"/>
      <c r="F17" s="1"/>
      <c r="H17" s="91">
        <v>37</v>
      </c>
      <c r="I17" s="180" t="s">
        <v>37</v>
      </c>
      <c r="J17" s="14">
        <v>9810</v>
      </c>
      <c r="K17" s="115"/>
      <c r="L17" s="4">
        <f t="shared" ref="L17:L25" si="3">SUM(L4)</f>
        <v>36</v>
      </c>
      <c r="M17" s="14">
        <f t="shared" ref="M17:M25" si="4">SUM(N4)</f>
        <v>104050</v>
      </c>
      <c r="N17" s="181" t="s">
        <v>5</v>
      </c>
      <c r="O17" s="4">
        <f t="shared" ref="O17:O25" si="5">SUM(O4)</f>
        <v>36</v>
      </c>
      <c r="P17" s="14">
        <f t="shared" ref="P17:P25" si="6">SUM(M17)</f>
        <v>104050</v>
      </c>
      <c r="Q17" s="324">
        <v>97647</v>
      </c>
      <c r="R17" s="86"/>
      <c r="S17" s="46"/>
    </row>
    <row r="18" spans="2:20" ht="13.5" customHeight="1" x14ac:dyDescent="0.15">
      <c r="B18" s="1"/>
      <c r="C18" s="16"/>
      <c r="D18" s="1"/>
      <c r="E18" s="19"/>
      <c r="F18" s="1"/>
      <c r="H18" s="91">
        <v>2</v>
      </c>
      <c r="I18" s="180" t="s">
        <v>6</v>
      </c>
      <c r="J18" s="14">
        <v>9568</v>
      </c>
      <c r="K18" s="115"/>
      <c r="L18" s="4">
        <f t="shared" si="3"/>
        <v>33</v>
      </c>
      <c r="M18" s="14">
        <f t="shared" si="4"/>
        <v>100112</v>
      </c>
      <c r="N18" s="180" t="s">
        <v>0</v>
      </c>
      <c r="O18" s="4">
        <f t="shared" si="5"/>
        <v>33</v>
      </c>
      <c r="P18" s="14">
        <f t="shared" si="6"/>
        <v>100112</v>
      </c>
      <c r="Q18" s="324">
        <v>117203</v>
      </c>
      <c r="R18" s="86"/>
      <c r="S18" s="125"/>
    </row>
    <row r="19" spans="2:20" ht="13.5" customHeight="1" x14ac:dyDescent="0.15">
      <c r="B19" s="1"/>
      <c r="C19" s="16"/>
      <c r="D19" s="1"/>
      <c r="E19" s="19"/>
      <c r="F19" s="1"/>
      <c r="G19" s="430"/>
      <c r="H19" s="91">
        <v>14</v>
      </c>
      <c r="I19" s="180" t="s">
        <v>19</v>
      </c>
      <c r="J19" s="14">
        <v>9305</v>
      </c>
      <c r="L19" s="4">
        <f t="shared" si="3"/>
        <v>26</v>
      </c>
      <c r="M19" s="14">
        <f t="shared" si="4"/>
        <v>98263</v>
      </c>
      <c r="N19" s="180" t="s">
        <v>30</v>
      </c>
      <c r="O19" s="4">
        <f t="shared" si="5"/>
        <v>26</v>
      </c>
      <c r="P19" s="14">
        <f t="shared" si="6"/>
        <v>98263</v>
      </c>
      <c r="Q19" s="324">
        <v>106737</v>
      </c>
      <c r="R19" s="86"/>
      <c r="S19" s="138"/>
    </row>
    <row r="20" spans="2:20" ht="13.5" customHeight="1" x14ac:dyDescent="0.15">
      <c r="B20" s="20"/>
      <c r="C20" s="16"/>
      <c r="D20" s="1"/>
      <c r="E20" s="19"/>
      <c r="F20" s="1"/>
      <c r="H20" s="91">
        <v>1</v>
      </c>
      <c r="I20" s="180" t="s">
        <v>4</v>
      </c>
      <c r="J20" s="14">
        <v>8987</v>
      </c>
      <c r="L20" s="4">
        <f t="shared" si="3"/>
        <v>16</v>
      </c>
      <c r="M20" s="14">
        <f t="shared" si="4"/>
        <v>84036</v>
      </c>
      <c r="N20" s="180" t="s">
        <v>3</v>
      </c>
      <c r="O20" s="4">
        <f t="shared" si="5"/>
        <v>16</v>
      </c>
      <c r="P20" s="14">
        <f t="shared" si="6"/>
        <v>84036</v>
      </c>
      <c r="Q20" s="324">
        <v>69674</v>
      </c>
      <c r="R20" s="86"/>
      <c r="S20" s="138"/>
    </row>
    <row r="21" spans="2:20" ht="13.5" customHeight="1" x14ac:dyDescent="0.15">
      <c r="B21" s="20"/>
      <c r="C21" s="16"/>
      <c r="D21" s="1"/>
      <c r="E21" s="19"/>
      <c r="F21" s="1"/>
      <c r="H21" s="91">
        <v>21</v>
      </c>
      <c r="I21" s="391" t="s">
        <v>166</v>
      </c>
      <c r="J21" s="14">
        <v>7261</v>
      </c>
      <c r="L21" s="4">
        <f t="shared" si="3"/>
        <v>34</v>
      </c>
      <c r="M21" s="14">
        <f t="shared" si="4"/>
        <v>42570</v>
      </c>
      <c r="N21" s="180" t="s">
        <v>1</v>
      </c>
      <c r="O21" s="4">
        <f t="shared" si="5"/>
        <v>34</v>
      </c>
      <c r="P21" s="14">
        <f t="shared" si="6"/>
        <v>42570</v>
      </c>
      <c r="Q21" s="324">
        <v>40713</v>
      </c>
      <c r="R21" s="86"/>
      <c r="S21" s="30"/>
    </row>
    <row r="22" spans="2:20" ht="13.5" customHeight="1" x14ac:dyDescent="0.15">
      <c r="B22" s="1"/>
      <c r="C22" s="16"/>
      <c r="D22" s="1"/>
      <c r="E22" s="19"/>
      <c r="F22" s="1"/>
      <c r="H22" s="91">
        <v>15</v>
      </c>
      <c r="I22" s="180" t="s">
        <v>20</v>
      </c>
      <c r="J22" s="14">
        <v>6097</v>
      </c>
      <c r="K22" s="16"/>
      <c r="L22" s="4">
        <f t="shared" si="3"/>
        <v>31</v>
      </c>
      <c r="M22" s="14">
        <f t="shared" si="4"/>
        <v>33813</v>
      </c>
      <c r="N22" s="183" t="s">
        <v>64</v>
      </c>
      <c r="O22" s="4">
        <f t="shared" si="5"/>
        <v>31</v>
      </c>
      <c r="P22" s="14">
        <f t="shared" si="6"/>
        <v>33813</v>
      </c>
      <c r="Q22" s="324">
        <v>34073</v>
      </c>
      <c r="R22" s="86"/>
    </row>
    <row r="23" spans="2:20" ht="13.5" customHeight="1" x14ac:dyDescent="0.15">
      <c r="B23" s="20"/>
      <c r="C23" s="16"/>
      <c r="D23" s="1"/>
      <c r="E23" s="19"/>
      <c r="F23" s="1"/>
      <c r="H23" s="91">
        <v>11</v>
      </c>
      <c r="I23" s="180" t="s">
        <v>17</v>
      </c>
      <c r="J23" s="249">
        <v>5131</v>
      </c>
      <c r="K23" s="16"/>
      <c r="L23" s="4">
        <f t="shared" si="3"/>
        <v>13</v>
      </c>
      <c r="M23" s="14">
        <f t="shared" si="4"/>
        <v>33308</v>
      </c>
      <c r="N23" s="180" t="s">
        <v>7</v>
      </c>
      <c r="O23" s="4">
        <f t="shared" si="5"/>
        <v>13</v>
      </c>
      <c r="P23" s="14">
        <f t="shared" si="6"/>
        <v>33308</v>
      </c>
      <c r="Q23" s="324">
        <v>32352</v>
      </c>
      <c r="R23" s="86"/>
      <c r="S23" s="46"/>
    </row>
    <row r="24" spans="2:20" ht="13.5" customHeight="1" x14ac:dyDescent="0.15">
      <c r="B24" s="1"/>
      <c r="C24" s="16"/>
      <c r="D24" s="1"/>
      <c r="E24" s="19"/>
      <c r="F24" s="1"/>
      <c r="H24" s="91">
        <v>22</v>
      </c>
      <c r="I24" s="180" t="s">
        <v>26</v>
      </c>
      <c r="J24" s="249">
        <v>4049</v>
      </c>
      <c r="K24" s="16"/>
      <c r="L24" s="4">
        <f t="shared" si="3"/>
        <v>38</v>
      </c>
      <c r="M24" s="14">
        <f t="shared" si="4"/>
        <v>31419</v>
      </c>
      <c r="N24" s="183" t="s">
        <v>38</v>
      </c>
      <c r="O24" s="4">
        <f t="shared" si="5"/>
        <v>38</v>
      </c>
      <c r="P24" s="14">
        <f t="shared" si="6"/>
        <v>31419</v>
      </c>
      <c r="Q24" s="324">
        <v>26878</v>
      </c>
      <c r="R24" s="86"/>
      <c r="S24" s="125"/>
    </row>
    <row r="25" spans="2:20" ht="13.5" customHeight="1" thickBot="1" x14ac:dyDescent="0.2">
      <c r="B25" s="1"/>
      <c r="C25" s="16"/>
      <c r="D25" s="1"/>
      <c r="E25" s="19"/>
      <c r="F25" s="1"/>
      <c r="G25" s="1"/>
      <c r="H25" s="91">
        <v>27</v>
      </c>
      <c r="I25" s="180" t="s">
        <v>31</v>
      </c>
      <c r="J25" s="150">
        <v>2433</v>
      </c>
      <c r="K25" s="16"/>
      <c r="L25" s="15">
        <f t="shared" si="3"/>
        <v>25</v>
      </c>
      <c r="M25" s="127">
        <f t="shared" si="4"/>
        <v>30588</v>
      </c>
      <c r="N25" s="460" t="s">
        <v>29</v>
      </c>
      <c r="O25" s="15">
        <f t="shared" si="5"/>
        <v>25</v>
      </c>
      <c r="P25" s="127">
        <f t="shared" si="6"/>
        <v>30588</v>
      </c>
      <c r="Q25" s="325">
        <v>31952</v>
      </c>
      <c r="R25" s="140" t="s">
        <v>73</v>
      </c>
      <c r="S25" s="30"/>
      <c r="T25" s="30"/>
    </row>
    <row r="26" spans="2:20" ht="13.5" customHeight="1" thickTop="1" x14ac:dyDescent="0.15">
      <c r="B26" s="1"/>
      <c r="C26" s="1"/>
      <c r="D26" s="1"/>
      <c r="E26" s="1"/>
      <c r="F26" s="1"/>
      <c r="H26" s="91">
        <v>29</v>
      </c>
      <c r="I26" s="180" t="s">
        <v>96</v>
      </c>
      <c r="J26" s="14">
        <v>2250</v>
      </c>
      <c r="K26" s="16"/>
      <c r="L26" s="128"/>
      <c r="M26" s="182">
        <f>SUM(J43-(M16+M17+M18+M19+M20+M21+M22+M23+M24+M25))</f>
        <v>163576</v>
      </c>
      <c r="N26" s="250" t="s">
        <v>45</v>
      </c>
      <c r="O26" s="129"/>
      <c r="P26" s="182">
        <f>SUM(M26)</f>
        <v>163576</v>
      </c>
      <c r="Q26" s="182"/>
      <c r="R26" s="198">
        <v>1002993</v>
      </c>
      <c r="T26" s="30"/>
    </row>
    <row r="27" spans="2:20" ht="13.5" customHeight="1" x14ac:dyDescent="0.15">
      <c r="H27" s="91">
        <v>12</v>
      </c>
      <c r="I27" s="180" t="s">
        <v>18</v>
      </c>
      <c r="J27" s="14">
        <v>2174</v>
      </c>
      <c r="K27" s="16"/>
      <c r="M27" s="53" t="s">
        <v>184</v>
      </c>
      <c r="N27" s="53"/>
      <c r="O27" s="123"/>
      <c r="P27" s="124" t="s">
        <v>185</v>
      </c>
    </row>
    <row r="28" spans="2:20" ht="13.5" customHeight="1" x14ac:dyDescent="0.15">
      <c r="G28" s="503"/>
      <c r="H28" s="91">
        <v>30</v>
      </c>
      <c r="I28" s="180" t="s">
        <v>33</v>
      </c>
      <c r="J28" s="14">
        <v>1985</v>
      </c>
      <c r="K28" s="16"/>
      <c r="M28" s="96">
        <f t="shared" ref="M28:M37" si="7">SUM(Q3)</f>
        <v>336063</v>
      </c>
      <c r="N28" s="180" t="s">
        <v>21</v>
      </c>
      <c r="O28" s="4">
        <f>SUM(L3)</f>
        <v>17</v>
      </c>
      <c r="P28" s="96">
        <f t="shared" ref="P28:P37" si="8">SUM(Q3)</f>
        <v>336063</v>
      </c>
    </row>
    <row r="29" spans="2:20" ht="13.5" customHeight="1" x14ac:dyDescent="0.15">
      <c r="H29" s="91">
        <v>39</v>
      </c>
      <c r="I29" s="180" t="s">
        <v>39</v>
      </c>
      <c r="J29" s="14">
        <v>1959</v>
      </c>
      <c r="K29" s="16"/>
      <c r="M29" s="96">
        <f t="shared" si="7"/>
        <v>97736</v>
      </c>
      <c r="N29" s="181" t="s">
        <v>5</v>
      </c>
      <c r="O29" s="4">
        <f t="shared" ref="O29:O37" si="9">SUM(L4)</f>
        <v>36</v>
      </c>
      <c r="P29" s="96">
        <f t="shared" si="8"/>
        <v>97736</v>
      </c>
    </row>
    <row r="30" spans="2:20" ht="13.5" customHeight="1" x14ac:dyDescent="0.15">
      <c r="H30" s="91">
        <v>35</v>
      </c>
      <c r="I30" s="180" t="s">
        <v>36</v>
      </c>
      <c r="J30" s="150">
        <v>1204</v>
      </c>
      <c r="K30" s="16"/>
      <c r="M30" s="96">
        <f t="shared" si="7"/>
        <v>87000</v>
      </c>
      <c r="N30" s="180" t="s">
        <v>0</v>
      </c>
      <c r="O30" s="4">
        <f t="shared" si="9"/>
        <v>33</v>
      </c>
      <c r="P30" s="96">
        <f t="shared" si="8"/>
        <v>87000</v>
      </c>
    </row>
    <row r="31" spans="2:20" ht="13.5" customHeight="1" x14ac:dyDescent="0.15">
      <c r="H31" s="91">
        <v>5</v>
      </c>
      <c r="I31" s="180" t="s">
        <v>12</v>
      </c>
      <c r="J31" s="249">
        <v>1049</v>
      </c>
      <c r="K31" s="16"/>
      <c r="M31" s="96">
        <f t="shared" si="7"/>
        <v>110608</v>
      </c>
      <c r="N31" s="180" t="s">
        <v>30</v>
      </c>
      <c r="O31" s="4">
        <f t="shared" si="9"/>
        <v>26</v>
      </c>
      <c r="P31" s="96">
        <f t="shared" si="8"/>
        <v>110608</v>
      </c>
    </row>
    <row r="32" spans="2:20" ht="13.5" customHeight="1" x14ac:dyDescent="0.15">
      <c r="H32" s="91">
        <v>23</v>
      </c>
      <c r="I32" s="180" t="s">
        <v>27</v>
      </c>
      <c r="J32" s="14">
        <v>824</v>
      </c>
      <c r="K32" s="16"/>
      <c r="M32" s="96">
        <f t="shared" si="7"/>
        <v>50207</v>
      </c>
      <c r="N32" s="180" t="s">
        <v>3</v>
      </c>
      <c r="O32" s="4">
        <f t="shared" si="9"/>
        <v>16</v>
      </c>
      <c r="P32" s="96">
        <f t="shared" si="8"/>
        <v>50207</v>
      </c>
      <c r="S32" s="11"/>
    </row>
    <row r="33" spans="7:21" ht="13.5" customHeight="1" x14ac:dyDescent="0.15">
      <c r="G33" s="445"/>
      <c r="H33" s="91">
        <v>4</v>
      </c>
      <c r="I33" s="180" t="s">
        <v>11</v>
      </c>
      <c r="J33" s="249">
        <v>623</v>
      </c>
      <c r="K33" s="16"/>
      <c r="M33" s="96">
        <f t="shared" si="7"/>
        <v>51100</v>
      </c>
      <c r="N33" s="180" t="s">
        <v>1</v>
      </c>
      <c r="O33" s="4">
        <f t="shared" si="9"/>
        <v>34</v>
      </c>
      <c r="P33" s="96">
        <f t="shared" si="8"/>
        <v>51100</v>
      </c>
      <c r="S33" s="30"/>
      <c r="T33" s="30"/>
    </row>
    <row r="34" spans="7:21" ht="13.5" customHeight="1" x14ac:dyDescent="0.15">
      <c r="H34" s="91">
        <v>6</v>
      </c>
      <c r="I34" s="180" t="s">
        <v>13</v>
      </c>
      <c r="J34" s="249">
        <v>623</v>
      </c>
      <c r="K34" s="16"/>
      <c r="M34" s="96">
        <f t="shared" si="7"/>
        <v>32701</v>
      </c>
      <c r="N34" s="183" t="s">
        <v>64</v>
      </c>
      <c r="O34" s="4">
        <f t="shared" si="9"/>
        <v>31</v>
      </c>
      <c r="P34" s="96">
        <f t="shared" si="8"/>
        <v>32701</v>
      </c>
      <c r="S34" s="30"/>
      <c r="T34" s="30"/>
    </row>
    <row r="35" spans="7:21" ht="13.5" customHeight="1" x14ac:dyDescent="0.15">
      <c r="H35" s="91">
        <v>20</v>
      </c>
      <c r="I35" s="180" t="s">
        <v>24</v>
      </c>
      <c r="J35" s="97">
        <v>583</v>
      </c>
      <c r="K35" s="16"/>
      <c r="M35" s="96">
        <f t="shared" si="7"/>
        <v>33947</v>
      </c>
      <c r="N35" s="180" t="s">
        <v>7</v>
      </c>
      <c r="O35" s="4">
        <f t="shared" si="9"/>
        <v>13</v>
      </c>
      <c r="P35" s="96">
        <f t="shared" si="8"/>
        <v>33947</v>
      </c>
      <c r="S35" s="30"/>
    </row>
    <row r="36" spans="7:21" ht="13.5" customHeight="1" x14ac:dyDescent="0.15">
      <c r="H36" s="91">
        <v>18</v>
      </c>
      <c r="I36" s="180" t="s">
        <v>22</v>
      </c>
      <c r="J36" s="14">
        <v>456</v>
      </c>
      <c r="K36" s="16"/>
      <c r="M36" s="96">
        <f t="shared" si="7"/>
        <v>26820</v>
      </c>
      <c r="N36" s="183" t="s">
        <v>38</v>
      </c>
      <c r="O36" s="4">
        <f t="shared" si="9"/>
        <v>38</v>
      </c>
      <c r="P36" s="96">
        <f t="shared" si="8"/>
        <v>26820</v>
      </c>
      <c r="S36" s="30"/>
    </row>
    <row r="37" spans="7:21" ht="13.5" customHeight="1" thickBot="1" x14ac:dyDescent="0.2">
      <c r="H37" s="91">
        <v>7</v>
      </c>
      <c r="I37" s="180" t="s">
        <v>14</v>
      </c>
      <c r="J37" s="249">
        <v>254</v>
      </c>
      <c r="K37" s="16"/>
      <c r="M37" s="126">
        <f t="shared" si="7"/>
        <v>37022</v>
      </c>
      <c r="N37" s="460" t="s">
        <v>29</v>
      </c>
      <c r="O37" s="15">
        <f t="shared" si="9"/>
        <v>25</v>
      </c>
      <c r="P37" s="126">
        <f t="shared" si="8"/>
        <v>37022</v>
      </c>
      <c r="S37" s="30"/>
    </row>
    <row r="38" spans="7:21" ht="13.5" customHeight="1" thickTop="1" x14ac:dyDescent="0.15">
      <c r="G38" s="430"/>
      <c r="H38" s="91">
        <v>19</v>
      </c>
      <c r="I38" s="180" t="s">
        <v>23</v>
      </c>
      <c r="J38" s="14">
        <v>206</v>
      </c>
      <c r="K38" s="16"/>
      <c r="M38" s="400">
        <f>SUM(Q13-(Q3+Q4+Q5+Q6+Q7+Q8+Q9+Q10+Q11+Q12))</f>
        <v>188577</v>
      </c>
      <c r="N38" s="401" t="s">
        <v>168</v>
      </c>
      <c r="O38" s="402"/>
      <c r="P38" s="403">
        <f>SUM(M38)</f>
        <v>188577</v>
      </c>
      <c r="U38" s="30"/>
    </row>
    <row r="39" spans="7:21" ht="13.5" customHeight="1" x14ac:dyDescent="0.15">
      <c r="H39" s="91">
        <v>32</v>
      </c>
      <c r="I39" s="180" t="s">
        <v>35</v>
      </c>
      <c r="J39" s="150">
        <v>169</v>
      </c>
      <c r="K39" s="16"/>
      <c r="P39" s="30"/>
    </row>
    <row r="40" spans="7:21" ht="13.5" customHeight="1" x14ac:dyDescent="0.15">
      <c r="H40" s="91">
        <v>28</v>
      </c>
      <c r="I40" s="180" t="s">
        <v>32</v>
      </c>
      <c r="J40" s="14">
        <v>74</v>
      </c>
      <c r="K40" s="16"/>
    </row>
    <row r="41" spans="7:21" ht="13.5" customHeight="1" x14ac:dyDescent="0.15">
      <c r="G41" s="445"/>
      <c r="H41" s="91">
        <v>10</v>
      </c>
      <c r="I41" s="180" t="s">
        <v>16</v>
      </c>
      <c r="J41" s="14">
        <v>52</v>
      </c>
      <c r="K41" s="16"/>
    </row>
    <row r="42" spans="7:21" ht="13.5" customHeight="1" thickBot="1" x14ac:dyDescent="0.2">
      <c r="H42" s="151">
        <v>8</v>
      </c>
      <c r="I42" s="183" t="s">
        <v>15</v>
      </c>
      <c r="J42" s="127">
        <v>0</v>
      </c>
      <c r="K42" s="16"/>
    </row>
    <row r="43" spans="7:21" ht="13.5" customHeight="1" thickTop="1" x14ac:dyDescent="0.15">
      <c r="H43" s="128"/>
      <c r="I43" s="345" t="s">
        <v>94</v>
      </c>
      <c r="J43" s="346">
        <f>SUM(J3:J42)</f>
        <v>1041622</v>
      </c>
    </row>
    <row r="44" spans="7:21" ht="13.5" customHeight="1" x14ac:dyDescent="0.15"/>
    <row r="45" spans="7:21" ht="13.5" customHeight="1" x14ac:dyDescent="0.15"/>
    <row r="46" spans="7:21" ht="13.5" customHeight="1" x14ac:dyDescent="0.15"/>
    <row r="47" spans="7:21" ht="13.5" customHeight="1" x14ac:dyDescent="0.15"/>
    <row r="48" spans="7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36" t="s">
        <v>46</v>
      </c>
      <c r="B52" s="24" t="s">
        <v>9</v>
      </c>
      <c r="C52" s="9" t="s">
        <v>196</v>
      </c>
      <c r="D52" s="9" t="s">
        <v>183</v>
      </c>
      <c r="E52" s="26" t="s">
        <v>43</v>
      </c>
      <c r="F52" s="25" t="s">
        <v>42</v>
      </c>
      <c r="G52" s="25" t="s">
        <v>40</v>
      </c>
      <c r="I52" s="179"/>
    </row>
    <row r="53" spans="1:16" ht="13.5" customHeight="1" x14ac:dyDescent="0.15">
      <c r="A53" s="10">
        <v>1</v>
      </c>
      <c r="B53" s="180" t="s">
        <v>21</v>
      </c>
      <c r="C53" s="14">
        <f t="shared" ref="C53:C62" si="10">SUM(J3)</f>
        <v>319887</v>
      </c>
      <c r="D53" s="97">
        <f t="shared" ref="D53:D63" si="11">SUM(Q3)</f>
        <v>336063</v>
      </c>
      <c r="E53" s="94">
        <f t="shared" ref="E53:E62" si="12">SUM(P16/Q16*100)</f>
        <v>113.12341527069034</v>
      </c>
      <c r="F53" s="22">
        <f t="shared" ref="F53:F63" si="13">SUM(C53/D53*100)</f>
        <v>95.18661679506522</v>
      </c>
      <c r="G53" s="23"/>
      <c r="I53" s="179"/>
    </row>
    <row r="54" spans="1:16" ht="13.5" customHeight="1" x14ac:dyDescent="0.15">
      <c r="A54" s="10">
        <v>2</v>
      </c>
      <c r="B54" s="181" t="s">
        <v>5</v>
      </c>
      <c r="C54" s="14">
        <f t="shared" si="10"/>
        <v>104050</v>
      </c>
      <c r="D54" s="97">
        <f t="shared" si="11"/>
        <v>97736</v>
      </c>
      <c r="E54" s="94">
        <f t="shared" si="12"/>
        <v>106.55729310680309</v>
      </c>
      <c r="F54" s="22">
        <f t="shared" si="13"/>
        <v>106.46026029303431</v>
      </c>
      <c r="G54" s="23"/>
      <c r="I54" s="179"/>
    </row>
    <row r="55" spans="1:16" ht="13.5" customHeight="1" x14ac:dyDescent="0.15">
      <c r="A55" s="10">
        <v>3</v>
      </c>
      <c r="B55" s="180" t="s">
        <v>0</v>
      </c>
      <c r="C55" s="14">
        <f t="shared" si="10"/>
        <v>100112</v>
      </c>
      <c r="D55" s="97">
        <f t="shared" si="11"/>
        <v>87000</v>
      </c>
      <c r="E55" s="94">
        <f t="shared" si="12"/>
        <v>85.417608764280772</v>
      </c>
      <c r="F55" s="22">
        <f t="shared" si="13"/>
        <v>115.0712643678161</v>
      </c>
      <c r="G55" s="23"/>
      <c r="I55" s="179"/>
    </row>
    <row r="56" spans="1:16" ht="13.5" customHeight="1" x14ac:dyDescent="0.15">
      <c r="A56" s="10">
        <v>4</v>
      </c>
      <c r="B56" s="180" t="s">
        <v>30</v>
      </c>
      <c r="C56" s="14">
        <f t="shared" si="10"/>
        <v>98263</v>
      </c>
      <c r="D56" s="97">
        <f t="shared" si="11"/>
        <v>110608</v>
      </c>
      <c r="E56" s="94">
        <f t="shared" si="12"/>
        <v>92.060859870522876</v>
      </c>
      <c r="F56" s="22">
        <f t="shared" si="13"/>
        <v>88.838962823665554</v>
      </c>
      <c r="G56" s="23"/>
      <c r="I56" s="179"/>
    </row>
    <row r="57" spans="1:16" ht="13.5" customHeight="1" x14ac:dyDescent="0.15">
      <c r="A57" s="10">
        <v>5</v>
      </c>
      <c r="B57" s="180" t="s">
        <v>3</v>
      </c>
      <c r="C57" s="14">
        <f t="shared" si="10"/>
        <v>84036</v>
      </c>
      <c r="D57" s="97">
        <f t="shared" si="11"/>
        <v>50207</v>
      </c>
      <c r="E57" s="94">
        <f t="shared" si="12"/>
        <v>120.6131412004478</v>
      </c>
      <c r="F57" s="22">
        <f t="shared" si="13"/>
        <v>167.37905072997791</v>
      </c>
      <c r="G57" s="23"/>
      <c r="I57" s="179"/>
      <c r="P57" s="30"/>
    </row>
    <row r="58" spans="1:16" ht="13.5" customHeight="1" x14ac:dyDescent="0.15">
      <c r="A58" s="10">
        <v>6</v>
      </c>
      <c r="B58" s="180" t="s">
        <v>1</v>
      </c>
      <c r="C58" s="14">
        <f t="shared" si="10"/>
        <v>42570</v>
      </c>
      <c r="D58" s="97">
        <f t="shared" si="11"/>
        <v>51100</v>
      </c>
      <c r="E58" s="94">
        <f t="shared" si="12"/>
        <v>104.56119666936851</v>
      </c>
      <c r="F58" s="22">
        <f t="shared" si="13"/>
        <v>83.30724070450097</v>
      </c>
      <c r="G58" s="23"/>
    </row>
    <row r="59" spans="1:16" ht="13.5" customHeight="1" x14ac:dyDescent="0.15">
      <c r="A59" s="10">
        <v>7</v>
      </c>
      <c r="B59" s="183" t="s">
        <v>64</v>
      </c>
      <c r="C59" s="14">
        <f t="shared" si="10"/>
        <v>33813</v>
      </c>
      <c r="D59" s="97">
        <f t="shared" si="11"/>
        <v>32701</v>
      </c>
      <c r="E59" s="94">
        <f t="shared" si="12"/>
        <v>99.236932468523463</v>
      </c>
      <c r="F59" s="22">
        <f t="shared" si="13"/>
        <v>103.4005076297361</v>
      </c>
      <c r="G59" s="23"/>
    </row>
    <row r="60" spans="1:16" ht="13.5" customHeight="1" x14ac:dyDescent="0.15">
      <c r="A60" s="10">
        <v>8</v>
      </c>
      <c r="B60" s="180" t="s">
        <v>7</v>
      </c>
      <c r="C60" s="14">
        <f t="shared" si="10"/>
        <v>33308</v>
      </c>
      <c r="D60" s="97">
        <f t="shared" si="11"/>
        <v>33947</v>
      </c>
      <c r="E60" s="94">
        <f t="shared" si="12"/>
        <v>102.95499505440158</v>
      </c>
      <c r="F60" s="22">
        <f t="shared" si="13"/>
        <v>98.117653990043308</v>
      </c>
      <c r="G60" s="23"/>
    </row>
    <row r="61" spans="1:16" ht="13.5" customHeight="1" x14ac:dyDescent="0.15">
      <c r="A61" s="10">
        <v>9</v>
      </c>
      <c r="B61" s="183" t="s">
        <v>38</v>
      </c>
      <c r="C61" s="14">
        <f t="shared" si="10"/>
        <v>31419</v>
      </c>
      <c r="D61" s="97">
        <f t="shared" si="11"/>
        <v>26820</v>
      </c>
      <c r="E61" s="94">
        <f t="shared" si="12"/>
        <v>116.89485824838157</v>
      </c>
      <c r="F61" s="22">
        <f t="shared" si="13"/>
        <v>117.14765100671141</v>
      </c>
      <c r="G61" s="23"/>
    </row>
    <row r="62" spans="1:16" ht="13.5" customHeight="1" thickBot="1" x14ac:dyDescent="0.2">
      <c r="A62" s="141">
        <v>10</v>
      </c>
      <c r="B62" s="460" t="s">
        <v>29</v>
      </c>
      <c r="C62" s="127">
        <f t="shared" si="10"/>
        <v>30588</v>
      </c>
      <c r="D62" s="142">
        <f t="shared" si="11"/>
        <v>37022</v>
      </c>
      <c r="E62" s="143">
        <f t="shared" si="12"/>
        <v>95.731096644967451</v>
      </c>
      <c r="F62" s="144">
        <f t="shared" si="13"/>
        <v>82.62114418453892</v>
      </c>
      <c r="G62" s="145"/>
    </row>
    <row r="63" spans="1:16" ht="13.5" customHeight="1" thickTop="1" x14ac:dyDescent="0.15">
      <c r="A63" s="128"/>
      <c r="B63" s="146" t="s">
        <v>74</v>
      </c>
      <c r="C63" s="147">
        <f>SUM(J43)</f>
        <v>1041622</v>
      </c>
      <c r="D63" s="147">
        <f t="shared" si="11"/>
        <v>1051781</v>
      </c>
      <c r="E63" s="148">
        <f>SUM(C63/R26*100)</f>
        <v>103.85137284108663</v>
      </c>
      <c r="F63" s="149">
        <f t="shared" si="13"/>
        <v>99.034114516234837</v>
      </c>
      <c r="G63" s="128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2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F159"/>
  <sheetViews>
    <sheetView zoomScaleNormal="100" workbookViewId="0">
      <selection activeCell="N43" sqref="N43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3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2" customWidth="1"/>
    <col min="19" max="30" width="7.625" style="1" customWidth="1"/>
    <col min="31" max="32" width="9" style="1"/>
  </cols>
  <sheetData>
    <row r="1" spans="8:30" ht="12.75" customHeight="1" x14ac:dyDescent="0.15">
      <c r="H1" s="114" t="s">
        <v>66</v>
      </c>
      <c r="R1" s="116"/>
    </row>
    <row r="2" spans="8:30" x14ac:dyDescent="0.15">
      <c r="H2" s="207" t="s">
        <v>196</v>
      </c>
      <c r="I2" s="91"/>
      <c r="J2" s="209" t="s">
        <v>103</v>
      </c>
      <c r="K2" s="4"/>
      <c r="L2" s="348" t="s">
        <v>183</v>
      </c>
      <c r="R2" s="51"/>
      <c r="S2" s="117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x14ac:dyDescent="0.15">
      <c r="H3" s="199" t="s">
        <v>100</v>
      </c>
      <c r="I3" s="91"/>
      <c r="J3" s="158" t="s">
        <v>101</v>
      </c>
      <c r="K3" s="4"/>
      <c r="L3" s="348" t="s">
        <v>100</v>
      </c>
      <c r="M3" s="1"/>
      <c r="N3" s="100"/>
      <c r="O3" s="100"/>
      <c r="S3" s="28"/>
      <c r="T3" s="28"/>
      <c r="U3" s="28"/>
    </row>
    <row r="4" spans="8:30" x14ac:dyDescent="0.15">
      <c r="H4" s="99">
        <v>19480</v>
      </c>
      <c r="I4" s="91">
        <v>33</v>
      </c>
      <c r="J4" s="180" t="s">
        <v>0</v>
      </c>
      <c r="K4" s="130">
        <f>SUM(I4)</f>
        <v>33</v>
      </c>
      <c r="L4" s="365">
        <v>20339</v>
      </c>
      <c r="M4" s="49"/>
      <c r="N4" s="101"/>
      <c r="O4" s="101"/>
      <c r="S4" s="28"/>
      <c r="T4" s="28"/>
      <c r="U4" s="28"/>
    </row>
    <row r="5" spans="8:30" x14ac:dyDescent="0.15">
      <c r="H5" s="98">
        <v>18572</v>
      </c>
      <c r="I5" s="91">
        <v>26</v>
      </c>
      <c r="J5" s="180" t="s">
        <v>30</v>
      </c>
      <c r="K5" s="130">
        <f t="shared" ref="K5:K13" si="0">SUM(I5)</f>
        <v>26</v>
      </c>
      <c r="L5" s="366">
        <v>31371</v>
      </c>
      <c r="M5" s="49"/>
      <c r="N5" s="101"/>
      <c r="O5" s="101"/>
      <c r="S5" s="28"/>
      <c r="T5" s="28"/>
      <c r="U5" s="28"/>
    </row>
    <row r="6" spans="8:30" x14ac:dyDescent="0.15">
      <c r="H6" s="98">
        <v>5841</v>
      </c>
      <c r="I6" s="91">
        <v>14</v>
      </c>
      <c r="J6" s="180" t="s">
        <v>19</v>
      </c>
      <c r="K6" s="130">
        <f t="shared" si="0"/>
        <v>14</v>
      </c>
      <c r="L6" s="366">
        <v>6464</v>
      </c>
      <c r="M6" s="49"/>
      <c r="N6" s="208"/>
      <c r="O6" s="101"/>
      <c r="S6" s="28"/>
      <c r="T6" s="28"/>
      <c r="U6" s="28"/>
    </row>
    <row r="7" spans="8:30" x14ac:dyDescent="0.15">
      <c r="H7" s="98">
        <v>4953</v>
      </c>
      <c r="I7" s="91">
        <v>34</v>
      </c>
      <c r="J7" s="180" t="s">
        <v>1</v>
      </c>
      <c r="K7" s="130">
        <f t="shared" si="0"/>
        <v>34</v>
      </c>
      <c r="L7" s="366">
        <v>4844</v>
      </c>
      <c r="M7" s="49"/>
      <c r="N7" s="101"/>
      <c r="O7" s="101"/>
      <c r="S7" s="28"/>
      <c r="T7" s="28"/>
      <c r="U7" s="28"/>
    </row>
    <row r="8" spans="8:30" x14ac:dyDescent="0.15">
      <c r="H8" s="48">
        <v>4587</v>
      </c>
      <c r="I8" s="91">
        <v>38</v>
      </c>
      <c r="J8" s="180" t="s">
        <v>38</v>
      </c>
      <c r="K8" s="130">
        <f t="shared" si="0"/>
        <v>38</v>
      </c>
      <c r="L8" s="366">
        <v>5536</v>
      </c>
      <c r="M8" s="49"/>
      <c r="N8" s="101"/>
      <c r="O8" s="101"/>
      <c r="S8" s="28"/>
      <c r="T8" s="28"/>
      <c r="U8" s="28"/>
    </row>
    <row r="9" spans="8:30" x14ac:dyDescent="0.15">
      <c r="H9" s="98">
        <v>3575</v>
      </c>
      <c r="I9" s="91">
        <v>24</v>
      </c>
      <c r="J9" s="180" t="s">
        <v>28</v>
      </c>
      <c r="K9" s="130">
        <f t="shared" si="0"/>
        <v>24</v>
      </c>
      <c r="L9" s="366">
        <v>5042</v>
      </c>
      <c r="M9" s="49"/>
      <c r="N9" s="101"/>
      <c r="O9" s="101"/>
      <c r="S9" s="28"/>
      <c r="T9" s="28"/>
      <c r="U9" s="28"/>
    </row>
    <row r="10" spans="8:30" x14ac:dyDescent="0.15">
      <c r="H10" s="48">
        <v>3381</v>
      </c>
      <c r="I10" s="151">
        <v>15</v>
      </c>
      <c r="J10" s="183" t="s">
        <v>20</v>
      </c>
      <c r="K10" s="130">
        <f t="shared" si="0"/>
        <v>15</v>
      </c>
      <c r="L10" s="366">
        <v>3600</v>
      </c>
      <c r="S10" s="28"/>
      <c r="T10" s="28"/>
      <c r="U10" s="28"/>
    </row>
    <row r="11" spans="8:30" x14ac:dyDescent="0.15">
      <c r="H11" s="109">
        <v>1851</v>
      </c>
      <c r="I11" s="91">
        <v>36</v>
      </c>
      <c r="J11" s="180" t="s">
        <v>5</v>
      </c>
      <c r="K11" s="130">
        <f t="shared" si="0"/>
        <v>36</v>
      </c>
      <c r="L11" s="366">
        <v>2950</v>
      </c>
      <c r="M11" s="49"/>
      <c r="N11" s="101"/>
      <c r="O11" s="101"/>
      <c r="S11" s="28"/>
      <c r="T11" s="28"/>
      <c r="U11" s="28"/>
    </row>
    <row r="12" spans="8:30" x14ac:dyDescent="0.15">
      <c r="H12" s="386">
        <v>1665</v>
      </c>
      <c r="I12" s="151">
        <v>27</v>
      </c>
      <c r="J12" s="183" t="s">
        <v>31</v>
      </c>
      <c r="K12" s="130">
        <f t="shared" si="0"/>
        <v>27</v>
      </c>
      <c r="L12" s="366">
        <v>1284</v>
      </c>
      <c r="M12" s="49"/>
      <c r="N12" s="101"/>
      <c r="O12" s="101"/>
      <c r="S12" s="28"/>
      <c r="T12" s="28"/>
      <c r="U12" s="28"/>
    </row>
    <row r="13" spans="8:30" ht="14.25" thickBot="1" x14ac:dyDescent="0.2">
      <c r="H13" s="513">
        <v>941</v>
      </c>
      <c r="I13" s="467">
        <v>25</v>
      </c>
      <c r="J13" s="468" t="s">
        <v>29</v>
      </c>
      <c r="K13" s="130">
        <f t="shared" si="0"/>
        <v>25</v>
      </c>
      <c r="L13" s="366">
        <v>1027</v>
      </c>
      <c r="M13" s="49"/>
      <c r="N13" s="101"/>
      <c r="O13" s="101"/>
      <c r="S13" s="28"/>
      <c r="T13" s="28"/>
      <c r="U13" s="28"/>
    </row>
    <row r="14" spans="8:30" ht="14.25" thickTop="1" x14ac:dyDescent="0.15">
      <c r="H14" s="219">
        <v>817</v>
      </c>
      <c r="I14" s="135">
        <v>17</v>
      </c>
      <c r="J14" s="197" t="s">
        <v>21</v>
      </c>
      <c r="K14" s="119" t="s">
        <v>8</v>
      </c>
      <c r="L14" s="367">
        <v>90379</v>
      </c>
      <c r="S14" s="28"/>
      <c r="T14" s="28"/>
      <c r="U14" s="28"/>
    </row>
    <row r="15" spans="8:30" x14ac:dyDescent="0.15">
      <c r="H15" s="98">
        <v>730</v>
      </c>
      <c r="I15" s="91">
        <v>16</v>
      </c>
      <c r="J15" s="180" t="s">
        <v>3</v>
      </c>
      <c r="K15" s="55"/>
      <c r="L15" s="1" t="s">
        <v>60</v>
      </c>
      <c r="M15" s="454" t="s">
        <v>95</v>
      </c>
      <c r="N15" s="46" t="s">
        <v>75</v>
      </c>
      <c r="S15" s="28"/>
      <c r="T15" s="28"/>
      <c r="U15" s="28"/>
    </row>
    <row r="16" spans="8:30" x14ac:dyDescent="0.15">
      <c r="H16" s="98">
        <v>726</v>
      </c>
      <c r="I16" s="91">
        <v>37</v>
      </c>
      <c r="J16" s="180" t="s">
        <v>37</v>
      </c>
      <c r="K16" s="130">
        <f>SUM(I4)</f>
        <v>33</v>
      </c>
      <c r="L16" s="180" t="s">
        <v>0</v>
      </c>
      <c r="M16" s="368">
        <v>23529</v>
      </c>
      <c r="N16" s="99">
        <f>SUM(H4)</f>
        <v>19480</v>
      </c>
      <c r="O16" s="49"/>
      <c r="P16" s="18"/>
      <c r="S16" s="28"/>
      <c r="T16" s="28"/>
      <c r="U16" s="28"/>
    </row>
    <row r="17" spans="1:21" x14ac:dyDescent="0.15">
      <c r="H17" s="389">
        <v>532</v>
      </c>
      <c r="I17" s="347">
        <v>40</v>
      </c>
      <c r="J17" s="181" t="s">
        <v>2</v>
      </c>
      <c r="K17" s="130">
        <f t="shared" ref="K17:K25" si="1">SUM(I5)</f>
        <v>26</v>
      </c>
      <c r="L17" s="180" t="s">
        <v>30</v>
      </c>
      <c r="M17" s="369">
        <v>18665</v>
      </c>
      <c r="N17" s="99">
        <f t="shared" ref="N17:N25" si="2">SUM(H5)</f>
        <v>18572</v>
      </c>
      <c r="O17" s="49"/>
      <c r="P17" s="18"/>
      <c r="S17" s="28"/>
      <c r="T17" s="28"/>
      <c r="U17" s="28"/>
    </row>
    <row r="18" spans="1:21" x14ac:dyDescent="0.15">
      <c r="H18" s="136">
        <v>463</v>
      </c>
      <c r="I18" s="91">
        <v>1</v>
      </c>
      <c r="J18" s="180" t="s">
        <v>4</v>
      </c>
      <c r="K18" s="130">
        <f t="shared" si="1"/>
        <v>14</v>
      </c>
      <c r="L18" s="180" t="s">
        <v>19</v>
      </c>
      <c r="M18" s="369">
        <v>4781</v>
      </c>
      <c r="N18" s="99">
        <f t="shared" si="2"/>
        <v>5841</v>
      </c>
      <c r="O18" s="49"/>
      <c r="P18" s="18"/>
      <c r="S18" s="28"/>
      <c r="T18" s="28"/>
      <c r="U18" s="28"/>
    </row>
    <row r="19" spans="1:21" x14ac:dyDescent="0.15">
      <c r="H19" s="109">
        <v>317</v>
      </c>
      <c r="I19" s="91">
        <v>31</v>
      </c>
      <c r="J19" s="180" t="s">
        <v>106</v>
      </c>
      <c r="K19" s="130">
        <f t="shared" si="1"/>
        <v>34</v>
      </c>
      <c r="L19" s="180" t="s">
        <v>1</v>
      </c>
      <c r="M19" s="369">
        <v>3436</v>
      </c>
      <c r="N19" s="99">
        <f t="shared" si="2"/>
        <v>4953</v>
      </c>
      <c r="O19" s="49"/>
      <c r="P19" s="18"/>
      <c r="S19" s="28"/>
      <c r="T19" s="28"/>
      <c r="U19" s="28"/>
    </row>
    <row r="20" spans="1:21" ht="14.25" thickBot="1" x14ac:dyDescent="0.2">
      <c r="H20" s="48">
        <v>190</v>
      </c>
      <c r="I20" s="91">
        <v>19</v>
      </c>
      <c r="J20" s="180" t="s">
        <v>23</v>
      </c>
      <c r="K20" s="130">
        <f t="shared" si="1"/>
        <v>38</v>
      </c>
      <c r="L20" s="180" t="s">
        <v>38</v>
      </c>
      <c r="M20" s="369">
        <v>3551</v>
      </c>
      <c r="N20" s="99">
        <f t="shared" si="2"/>
        <v>4587</v>
      </c>
      <c r="O20" s="49"/>
      <c r="P20" s="18"/>
      <c r="S20" s="28"/>
      <c r="T20" s="28"/>
      <c r="U20" s="28"/>
    </row>
    <row r="21" spans="1:21" x14ac:dyDescent="0.15">
      <c r="A21" s="65" t="s">
        <v>46</v>
      </c>
      <c r="B21" s="66" t="s">
        <v>53</v>
      </c>
      <c r="C21" s="66" t="s">
        <v>196</v>
      </c>
      <c r="D21" s="66" t="s">
        <v>183</v>
      </c>
      <c r="E21" s="66" t="s">
        <v>51</v>
      </c>
      <c r="F21" s="66" t="s">
        <v>50</v>
      </c>
      <c r="G21" s="66" t="s">
        <v>52</v>
      </c>
      <c r="H21" s="48">
        <v>155</v>
      </c>
      <c r="I21" s="91">
        <v>23</v>
      </c>
      <c r="J21" s="180" t="s">
        <v>27</v>
      </c>
      <c r="K21" s="130">
        <f t="shared" si="1"/>
        <v>24</v>
      </c>
      <c r="L21" s="180" t="s">
        <v>28</v>
      </c>
      <c r="M21" s="369">
        <v>3464</v>
      </c>
      <c r="N21" s="99">
        <f t="shared" si="2"/>
        <v>3575</v>
      </c>
      <c r="O21" s="49"/>
      <c r="P21" s="18"/>
      <c r="S21" s="28"/>
      <c r="T21" s="28"/>
      <c r="U21" s="28"/>
    </row>
    <row r="22" spans="1:21" x14ac:dyDescent="0.15">
      <c r="A22" s="68">
        <v>1</v>
      </c>
      <c r="B22" s="180" t="s">
        <v>0</v>
      </c>
      <c r="C22" s="47">
        <f t="shared" ref="C22:C31" si="3">SUM(H4)</f>
        <v>19480</v>
      </c>
      <c r="D22" s="99">
        <f>SUM(L4)</f>
        <v>20339</v>
      </c>
      <c r="E22" s="58">
        <f t="shared" ref="E22:E32" si="4">SUM(N16/M16*100)</f>
        <v>82.791448850354882</v>
      </c>
      <c r="F22" s="62">
        <f>SUM(C22/D22*100)</f>
        <v>95.776586852844289</v>
      </c>
      <c r="G22" s="4"/>
      <c r="H22" s="514">
        <v>147</v>
      </c>
      <c r="I22" s="91">
        <v>21</v>
      </c>
      <c r="J22" s="180" t="s">
        <v>25</v>
      </c>
      <c r="K22" s="130">
        <f t="shared" si="1"/>
        <v>15</v>
      </c>
      <c r="L22" s="183" t="s">
        <v>20</v>
      </c>
      <c r="M22" s="369">
        <v>3642</v>
      </c>
      <c r="N22" s="99">
        <f t="shared" si="2"/>
        <v>3381</v>
      </c>
      <c r="O22" s="49"/>
      <c r="P22" s="18"/>
      <c r="S22" s="28"/>
      <c r="T22" s="28"/>
      <c r="U22" s="28"/>
    </row>
    <row r="23" spans="1:21" x14ac:dyDescent="0.15">
      <c r="A23" s="68">
        <v>2</v>
      </c>
      <c r="B23" s="180" t="s">
        <v>30</v>
      </c>
      <c r="C23" s="47">
        <f t="shared" si="3"/>
        <v>18572</v>
      </c>
      <c r="D23" s="99">
        <f>SUM(L5)</f>
        <v>31371</v>
      </c>
      <c r="E23" s="58">
        <f t="shared" si="4"/>
        <v>99.501741226895263</v>
      </c>
      <c r="F23" s="62">
        <f t="shared" ref="F23:F32" si="5">SUM(C23/D23*100)</f>
        <v>59.201173057919732</v>
      </c>
      <c r="G23" s="4"/>
      <c r="H23" s="102">
        <v>87</v>
      </c>
      <c r="I23" s="91">
        <v>32</v>
      </c>
      <c r="J23" s="180" t="s">
        <v>35</v>
      </c>
      <c r="K23" s="130">
        <f t="shared" si="1"/>
        <v>36</v>
      </c>
      <c r="L23" s="180" t="s">
        <v>5</v>
      </c>
      <c r="M23" s="369">
        <v>1934</v>
      </c>
      <c r="N23" s="99">
        <f t="shared" si="2"/>
        <v>1851</v>
      </c>
      <c r="O23" s="49"/>
      <c r="P23" s="18"/>
      <c r="S23" s="28"/>
      <c r="T23" s="28"/>
      <c r="U23" s="28"/>
    </row>
    <row r="24" spans="1:21" x14ac:dyDescent="0.15">
      <c r="A24" s="68">
        <v>3</v>
      </c>
      <c r="B24" s="180" t="s">
        <v>19</v>
      </c>
      <c r="C24" s="47">
        <f t="shared" si="3"/>
        <v>5841</v>
      </c>
      <c r="D24" s="99">
        <f t="shared" ref="D24:D31" si="6">SUM(L6)</f>
        <v>6464</v>
      </c>
      <c r="E24" s="58">
        <f t="shared" si="4"/>
        <v>122.17109391340723</v>
      </c>
      <c r="F24" s="62">
        <f t="shared" si="5"/>
        <v>90.362004950495049</v>
      </c>
      <c r="G24" s="4"/>
      <c r="H24" s="102">
        <v>20</v>
      </c>
      <c r="I24" s="91">
        <v>2</v>
      </c>
      <c r="J24" s="180" t="s">
        <v>6</v>
      </c>
      <c r="K24" s="130">
        <f t="shared" si="1"/>
        <v>27</v>
      </c>
      <c r="L24" s="183" t="s">
        <v>31</v>
      </c>
      <c r="M24" s="369">
        <v>1589</v>
      </c>
      <c r="N24" s="99">
        <f t="shared" si="2"/>
        <v>1665</v>
      </c>
      <c r="O24" s="49"/>
      <c r="P24" s="18"/>
      <c r="S24" s="28"/>
      <c r="T24" s="28"/>
      <c r="U24" s="28"/>
    </row>
    <row r="25" spans="1:21" ht="14.25" thickBot="1" x14ac:dyDescent="0.2">
      <c r="A25" s="68">
        <v>4</v>
      </c>
      <c r="B25" s="180" t="s">
        <v>1</v>
      </c>
      <c r="C25" s="47">
        <f t="shared" si="3"/>
        <v>4953</v>
      </c>
      <c r="D25" s="99">
        <f t="shared" si="6"/>
        <v>4844</v>
      </c>
      <c r="E25" s="58">
        <f t="shared" si="4"/>
        <v>144.15017462165309</v>
      </c>
      <c r="F25" s="62">
        <f t="shared" si="5"/>
        <v>102.25020644095788</v>
      </c>
      <c r="G25" s="4"/>
      <c r="H25" s="102">
        <v>10</v>
      </c>
      <c r="I25" s="91">
        <v>4</v>
      </c>
      <c r="J25" s="180" t="s">
        <v>11</v>
      </c>
      <c r="K25" s="204">
        <f t="shared" si="1"/>
        <v>25</v>
      </c>
      <c r="L25" s="468" t="s">
        <v>29</v>
      </c>
      <c r="M25" s="370">
        <v>801</v>
      </c>
      <c r="N25" s="188">
        <f t="shared" si="2"/>
        <v>941</v>
      </c>
      <c r="O25" s="49"/>
      <c r="P25" s="18"/>
      <c r="S25" s="28"/>
      <c r="T25" s="28"/>
      <c r="U25" s="28"/>
    </row>
    <row r="26" spans="1:21" ht="14.25" thickTop="1" x14ac:dyDescent="0.15">
      <c r="A26" s="68">
        <v>5</v>
      </c>
      <c r="B26" s="180" t="s">
        <v>38</v>
      </c>
      <c r="C26" s="99">
        <f t="shared" si="3"/>
        <v>4587</v>
      </c>
      <c r="D26" s="99">
        <f t="shared" si="6"/>
        <v>5536</v>
      </c>
      <c r="E26" s="457">
        <f t="shared" si="4"/>
        <v>129.17488031540412</v>
      </c>
      <c r="F26" s="459">
        <f t="shared" si="5"/>
        <v>82.857658959537574</v>
      </c>
      <c r="G26" s="13"/>
      <c r="H26" s="139">
        <v>9</v>
      </c>
      <c r="I26" s="91">
        <v>9</v>
      </c>
      <c r="J26" s="391" t="s">
        <v>173</v>
      </c>
      <c r="K26" s="4"/>
      <c r="L26" s="436" t="s">
        <v>165</v>
      </c>
      <c r="M26" s="371">
        <v>69559</v>
      </c>
      <c r="N26" s="217">
        <f>SUM(H44)</f>
        <v>69057</v>
      </c>
      <c r="S26" s="28"/>
      <c r="T26" s="28"/>
      <c r="U26" s="28"/>
    </row>
    <row r="27" spans="1:21" x14ac:dyDescent="0.15">
      <c r="A27" s="68">
        <v>6</v>
      </c>
      <c r="B27" s="180" t="s">
        <v>28</v>
      </c>
      <c r="C27" s="47">
        <f t="shared" si="3"/>
        <v>3575</v>
      </c>
      <c r="D27" s="99">
        <f t="shared" si="6"/>
        <v>5042</v>
      </c>
      <c r="E27" s="58">
        <f t="shared" si="4"/>
        <v>103.20438799076213</v>
      </c>
      <c r="F27" s="62">
        <f t="shared" si="5"/>
        <v>70.904403014676717</v>
      </c>
      <c r="G27" s="4"/>
      <c r="H27" s="453">
        <v>5</v>
      </c>
      <c r="I27" s="91">
        <v>20</v>
      </c>
      <c r="J27" s="180" t="s">
        <v>24</v>
      </c>
      <c r="L27" s="32"/>
      <c r="M27" s="28"/>
      <c r="S27" s="28"/>
      <c r="T27" s="28"/>
      <c r="U27" s="28"/>
    </row>
    <row r="28" spans="1:21" x14ac:dyDescent="0.15">
      <c r="A28" s="68">
        <v>7</v>
      </c>
      <c r="B28" s="183" t="s">
        <v>20</v>
      </c>
      <c r="C28" s="47">
        <f t="shared" si="3"/>
        <v>3381</v>
      </c>
      <c r="D28" s="99">
        <f t="shared" si="6"/>
        <v>3600</v>
      </c>
      <c r="E28" s="58">
        <f t="shared" si="4"/>
        <v>92.833607907743001</v>
      </c>
      <c r="F28" s="62">
        <f t="shared" si="5"/>
        <v>93.916666666666671</v>
      </c>
      <c r="G28" s="4"/>
      <c r="H28" s="102">
        <v>3</v>
      </c>
      <c r="I28" s="91">
        <v>22</v>
      </c>
      <c r="J28" s="180" t="s">
        <v>26</v>
      </c>
      <c r="L28" s="32"/>
      <c r="S28" s="28"/>
      <c r="T28" s="28"/>
      <c r="U28" s="28"/>
    </row>
    <row r="29" spans="1:21" x14ac:dyDescent="0.15">
      <c r="A29" s="68">
        <v>8</v>
      </c>
      <c r="B29" s="180" t="s">
        <v>5</v>
      </c>
      <c r="C29" s="47">
        <f t="shared" si="3"/>
        <v>1851</v>
      </c>
      <c r="D29" s="99">
        <f t="shared" si="6"/>
        <v>2950</v>
      </c>
      <c r="E29" s="58">
        <f t="shared" si="4"/>
        <v>95.708376421923475</v>
      </c>
      <c r="F29" s="62">
        <f t="shared" si="5"/>
        <v>62.745762711864408</v>
      </c>
      <c r="G29" s="12"/>
      <c r="H29" s="102">
        <v>0</v>
      </c>
      <c r="I29" s="91">
        <v>3</v>
      </c>
      <c r="J29" s="180" t="s">
        <v>10</v>
      </c>
      <c r="L29" s="32"/>
      <c r="M29" s="28"/>
      <c r="S29" s="28"/>
      <c r="T29" s="28"/>
      <c r="U29" s="28"/>
    </row>
    <row r="30" spans="1:21" x14ac:dyDescent="0.15">
      <c r="A30" s="68">
        <v>9</v>
      </c>
      <c r="B30" s="183" t="s">
        <v>31</v>
      </c>
      <c r="C30" s="47">
        <f t="shared" si="3"/>
        <v>1665</v>
      </c>
      <c r="D30" s="99">
        <f t="shared" si="6"/>
        <v>1284</v>
      </c>
      <c r="E30" s="58">
        <f t="shared" si="4"/>
        <v>104.78288231592197</v>
      </c>
      <c r="F30" s="62">
        <f t="shared" si="5"/>
        <v>129.67289719626166</v>
      </c>
      <c r="G30" s="13"/>
      <c r="H30" s="139">
        <v>0</v>
      </c>
      <c r="I30" s="91">
        <v>5</v>
      </c>
      <c r="J30" s="180" t="s">
        <v>12</v>
      </c>
      <c r="L30" s="32"/>
      <c r="M30" s="28"/>
      <c r="S30" s="28"/>
      <c r="T30" s="28"/>
      <c r="U30" s="28"/>
    </row>
    <row r="31" spans="1:21" ht="14.25" thickBot="1" x14ac:dyDescent="0.2">
      <c r="A31" s="71">
        <v>10</v>
      </c>
      <c r="B31" s="468" t="s">
        <v>29</v>
      </c>
      <c r="C31" s="47">
        <f t="shared" si="3"/>
        <v>941</v>
      </c>
      <c r="D31" s="99">
        <f t="shared" si="6"/>
        <v>1027</v>
      </c>
      <c r="E31" s="58">
        <f t="shared" si="4"/>
        <v>117.47815230961298</v>
      </c>
      <c r="F31" s="62">
        <f t="shared" si="5"/>
        <v>91.626095423563783</v>
      </c>
      <c r="G31" s="103"/>
      <c r="H31" s="453">
        <v>0</v>
      </c>
      <c r="I31" s="91">
        <v>6</v>
      </c>
      <c r="J31" s="180" t="s">
        <v>13</v>
      </c>
      <c r="L31" s="32"/>
      <c r="M31" s="28"/>
      <c r="S31" s="28"/>
      <c r="T31" s="28"/>
      <c r="U31" s="28"/>
    </row>
    <row r="32" spans="1:21" ht="14.25" thickBot="1" x14ac:dyDescent="0.2">
      <c r="A32" s="72"/>
      <c r="B32" s="73" t="s">
        <v>56</v>
      </c>
      <c r="C32" s="74">
        <f>SUM(H44)</f>
        <v>69057</v>
      </c>
      <c r="D32" s="74">
        <f>SUM(L14)</f>
        <v>90379</v>
      </c>
      <c r="E32" s="77">
        <f t="shared" si="4"/>
        <v>99.278310499000838</v>
      </c>
      <c r="F32" s="75">
        <f t="shared" si="5"/>
        <v>76.408236426603523</v>
      </c>
      <c r="G32" s="76"/>
      <c r="H32" s="515">
        <v>0</v>
      </c>
      <c r="I32" s="91">
        <v>7</v>
      </c>
      <c r="J32" s="180" t="s">
        <v>14</v>
      </c>
      <c r="L32" s="32"/>
      <c r="M32" s="28"/>
      <c r="S32" s="28"/>
      <c r="T32" s="28"/>
      <c r="U32" s="28"/>
    </row>
    <row r="33" spans="1:30" x14ac:dyDescent="0.15">
      <c r="H33" s="109">
        <v>0</v>
      </c>
      <c r="I33" s="91">
        <v>8</v>
      </c>
      <c r="J33" s="180" t="s">
        <v>15</v>
      </c>
      <c r="L33" s="32"/>
      <c r="M33" s="28"/>
      <c r="S33" s="28"/>
      <c r="T33" s="28"/>
      <c r="U33" s="28"/>
    </row>
    <row r="34" spans="1:30" x14ac:dyDescent="0.15">
      <c r="A34" s="1"/>
      <c r="B34" s="1"/>
      <c r="C34" s="1"/>
      <c r="D34" s="1"/>
      <c r="E34" s="1"/>
      <c r="F34" s="1"/>
      <c r="G34" s="1"/>
      <c r="H34" s="47">
        <v>0</v>
      </c>
      <c r="I34" s="91">
        <v>10</v>
      </c>
      <c r="J34" s="180" t="s">
        <v>16</v>
      </c>
      <c r="L34" s="246"/>
      <c r="M34" s="28"/>
      <c r="S34" s="28"/>
      <c r="T34" s="28"/>
      <c r="U34" s="28"/>
    </row>
    <row r="35" spans="1:30" x14ac:dyDescent="0.15">
      <c r="H35" s="405">
        <v>0</v>
      </c>
      <c r="I35" s="91">
        <v>11</v>
      </c>
      <c r="J35" s="180" t="s">
        <v>17</v>
      </c>
      <c r="L35" s="32"/>
      <c r="M35" s="28"/>
      <c r="N35" s="1"/>
      <c r="S35" s="28"/>
      <c r="T35" s="28"/>
      <c r="U35" s="28"/>
    </row>
    <row r="36" spans="1:30" x14ac:dyDescent="0.15">
      <c r="A36" s="1"/>
      <c r="B36" s="52"/>
      <c r="C36" s="28"/>
      <c r="E36" s="18"/>
      <c r="F36" s="1"/>
      <c r="G36" s="1"/>
      <c r="H36" s="99">
        <v>0</v>
      </c>
      <c r="I36" s="91">
        <v>12</v>
      </c>
      <c r="J36" s="180" t="s">
        <v>18</v>
      </c>
      <c r="L36" s="52"/>
      <c r="M36" s="28"/>
      <c r="S36" s="28"/>
      <c r="T36" s="28"/>
      <c r="U36" s="28"/>
    </row>
    <row r="37" spans="1:30" x14ac:dyDescent="0.15">
      <c r="A37" s="1"/>
      <c r="B37" s="20"/>
      <c r="C37" s="28"/>
      <c r="F37" s="28"/>
      <c r="G37" s="52"/>
      <c r="H37" s="389">
        <v>0</v>
      </c>
      <c r="I37" s="91">
        <v>13</v>
      </c>
      <c r="J37" s="180" t="s">
        <v>7</v>
      </c>
      <c r="L37" s="52"/>
      <c r="M37" s="28"/>
      <c r="S37" s="28"/>
      <c r="T37" s="28"/>
      <c r="U37" s="28"/>
    </row>
    <row r="38" spans="1:30" x14ac:dyDescent="0.15">
      <c r="A38" s="1"/>
      <c r="B38" s="1"/>
      <c r="C38" s="28"/>
      <c r="F38" s="28"/>
      <c r="G38" s="1"/>
      <c r="H38" s="98">
        <v>0</v>
      </c>
      <c r="I38" s="91">
        <v>18</v>
      </c>
      <c r="J38" s="180" t="s">
        <v>22</v>
      </c>
      <c r="L38" s="52"/>
      <c r="M38" s="28"/>
      <c r="S38" s="28"/>
      <c r="T38" s="28"/>
      <c r="U38" s="28"/>
    </row>
    <row r="39" spans="1:30" x14ac:dyDescent="0.15">
      <c r="A39" s="1"/>
      <c r="B39" s="52"/>
      <c r="C39" s="28"/>
      <c r="F39" s="28"/>
      <c r="G39" s="20"/>
      <c r="H39" s="48">
        <v>0</v>
      </c>
      <c r="I39" s="91">
        <v>28</v>
      </c>
      <c r="J39" s="180" t="s">
        <v>32</v>
      </c>
      <c r="L39" s="52"/>
      <c r="M39" s="28"/>
      <c r="S39" s="28"/>
      <c r="T39" s="28"/>
      <c r="U39" s="28"/>
    </row>
    <row r="40" spans="1:30" x14ac:dyDescent="0.15">
      <c r="A40" s="1"/>
      <c r="B40" s="1"/>
      <c r="C40" s="28"/>
      <c r="F40" s="1"/>
      <c r="G40" s="1"/>
      <c r="H40" s="48">
        <v>0</v>
      </c>
      <c r="I40" s="91">
        <v>29</v>
      </c>
      <c r="J40" s="180" t="s">
        <v>96</v>
      </c>
      <c r="L40" s="52"/>
      <c r="M40" s="28"/>
      <c r="S40" s="28"/>
      <c r="T40" s="28"/>
      <c r="U40" s="28"/>
    </row>
    <row r="41" spans="1:30" x14ac:dyDescent="0.15">
      <c r="H41" s="219">
        <v>0</v>
      </c>
      <c r="I41" s="91">
        <v>30</v>
      </c>
      <c r="J41" s="180" t="s">
        <v>33</v>
      </c>
      <c r="L41" s="52"/>
      <c r="M41" s="28"/>
      <c r="S41" s="28"/>
      <c r="T41" s="28"/>
      <c r="U41" s="28"/>
    </row>
    <row r="42" spans="1:30" x14ac:dyDescent="0.15">
      <c r="H42" s="219">
        <v>0</v>
      </c>
      <c r="I42" s="91">
        <v>35</v>
      </c>
      <c r="J42" s="180" t="s">
        <v>36</v>
      </c>
      <c r="L42" s="52"/>
      <c r="M42" s="28"/>
      <c r="S42" s="28"/>
      <c r="T42" s="28"/>
      <c r="U42" s="28"/>
    </row>
    <row r="43" spans="1:30" x14ac:dyDescent="0.15">
      <c r="H43" s="98">
        <v>0</v>
      </c>
      <c r="I43" s="91">
        <v>39</v>
      </c>
      <c r="J43" s="180" t="s">
        <v>39</v>
      </c>
      <c r="L43" s="52"/>
      <c r="M43" s="28"/>
      <c r="S43" s="33"/>
      <c r="T43" s="33"/>
      <c r="U43" s="33"/>
    </row>
    <row r="44" spans="1:30" x14ac:dyDescent="0.15">
      <c r="H44" s="131">
        <f>SUM(H4:H43)</f>
        <v>69057</v>
      </c>
      <c r="I44" s="91"/>
      <c r="J44" s="187" t="s">
        <v>98</v>
      </c>
      <c r="L44" s="52"/>
      <c r="M44" s="28"/>
    </row>
    <row r="45" spans="1:30" x14ac:dyDescent="0.15">
      <c r="R45" s="116"/>
    </row>
    <row r="46" spans="1:30" ht="13.5" customHeight="1" x14ac:dyDescent="0.15">
      <c r="R46" s="51"/>
      <c r="S46" s="117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0" ht="13.5" customHeight="1" x14ac:dyDescent="0.15">
      <c r="H47" s="213" t="s">
        <v>196</v>
      </c>
      <c r="I47" s="91"/>
      <c r="J47" s="202" t="s">
        <v>71</v>
      </c>
      <c r="K47" s="4"/>
      <c r="L47" s="353" t="s">
        <v>183</v>
      </c>
      <c r="S47" s="28"/>
      <c r="T47" s="28"/>
      <c r="U47" s="28"/>
      <c r="V47" s="28"/>
    </row>
    <row r="48" spans="1:30" x14ac:dyDescent="0.15">
      <c r="H48" s="210" t="s">
        <v>100</v>
      </c>
      <c r="I48" s="135"/>
      <c r="J48" s="201" t="s">
        <v>53</v>
      </c>
      <c r="K48" s="195"/>
      <c r="L48" s="358" t="s">
        <v>100</v>
      </c>
      <c r="S48" s="28"/>
      <c r="T48" s="28"/>
      <c r="U48" s="28"/>
      <c r="V48" s="28"/>
    </row>
    <row r="49" spans="1:22" x14ac:dyDescent="0.15">
      <c r="H49" s="519">
        <v>50637</v>
      </c>
      <c r="I49" s="91">
        <v>26</v>
      </c>
      <c r="J49" s="180" t="s">
        <v>30</v>
      </c>
      <c r="K49" s="4">
        <f>SUM(I49)</f>
        <v>26</v>
      </c>
      <c r="L49" s="359">
        <v>51883</v>
      </c>
      <c r="M49" s="1"/>
      <c r="N49" s="100"/>
      <c r="O49" s="100"/>
      <c r="S49" s="28"/>
      <c r="T49" s="28"/>
      <c r="U49" s="28"/>
      <c r="V49" s="28"/>
    </row>
    <row r="50" spans="1:22" x14ac:dyDescent="0.15">
      <c r="H50" s="47">
        <v>16338</v>
      </c>
      <c r="I50" s="91">
        <v>33</v>
      </c>
      <c r="J50" s="180" t="s">
        <v>0</v>
      </c>
      <c r="K50" s="4">
        <f t="shared" ref="K50:K58" si="7">SUM(I50)</f>
        <v>33</v>
      </c>
      <c r="L50" s="359">
        <v>11010</v>
      </c>
      <c r="M50" s="28"/>
      <c r="N50" s="101"/>
      <c r="O50" s="101"/>
      <c r="S50" s="28"/>
      <c r="T50" s="28"/>
      <c r="U50" s="28"/>
      <c r="V50" s="28"/>
    </row>
    <row r="51" spans="1:22" x14ac:dyDescent="0.15">
      <c r="H51" s="48">
        <v>13683</v>
      </c>
      <c r="I51" s="91">
        <v>13</v>
      </c>
      <c r="J51" s="180" t="s">
        <v>7</v>
      </c>
      <c r="K51" s="4">
        <f t="shared" si="7"/>
        <v>13</v>
      </c>
      <c r="L51" s="359">
        <v>13845</v>
      </c>
      <c r="M51" s="28"/>
      <c r="N51" s="101"/>
      <c r="O51" s="101"/>
      <c r="S51" s="28"/>
      <c r="T51" s="28"/>
      <c r="U51" s="28"/>
      <c r="V51" s="28"/>
    </row>
    <row r="52" spans="1:22" ht="14.25" thickBot="1" x14ac:dyDescent="0.2">
      <c r="H52" s="389">
        <v>7404</v>
      </c>
      <c r="I52" s="91">
        <v>25</v>
      </c>
      <c r="J52" s="180" t="s">
        <v>29</v>
      </c>
      <c r="K52" s="4">
        <f t="shared" si="7"/>
        <v>25</v>
      </c>
      <c r="L52" s="359">
        <v>18567</v>
      </c>
      <c r="M52" s="28"/>
      <c r="N52" s="101"/>
      <c r="O52" s="101"/>
      <c r="S52" s="28"/>
      <c r="T52" s="28"/>
      <c r="U52" s="28"/>
      <c r="V52" s="28"/>
    </row>
    <row r="53" spans="1:22" x14ac:dyDescent="0.15">
      <c r="A53" s="65" t="s">
        <v>46</v>
      </c>
      <c r="B53" s="66" t="s">
        <v>53</v>
      </c>
      <c r="C53" s="66" t="s">
        <v>196</v>
      </c>
      <c r="D53" s="66" t="s">
        <v>183</v>
      </c>
      <c r="E53" s="66" t="s">
        <v>51</v>
      </c>
      <c r="F53" s="66" t="s">
        <v>50</v>
      </c>
      <c r="G53" s="66" t="s">
        <v>52</v>
      </c>
      <c r="H53" s="48">
        <v>5955</v>
      </c>
      <c r="I53" s="91">
        <v>34</v>
      </c>
      <c r="J53" s="180" t="s">
        <v>1</v>
      </c>
      <c r="K53" s="4">
        <f t="shared" si="7"/>
        <v>34</v>
      </c>
      <c r="L53" s="359">
        <v>5411</v>
      </c>
      <c r="M53" s="28"/>
      <c r="N53" s="101"/>
      <c r="O53" s="101"/>
      <c r="S53" s="28"/>
      <c r="T53" s="28"/>
      <c r="U53" s="28"/>
      <c r="V53" s="28"/>
    </row>
    <row r="54" spans="1:22" x14ac:dyDescent="0.15">
      <c r="A54" s="68">
        <v>1</v>
      </c>
      <c r="B54" s="180" t="s">
        <v>30</v>
      </c>
      <c r="C54" s="47">
        <f t="shared" ref="C54:C63" si="8">SUM(H49)</f>
        <v>50637</v>
      </c>
      <c r="D54" s="109">
        <f>SUM(L49)</f>
        <v>51883</v>
      </c>
      <c r="E54" s="58">
        <f t="shared" ref="E54:E64" si="9">SUM(N63/M63*100)</f>
        <v>84.565540506688492</v>
      </c>
      <c r="F54" s="58">
        <f>SUM(C54/D54*100)</f>
        <v>97.59844264980822</v>
      </c>
      <c r="G54" s="4"/>
      <c r="H54" s="98">
        <v>5298</v>
      </c>
      <c r="I54" s="91">
        <v>40</v>
      </c>
      <c r="J54" s="180" t="s">
        <v>2</v>
      </c>
      <c r="K54" s="4">
        <f t="shared" si="7"/>
        <v>40</v>
      </c>
      <c r="L54" s="359">
        <v>4530</v>
      </c>
      <c r="M54" s="28"/>
      <c r="N54" s="431"/>
      <c r="O54" s="101"/>
      <c r="S54" s="28"/>
      <c r="T54" s="28"/>
      <c r="U54" s="28"/>
      <c r="V54" s="28"/>
    </row>
    <row r="55" spans="1:22" x14ac:dyDescent="0.15">
      <c r="A55" s="68">
        <v>2</v>
      </c>
      <c r="B55" s="180" t="s">
        <v>0</v>
      </c>
      <c r="C55" s="47">
        <f t="shared" si="8"/>
        <v>16338</v>
      </c>
      <c r="D55" s="109">
        <f t="shared" ref="D55:D64" si="10">SUM(L50)</f>
        <v>11010</v>
      </c>
      <c r="E55" s="58">
        <f t="shared" si="9"/>
        <v>98.510702441965634</v>
      </c>
      <c r="F55" s="58">
        <f t="shared" ref="F55:F64" si="11">SUM(C55/D55*100)</f>
        <v>148.39237057220708</v>
      </c>
      <c r="G55" s="4"/>
      <c r="H55" s="48">
        <v>3540</v>
      </c>
      <c r="I55" s="91">
        <v>36</v>
      </c>
      <c r="J55" s="180" t="s">
        <v>5</v>
      </c>
      <c r="K55" s="4">
        <f t="shared" si="7"/>
        <v>36</v>
      </c>
      <c r="L55" s="359">
        <v>2177</v>
      </c>
      <c r="M55" s="28"/>
      <c r="N55" s="101"/>
      <c r="O55" s="101"/>
      <c r="S55" s="28"/>
      <c r="T55" s="28"/>
      <c r="U55" s="28"/>
      <c r="V55" s="28"/>
    </row>
    <row r="56" spans="1:22" x14ac:dyDescent="0.15">
      <c r="A56" s="68">
        <v>3</v>
      </c>
      <c r="B56" s="180" t="s">
        <v>7</v>
      </c>
      <c r="C56" s="47">
        <f t="shared" si="8"/>
        <v>13683</v>
      </c>
      <c r="D56" s="109">
        <f t="shared" si="10"/>
        <v>13845</v>
      </c>
      <c r="E56" s="58">
        <f t="shared" si="9"/>
        <v>95.325344851609302</v>
      </c>
      <c r="F56" s="58">
        <f t="shared" si="11"/>
        <v>98.829902491874321</v>
      </c>
      <c r="G56" s="4"/>
      <c r="H56" s="98">
        <v>3455</v>
      </c>
      <c r="I56" s="91">
        <v>22</v>
      </c>
      <c r="J56" s="180" t="s">
        <v>26</v>
      </c>
      <c r="K56" s="4">
        <f t="shared" si="7"/>
        <v>22</v>
      </c>
      <c r="L56" s="359">
        <v>3452</v>
      </c>
      <c r="M56" s="28"/>
      <c r="N56" s="101"/>
      <c r="O56" s="101"/>
      <c r="S56" s="28"/>
      <c r="T56" s="28"/>
      <c r="U56" s="28"/>
      <c r="V56" s="28"/>
    </row>
    <row r="57" spans="1:22" x14ac:dyDescent="0.15">
      <c r="A57" s="68">
        <v>4</v>
      </c>
      <c r="B57" s="180" t="s">
        <v>29</v>
      </c>
      <c r="C57" s="47">
        <f t="shared" si="8"/>
        <v>7404</v>
      </c>
      <c r="D57" s="109">
        <f t="shared" si="10"/>
        <v>18567</v>
      </c>
      <c r="E57" s="58">
        <f t="shared" si="9"/>
        <v>119.80582524271846</v>
      </c>
      <c r="F57" s="58">
        <f t="shared" si="11"/>
        <v>39.877201486508326</v>
      </c>
      <c r="G57" s="4"/>
      <c r="H57" s="102">
        <v>2640</v>
      </c>
      <c r="I57" s="91">
        <v>24</v>
      </c>
      <c r="J57" s="180" t="s">
        <v>28</v>
      </c>
      <c r="K57" s="4">
        <f t="shared" si="7"/>
        <v>24</v>
      </c>
      <c r="L57" s="359">
        <v>3753</v>
      </c>
      <c r="M57" s="28"/>
      <c r="N57" s="101"/>
      <c r="O57" s="101"/>
      <c r="S57" s="28"/>
      <c r="T57" s="28"/>
      <c r="U57" s="28"/>
      <c r="V57" s="28"/>
    </row>
    <row r="58" spans="1:22" ht="14.25" thickBot="1" x14ac:dyDescent="0.2">
      <c r="A58" s="68">
        <v>5</v>
      </c>
      <c r="B58" s="180" t="s">
        <v>1</v>
      </c>
      <c r="C58" s="47">
        <f t="shared" si="8"/>
        <v>5955</v>
      </c>
      <c r="D58" s="109">
        <f t="shared" si="10"/>
        <v>5411</v>
      </c>
      <c r="E58" s="58">
        <f t="shared" si="9"/>
        <v>98.756218905472636</v>
      </c>
      <c r="F58" s="58">
        <f t="shared" si="11"/>
        <v>110.05359452966179</v>
      </c>
      <c r="G58" s="13"/>
      <c r="H58" s="386">
        <v>2260</v>
      </c>
      <c r="I58" s="151">
        <v>16</v>
      </c>
      <c r="J58" s="183" t="s">
        <v>3</v>
      </c>
      <c r="K58" s="15">
        <f t="shared" si="7"/>
        <v>16</v>
      </c>
      <c r="L58" s="360">
        <v>2359</v>
      </c>
      <c r="M58" s="28"/>
      <c r="N58" s="101"/>
      <c r="O58" s="101"/>
      <c r="S58" s="28"/>
      <c r="T58" s="28"/>
      <c r="U58" s="28"/>
      <c r="V58" s="28"/>
    </row>
    <row r="59" spans="1:22" ht="14.25" thickTop="1" x14ac:dyDescent="0.15">
      <c r="A59" s="68">
        <v>6</v>
      </c>
      <c r="B59" s="180" t="s">
        <v>2</v>
      </c>
      <c r="C59" s="47">
        <f t="shared" si="8"/>
        <v>5298</v>
      </c>
      <c r="D59" s="109">
        <f t="shared" si="10"/>
        <v>4530</v>
      </c>
      <c r="E59" s="58">
        <f t="shared" si="9"/>
        <v>139.56796628029505</v>
      </c>
      <c r="F59" s="58">
        <f t="shared" si="11"/>
        <v>116.95364238410598</v>
      </c>
      <c r="G59" s="4"/>
      <c r="H59" s="505">
        <v>1409</v>
      </c>
      <c r="I59" s="393">
        <v>38</v>
      </c>
      <c r="J59" s="253" t="s">
        <v>38</v>
      </c>
      <c r="K59" s="9" t="s">
        <v>67</v>
      </c>
      <c r="L59" s="361">
        <v>120580</v>
      </c>
      <c r="M59" s="28"/>
      <c r="N59" s="101"/>
      <c r="O59" s="101"/>
      <c r="S59" s="28"/>
      <c r="T59" s="28"/>
      <c r="U59" s="28"/>
      <c r="V59" s="28"/>
    </row>
    <row r="60" spans="1:22" x14ac:dyDescent="0.15">
      <c r="A60" s="68">
        <v>7</v>
      </c>
      <c r="B60" s="180" t="s">
        <v>5</v>
      </c>
      <c r="C60" s="47">
        <f t="shared" si="8"/>
        <v>3540</v>
      </c>
      <c r="D60" s="109">
        <f t="shared" si="10"/>
        <v>2177</v>
      </c>
      <c r="E60" s="58">
        <f t="shared" si="9"/>
        <v>100.08481764206955</v>
      </c>
      <c r="F60" s="58">
        <f t="shared" si="11"/>
        <v>162.60909508497934</v>
      </c>
      <c r="G60" s="4"/>
      <c r="H60" s="102">
        <v>1311</v>
      </c>
      <c r="I60" s="154">
        <v>17</v>
      </c>
      <c r="J60" s="180" t="s">
        <v>21</v>
      </c>
      <c r="K60" s="1"/>
      <c r="L60" s="118"/>
      <c r="M60" s="28"/>
      <c r="N60" s="1"/>
      <c r="O60" s="1"/>
      <c r="S60" s="28"/>
      <c r="T60" s="28"/>
      <c r="U60" s="28"/>
      <c r="V60" s="28"/>
    </row>
    <row r="61" spans="1:22" x14ac:dyDescent="0.15">
      <c r="A61" s="68">
        <v>8</v>
      </c>
      <c r="B61" s="180" t="s">
        <v>26</v>
      </c>
      <c r="C61" s="47">
        <f t="shared" si="8"/>
        <v>3455</v>
      </c>
      <c r="D61" s="109">
        <f t="shared" si="10"/>
        <v>3452</v>
      </c>
      <c r="E61" s="58">
        <f t="shared" si="9"/>
        <v>90.730042016806721</v>
      </c>
      <c r="F61" s="58">
        <f t="shared" si="11"/>
        <v>100.08690614136732</v>
      </c>
      <c r="G61" s="12"/>
      <c r="H61" s="102">
        <v>482</v>
      </c>
      <c r="I61" s="154">
        <v>21</v>
      </c>
      <c r="J61" s="4" t="s">
        <v>162</v>
      </c>
      <c r="K61" s="55"/>
      <c r="S61" s="28"/>
      <c r="T61" s="28"/>
      <c r="U61" s="28"/>
      <c r="V61" s="28"/>
    </row>
    <row r="62" spans="1:22" x14ac:dyDescent="0.15">
      <c r="A62" s="68">
        <v>9</v>
      </c>
      <c r="B62" s="180" t="s">
        <v>28</v>
      </c>
      <c r="C62" s="47">
        <f t="shared" si="8"/>
        <v>2640</v>
      </c>
      <c r="D62" s="109">
        <f t="shared" si="10"/>
        <v>3753</v>
      </c>
      <c r="E62" s="58">
        <f t="shared" si="9"/>
        <v>106.75293166194906</v>
      </c>
      <c r="F62" s="58">
        <f t="shared" si="11"/>
        <v>70.343725019984021</v>
      </c>
      <c r="G62" s="13"/>
      <c r="H62" s="102">
        <v>394</v>
      </c>
      <c r="I62" s="196">
        <v>23</v>
      </c>
      <c r="J62" s="180" t="s">
        <v>27</v>
      </c>
      <c r="K62" s="55"/>
      <c r="L62" s="1" t="s">
        <v>61</v>
      </c>
      <c r="M62" s="534" t="s">
        <v>63</v>
      </c>
      <c r="N62" s="46" t="s">
        <v>75</v>
      </c>
      <c r="O62" s="1"/>
      <c r="S62" s="28"/>
      <c r="T62" s="28"/>
      <c r="U62" s="28"/>
      <c r="V62" s="28"/>
    </row>
    <row r="63" spans="1:22" ht="14.25" thickBot="1" x14ac:dyDescent="0.2">
      <c r="A63" s="71">
        <v>10</v>
      </c>
      <c r="B63" s="183" t="s">
        <v>3</v>
      </c>
      <c r="C63" s="386">
        <f t="shared" si="8"/>
        <v>2260</v>
      </c>
      <c r="D63" s="152">
        <f t="shared" si="10"/>
        <v>2359</v>
      </c>
      <c r="E63" s="64">
        <f t="shared" si="9"/>
        <v>88.662220478619076</v>
      </c>
      <c r="F63" s="64">
        <f t="shared" si="11"/>
        <v>95.803306485799069</v>
      </c>
      <c r="G63" s="103"/>
      <c r="H63" s="139">
        <v>291</v>
      </c>
      <c r="I63" s="91">
        <v>12</v>
      </c>
      <c r="J63" s="180" t="s">
        <v>18</v>
      </c>
      <c r="K63" s="4">
        <f>SUM(K49)</f>
        <v>26</v>
      </c>
      <c r="L63" s="180" t="s">
        <v>30</v>
      </c>
      <c r="M63" s="191">
        <v>59879</v>
      </c>
      <c r="N63" s="99">
        <f>SUM(H49)</f>
        <v>50637</v>
      </c>
      <c r="O63" s="49"/>
      <c r="S63" s="28"/>
      <c r="T63" s="28"/>
      <c r="U63" s="28"/>
      <c r="V63" s="28"/>
    </row>
    <row r="64" spans="1:22" ht="14.25" thickBot="1" x14ac:dyDescent="0.2">
      <c r="A64" s="72"/>
      <c r="B64" s="73"/>
      <c r="C64" s="112">
        <f>SUM(H89)</f>
        <v>115608</v>
      </c>
      <c r="D64" s="153">
        <f t="shared" si="10"/>
        <v>120580</v>
      </c>
      <c r="E64" s="77">
        <f t="shared" si="9"/>
        <v>93.337639270143711</v>
      </c>
      <c r="F64" s="77">
        <f t="shared" si="11"/>
        <v>95.876596450489302</v>
      </c>
      <c r="G64" s="76"/>
      <c r="H64" s="102">
        <v>160</v>
      </c>
      <c r="I64" s="91">
        <v>1</v>
      </c>
      <c r="J64" s="180" t="s">
        <v>4</v>
      </c>
      <c r="K64" s="4">
        <f t="shared" ref="K64:K72" si="12">SUM(K50)</f>
        <v>33</v>
      </c>
      <c r="L64" s="180" t="s">
        <v>0</v>
      </c>
      <c r="M64" s="191">
        <v>16585</v>
      </c>
      <c r="N64" s="99">
        <f t="shared" ref="N64:N72" si="13">SUM(H50)</f>
        <v>16338</v>
      </c>
      <c r="O64" s="49"/>
      <c r="S64" s="28"/>
      <c r="T64" s="28"/>
      <c r="U64" s="28"/>
      <c r="V64" s="28"/>
    </row>
    <row r="65" spans="2:22" x14ac:dyDescent="0.15">
      <c r="H65" s="47">
        <v>140</v>
      </c>
      <c r="I65" s="91">
        <v>11</v>
      </c>
      <c r="J65" s="180" t="s">
        <v>17</v>
      </c>
      <c r="K65" s="4">
        <f t="shared" si="12"/>
        <v>13</v>
      </c>
      <c r="L65" s="180" t="s">
        <v>7</v>
      </c>
      <c r="M65" s="191">
        <v>14354</v>
      </c>
      <c r="N65" s="99">
        <f t="shared" si="13"/>
        <v>13683</v>
      </c>
      <c r="O65" s="49"/>
      <c r="S65" s="28"/>
      <c r="T65" s="28"/>
      <c r="U65" s="28"/>
      <c r="V65" s="28"/>
    </row>
    <row r="66" spans="2:22" x14ac:dyDescent="0.15">
      <c r="H66" s="47">
        <v>83</v>
      </c>
      <c r="I66" s="91">
        <v>9</v>
      </c>
      <c r="J66" s="391" t="s">
        <v>170</v>
      </c>
      <c r="K66" s="4">
        <f t="shared" si="12"/>
        <v>25</v>
      </c>
      <c r="L66" s="180" t="s">
        <v>29</v>
      </c>
      <c r="M66" s="191">
        <v>6180</v>
      </c>
      <c r="N66" s="99">
        <f t="shared" si="13"/>
        <v>7404</v>
      </c>
      <c r="O66" s="49"/>
      <c r="S66" s="28"/>
      <c r="T66" s="28"/>
      <c r="U66" s="28"/>
      <c r="V66" s="28"/>
    </row>
    <row r="67" spans="2:22" x14ac:dyDescent="0.15">
      <c r="B67" s="1"/>
      <c r="C67" s="1"/>
      <c r="D67" s="1"/>
      <c r="E67" s="1"/>
      <c r="H67" s="47">
        <v>78</v>
      </c>
      <c r="I67" s="91">
        <v>4</v>
      </c>
      <c r="J67" s="180" t="s">
        <v>11</v>
      </c>
      <c r="K67" s="4">
        <f t="shared" si="12"/>
        <v>34</v>
      </c>
      <c r="L67" s="180" t="s">
        <v>1</v>
      </c>
      <c r="M67" s="191">
        <v>6030</v>
      </c>
      <c r="N67" s="99">
        <f t="shared" si="13"/>
        <v>5955</v>
      </c>
      <c r="O67" s="49"/>
      <c r="S67" s="28"/>
      <c r="T67" s="28"/>
      <c r="U67" s="28"/>
      <c r="V67" s="28"/>
    </row>
    <row r="68" spans="2:22" x14ac:dyDescent="0.15">
      <c r="B68" s="56"/>
      <c r="C68" s="28"/>
      <c r="D68" s="1"/>
      <c r="F68" s="1"/>
      <c r="H68" s="48">
        <v>22</v>
      </c>
      <c r="I68" s="91">
        <v>29</v>
      </c>
      <c r="J68" s="180" t="s">
        <v>96</v>
      </c>
      <c r="K68" s="4">
        <f t="shared" si="12"/>
        <v>40</v>
      </c>
      <c r="L68" s="180" t="s">
        <v>2</v>
      </c>
      <c r="M68" s="191">
        <v>3796</v>
      </c>
      <c r="N68" s="99">
        <f t="shared" si="13"/>
        <v>5298</v>
      </c>
      <c r="O68" s="49"/>
      <c r="S68" s="28"/>
      <c r="T68" s="28"/>
      <c r="U68" s="28"/>
      <c r="V68" s="28"/>
    </row>
    <row r="69" spans="2:22" x14ac:dyDescent="0.15">
      <c r="B69" s="56"/>
      <c r="C69" s="28"/>
      <c r="D69" s="1"/>
      <c r="F69" s="1"/>
      <c r="H69" s="98">
        <v>19</v>
      </c>
      <c r="I69" s="91">
        <v>15</v>
      </c>
      <c r="J69" s="180" t="s">
        <v>20</v>
      </c>
      <c r="K69" s="4">
        <f t="shared" si="12"/>
        <v>36</v>
      </c>
      <c r="L69" s="180" t="s">
        <v>5</v>
      </c>
      <c r="M69" s="191">
        <v>3537</v>
      </c>
      <c r="N69" s="99">
        <f t="shared" si="13"/>
        <v>3540</v>
      </c>
      <c r="O69" s="49"/>
      <c r="S69" s="28"/>
      <c r="T69" s="28"/>
      <c r="U69" s="28"/>
      <c r="V69" s="28"/>
    </row>
    <row r="70" spans="2:22" x14ac:dyDescent="0.15">
      <c r="B70" s="59"/>
      <c r="C70" s="1"/>
      <c r="D70" s="1"/>
      <c r="F70" s="1"/>
      <c r="H70" s="98">
        <v>9</v>
      </c>
      <c r="I70" s="91">
        <v>35</v>
      </c>
      <c r="J70" s="180" t="s">
        <v>36</v>
      </c>
      <c r="K70" s="4">
        <f t="shared" si="12"/>
        <v>22</v>
      </c>
      <c r="L70" s="180" t="s">
        <v>26</v>
      </c>
      <c r="M70" s="191">
        <v>3808</v>
      </c>
      <c r="N70" s="99">
        <f t="shared" si="13"/>
        <v>3455</v>
      </c>
      <c r="O70" s="49"/>
      <c r="S70" s="28"/>
      <c r="T70" s="28"/>
      <c r="U70" s="28"/>
      <c r="V70" s="28"/>
    </row>
    <row r="71" spans="2:22" x14ac:dyDescent="0.15">
      <c r="B71" s="55"/>
      <c r="C71" s="1"/>
      <c r="D71" s="1"/>
      <c r="H71" s="98">
        <v>0</v>
      </c>
      <c r="I71" s="91">
        <v>2</v>
      </c>
      <c r="J71" s="180" t="s">
        <v>6</v>
      </c>
      <c r="K71" s="4">
        <f t="shared" si="12"/>
        <v>24</v>
      </c>
      <c r="L71" s="180" t="s">
        <v>28</v>
      </c>
      <c r="M71" s="191">
        <v>2473</v>
      </c>
      <c r="N71" s="99">
        <f t="shared" si="13"/>
        <v>2640</v>
      </c>
      <c r="O71" s="49"/>
      <c r="S71" s="28"/>
      <c r="T71" s="28"/>
      <c r="U71" s="28"/>
      <c r="V71" s="28"/>
    </row>
    <row r="72" spans="2:22" ht="14.25" thickBot="1" x14ac:dyDescent="0.2">
      <c r="B72" s="55"/>
      <c r="C72" s="1"/>
      <c r="D72" s="1"/>
      <c r="H72" s="48">
        <v>0</v>
      </c>
      <c r="I72" s="91">
        <v>3</v>
      </c>
      <c r="J72" s="180" t="s">
        <v>10</v>
      </c>
      <c r="K72" s="4">
        <f t="shared" si="12"/>
        <v>16</v>
      </c>
      <c r="L72" s="183" t="s">
        <v>3</v>
      </c>
      <c r="M72" s="192">
        <v>2549</v>
      </c>
      <c r="N72" s="99">
        <f t="shared" si="13"/>
        <v>2260</v>
      </c>
      <c r="O72" s="49"/>
      <c r="S72" s="28"/>
      <c r="T72" s="28"/>
      <c r="U72" s="28"/>
      <c r="V72" s="28"/>
    </row>
    <row r="73" spans="2:22" ht="14.25" thickTop="1" x14ac:dyDescent="0.15">
      <c r="B73" s="55"/>
      <c r="C73" s="1"/>
      <c r="D73" s="1"/>
      <c r="H73" s="343">
        <v>0</v>
      </c>
      <c r="I73" s="91">
        <v>5</v>
      </c>
      <c r="J73" s="180" t="s">
        <v>12</v>
      </c>
      <c r="K73" s="47"/>
      <c r="L73" s="391" t="s">
        <v>193</v>
      </c>
      <c r="M73" s="190">
        <v>123860</v>
      </c>
      <c r="N73" s="189">
        <f>SUM(H89)</f>
        <v>115608</v>
      </c>
      <c r="O73" s="49"/>
      <c r="S73" s="28"/>
      <c r="T73" s="28"/>
      <c r="U73" s="28"/>
      <c r="V73" s="28"/>
    </row>
    <row r="74" spans="2:22" x14ac:dyDescent="0.15">
      <c r="B74" s="55"/>
      <c r="C74" s="1"/>
      <c r="D74" s="1"/>
      <c r="H74" s="48">
        <v>0</v>
      </c>
      <c r="I74" s="91">
        <v>6</v>
      </c>
      <c r="J74" s="180" t="s">
        <v>13</v>
      </c>
      <c r="K74" s="28"/>
      <c r="L74" s="28"/>
      <c r="M74" s="1"/>
      <c r="N74" s="28"/>
      <c r="O74" s="28"/>
      <c r="S74" s="28"/>
      <c r="T74" s="28"/>
      <c r="U74" s="28"/>
      <c r="V74" s="28"/>
    </row>
    <row r="75" spans="2:22" x14ac:dyDescent="0.15">
      <c r="B75" s="55"/>
      <c r="C75" s="1"/>
      <c r="D75" s="1"/>
      <c r="H75" s="98">
        <v>0</v>
      </c>
      <c r="I75" s="91">
        <v>7</v>
      </c>
      <c r="J75" s="180" t="s">
        <v>14</v>
      </c>
      <c r="L75" s="52"/>
      <c r="M75" s="28"/>
      <c r="N75" s="28"/>
      <c r="O75" s="28"/>
      <c r="S75" s="28"/>
      <c r="T75" s="28"/>
      <c r="U75" s="28"/>
      <c r="V75" s="28"/>
    </row>
    <row r="76" spans="2:22" x14ac:dyDescent="0.15">
      <c r="B76" s="55"/>
      <c r="C76" s="1"/>
      <c r="D76" s="1"/>
      <c r="H76" s="389">
        <v>0</v>
      </c>
      <c r="I76" s="91">
        <v>8</v>
      </c>
      <c r="J76" s="180" t="s">
        <v>15</v>
      </c>
      <c r="L76" s="52"/>
      <c r="M76" s="28"/>
      <c r="N76" s="1"/>
      <c r="O76" s="1"/>
      <c r="S76" s="28"/>
      <c r="T76" s="28"/>
      <c r="U76" s="28"/>
      <c r="V76" s="28"/>
    </row>
    <row r="77" spans="2:22" x14ac:dyDescent="0.15">
      <c r="B77" s="55"/>
      <c r="C77" s="1"/>
      <c r="D77" s="1"/>
      <c r="H77" s="98">
        <v>0</v>
      </c>
      <c r="I77" s="91">
        <v>10</v>
      </c>
      <c r="J77" s="180" t="s">
        <v>16</v>
      </c>
      <c r="L77" s="52"/>
      <c r="M77" s="28"/>
      <c r="N77" s="28"/>
      <c r="O77" s="28"/>
      <c r="S77" s="28"/>
      <c r="T77" s="28"/>
      <c r="U77" s="28"/>
      <c r="V77" s="28"/>
    </row>
    <row r="78" spans="2:22" x14ac:dyDescent="0.15">
      <c r="H78" s="98">
        <v>0</v>
      </c>
      <c r="I78" s="91">
        <v>14</v>
      </c>
      <c r="J78" s="180" t="s">
        <v>19</v>
      </c>
      <c r="L78" s="52"/>
      <c r="M78" s="28"/>
      <c r="N78" s="28"/>
      <c r="O78" s="28"/>
      <c r="S78" s="28"/>
      <c r="T78" s="28"/>
      <c r="U78" s="28"/>
      <c r="V78" s="28"/>
    </row>
    <row r="79" spans="2:22" x14ac:dyDescent="0.15">
      <c r="H79" s="99">
        <v>0</v>
      </c>
      <c r="I79" s="91">
        <v>18</v>
      </c>
      <c r="J79" s="180" t="s">
        <v>22</v>
      </c>
      <c r="L79" s="52"/>
      <c r="M79" s="28"/>
      <c r="N79" s="28"/>
      <c r="O79" s="28"/>
      <c r="S79" s="28"/>
      <c r="T79" s="28"/>
      <c r="U79" s="28"/>
      <c r="V79" s="28"/>
    </row>
    <row r="80" spans="2:22" x14ac:dyDescent="0.15">
      <c r="H80" s="98">
        <v>0</v>
      </c>
      <c r="I80" s="91">
        <v>19</v>
      </c>
      <c r="J80" s="180" t="s">
        <v>23</v>
      </c>
      <c r="L80" s="52"/>
      <c r="M80" s="28"/>
      <c r="N80" s="28"/>
      <c r="O80" s="28"/>
      <c r="S80" s="28"/>
      <c r="T80" s="28"/>
      <c r="U80" s="28"/>
      <c r="V80" s="28"/>
    </row>
    <row r="81" spans="8:22" x14ac:dyDescent="0.15">
      <c r="H81" s="136">
        <v>0</v>
      </c>
      <c r="I81" s="91">
        <v>20</v>
      </c>
      <c r="J81" s="180" t="s">
        <v>24</v>
      </c>
      <c r="L81" s="52"/>
      <c r="M81" s="28"/>
      <c r="N81" s="28"/>
      <c r="O81" s="28"/>
      <c r="S81" s="28"/>
      <c r="T81" s="28"/>
      <c r="U81" s="28"/>
      <c r="V81" s="28"/>
    </row>
    <row r="82" spans="8:22" x14ac:dyDescent="0.15">
      <c r="H82" s="99">
        <v>0</v>
      </c>
      <c r="I82" s="91">
        <v>27</v>
      </c>
      <c r="J82" s="180" t="s">
        <v>31</v>
      </c>
      <c r="L82" s="52"/>
      <c r="M82" s="28"/>
      <c r="N82" s="28"/>
      <c r="O82" s="28"/>
      <c r="S82" s="28"/>
      <c r="T82" s="28"/>
      <c r="U82" s="28"/>
      <c r="V82" s="28"/>
    </row>
    <row r="83" spans="8:22" x14ac:dyDescent="0.15">
      <c r="H83" s="48">
        <v>0</v>
      </c>
      <c r="I83" s="91">
        <v>28</v>
      </c>
      <c r="J83" s="180" t="s">
        <v>32</v>
      </c>
      <c r="L83" s="52"/>
      <c r="M83" s="28"/>
      <c r="N83" s="28"/>
      <c r="O83" s="28"/>
      <c r="S83" s="28"/>
      <c r="T83" s="28"/>
      <c r="U83" s="28"/>
      <c r="V83" s="28"/>
    </row>
    <row r="84" spans="8:22" x14ac:dyDescent="0.15">
      <c r="H84" s="98">
        <v>0</v>
      </c>
      <c r="I84" s="91">
        <v>30</v>
      </c>
      <c r="J84" s="180" t="s">
        <v>33</v>
      </c>
      <c r="L84" s="52"/>
      <c r="M84" s="28"/>
      <c r="N84" s="28"/>
      <c r="O84" s="28"/>
      <c r="S84" s="28"/>
      <c r="T84" s="28"/>
      <c r="U84" s="28"/>
      <c r="V84" s="28"/>
    </row>
    <row r="85" spans="8:22" x14ac:dyDescent="0.15">
      <c r="H85" s="343">
        <v>0</v>
      </c>
      <c r="I85" s="91">
        <v>31</v>
      </c>
      <c r="J85" s="180" t="s">
        <v>97</v>
      </c>
      <c r="L85" s="29"/>
      <c r="M85" s="28"/>
      <c r="N85" s="28"/>
      <c r="O85" s="28"/>
      <c r="S85" s="28"/>
      <c r="T85" s="28"/>
      <c r="U85" s="28"/>
      <c r="V85" s="28"/>
    </row>
    <row r="86" spans="8:22" x14ac:dyDescent="0.15">
      <c r="H86" s="98">
        <v>0</v>
      </c>
      <c r="I86" s="91">
        <v>32</v>
      </c>
      <c r="J86" s="180" t="s">
        <v>35</v>
      </c>
      <c r="L86" s="52"/>
      <c r="M86" s="28"/>
      <c r="N86" s="28"/>
      <c r="O86" s="28"/>
      <c r="S86" s="28"/>
      <c r="T86" s="28"/>
      <c r="U86" s="28"/>
      <c r="V86" s="28"/>
    </row>
    <row r="87" spans="8:22" x14ac:dyDescent="0.15">
      <c r="H87" s="48">
        <v>0</v>
      </c>
      <c r="I87" s="91">
        <v>37</v>
      </c>
      <c r="J87" s="180" t="s">
        <v>37</v>
      </c>
      <c r="L87" s="52"/>
      <c r="M87" s="28"/>
      <c r="N87" s="28"/>
      <c r="O87" s="28"/>
      <c r="S87" s="33"/>
      <c r="T87" s="33"/>
    </row>
    <row r="88" spans="8:22" x14ac:dyDescent="0.15">
      <c r="H88" s="389">
        <v>0</v>
      </c>
      <c r="I88" s="91">
        <v>39</v>
      </c>
      <c r="J88" s="180" t="s">
        <v>39</v>
      </c>
      <c r="L88" s="52"/>
      <c r="M88" s="28"/>
      <c r="N88" s="28"/>
      <c r="O88" s="28"/>
      <c r="Q88" s="28"/>
    </row>
    <row r="89" spans="8:22" x14ac:dyDescent="0.15">
      <c r="H89" s="132">
        <f>SUM(H49:H88)</f>
        <v>115608</v>
      </c>
      <c r="I89" s="91"/>
      <c r="J89" s="4" t="s">
        <v>94</v>
      </c>
      <c r="L89" s="52"/>
      <c r="M89" s="28"/>
      <c r="N89" s="28"/>
      <c r="O89" s="28"/>
    </row>
    <row r="90" spans="8:22" x14ac:dyDescent="0.15">
      <c r="I90" s="186"/>
      <c r="J90" s="85"/>
      <c r="L90" s="52"/>
      <c r="M90" s="28"/>
      <c r="N90" s="28"/>
      <c r="O90" s="28"/>
      <c r="P90" s="1"/>
    </row>
    <row r="91" spans="8:22" ht="18.75" x14ac:dyDescent="0.2">
      <c r="I91" s="100"/>
      <c r="J91" s="33"/>
      <c r="L91" s="52"/>
      <c r="M91" s="28"/>
      <c r="N91" s="28"/>
      <c r="O91" s="28"/>
      <c r="P91" s="50"/>
    </row>
    <row r="92" spans="8:22" x14ac:dyDescent="0.15">
      <c r="I92" s="100"/>
      <c r="J92" s="1"/>
      <c r="L92" s="52"/>
      <c r="M92" s="28"/>
      <c r="N92" s="28"/>
      <c r="O92" s="28"/>
      <c r="P92" s="1"/>
    </row>
    <row r="93" spans="8:22" x14ac:dyDescent="0.15">
      <c r="J93" s="1"/>
      <c r="L93" s="52"/>
      <c r="M93" s="28"/>
      <c r="N93" s="1"/>
      <c r="O93" s="1"/>
      <c r="P93" s="51"/>
    </row>
    <row r="94" spans="8:22" x14ac:dyDescent="0.15">
      <c r="J94" s="1"/>
      <c r="L94" s="52"/>
      <c r="M94" s="28"/>
      <c r="N94" s="28"/>
      <c r="O94" s="28"/>
      <c r="P94" s="28"/>
    </row>
    <row r="95" spans="8:22" x14ac:dyDescent="0.15">
      <c r="J95" s="1"/>
      <c r="L95" s="52"/>
      <c r="M95" s="28"/>
      <c r="N95" s="28"/>
      <c r="O95" s="28"/>
      <c r="P95" s="28"/>
    </row>
    <row r="96" spans="8:22" x14ac:dyDescent="0.15">
      <c r="J96" s="1"/>
      <c r="L96" s="52"/>
      <c r="M96" s="28"/>
      <c r="N96" s="28"/>
      <c r="O96" s="28"/>
      <c r="P96" s="28"/>
    </row>
    <row r="97" spans="10:17" x14ac:dyDescent="0.15">
      <c r="J97" s="1"/>
      <c r="L97" s="52"/>
      <c r="M97" s="28"/>
      <c r="N97" s="28"/>
      <c r="O97" s="28"/>
      <c r="P97" s="28"/>
    </row>
    <row r="98" spans="10:17" x14ac:dyDescent="0.15">
      <c r="J98" s="1"/>
      <c r="L98" s="52"/>
      <c r="M98" s="28"/>
      <c r="N98" s="28"/>
      <c r="O98" s="28"/>
      <c r="P98" s="28"/>
    </row>
    <row r="99" spans="10:17" x14ac:dyDescent="0.15">
      <c r="J99" s="1"/>
      <c r="L99" s="52"/>
      <c r="M99" s="28"/>
      <c r="N99" s="28"/>
      <c r="O99" s="28"/>
      <c r="P99" s="28"/>
    </row>
    <row r="100" spans="10:17" x14ac:dyDescent="0.15">
      <c r="J100" s="1"/>
      <c r="L100" s="52"/>
      <c r="M100" s="28"/>
      <c r="N100" s="28"/>
      <c r="O100" s="28"/>
      <c r="P100" s="28"/>
    </row>
    <row r="101" spans="10:17" x14ac:dyDescent="0.15">
      <c r="J101" s="1"/>
      <c r="L101" s="52"/>
      <c r="M101" s="28"/>
      <c r="N101" s="28"/>
      <c r="O101" s="28"/>
      <c r="P101" s="28"/>
    </row>
    <row r="102" spans="10:17" x14ac:dyDescent="0.15">
      <c r="J102" s="1"/>
      <c r="L102" s="52"/>
      <c r="M102" s="28"/>
      <c r="N102" s="28"/>
      <c r="O102" s="28"/>
      <c r="P102" s="28"/>
    </row>
    <row r="103" spans="10:17" x14ac:dyDescent="0.15">
      <c r="J103" s="1"/>
      <c r="L103" s="52"/>
      <c r="M103" s="28"/>
      <c r="N103" s="28"/>
      <c r="O103" s="28"/>
      <c r="P103" s="28"/>
    </row>
    <row r="104" spans="10:17" x14ac:dyDescent="0.15">
      <c r="J104" s="1"/>
      <c r="L104" s="52"/>
      <c r="M104" s="28"/>
      <c r="N104" s="28"/>
      <c r="O104" s="28"/>
      <c r="P104" s="28"/>
    </row>
    <row r="105" spans="10:17" x14ac:dyDescent="0.15">
      <c r="J105" s="1"/>
      <c r="L105" s="52"/>
      <c r="M105" s="28"/>
      <c r="N105" s="28"/>
      <c r="O105" s="28"/>
      <c r="P105" s="28"/>
    </row>
    <row r="106" spans="10:17" x14ac:dyDescent="0.15">
      <c r="J106" s="1"/>
      <c r="L106" s="52"/>
      <c r="M106" s="28"/>
      <c r="N106" s="28"/>
      <c r="O106" s="28"/>
      <c r="P106" s="28"/>
      <c r="Q106" s="28"/>
    </row>
    <row r="107" spans="10:17" x14ac:dyDescent="0.15">
      <c r="J107" s="1"/>
      <c r="L107" s="52"/>
      <c r="M107" s="28"/>
      <c r="N107" s="28"/>
      <c r="O107" s="28"/>
      <c r="P107" s="28"/>
      <c r="Q107" s="28"/>
    </row>
    <row r="108" spans="10:17" x14ac:dyDescent="0.15">
      <c r="J108" s="1"/>
      <c r="L108" s="52"/>
      <c r="M108" s="28"/>
      <c r="N108" s="28"/>
      <c r="O108" s="28"/>
      <c r="P108" s="28"/>
      <c r="Q108" s="28"/>
    </row>
    <row r="109" spans="10:17" x14ac:dyDescent="0.15">
      <c r="J109" s="1"/>
      <c r="L109" s="52"/>
      <c r="M109" s="28"/>
      <c r="N109" s="28"/>
      <c r="O109" s="28"/>
      <c r="P109" s="28"/>
      <c r="Q109" s="28"/>
    </row>
    <row r="110" spans="10:17" x14ac:dyDescent="0.15">
      <c r="J110" s="1"/>
      <c r="L110" s="52"/>
      <c r="M110" s="28"/>
      <c r="N110" s="28"/>
      <c r="O110" s="28"/>
      <c r="P110" s="28"/>
      <c r="Q110" s="28"/>
    </row>
    <row r="111" spans="10:17" x14ac:dyDescent="0.15">
      <c r="J111" s="1"/>
      <c r="K111" s="28"/>
      <c r="L111" s="28"/>
      <c r="M111" s="1"/>
      <c r="N111" s="28"/>
      <c r="O111" s="28"/>
      <c r="P111" s="28"/>
      <c r="Q111" s="28"/>
    </row>
    <row r="112" spans="10:17" x14ac:dyDescent="0.15">
      <c r="J112" s="1"/>
      <c r="K112" s="28"/>
      <c r="L112" s="28"/>
      <c r="M112" s="1"/>
      <c r="N112" s="28"/>
      <c r="O112" s="28"/>
      <c r="P112" s="28"/>
      <c r="Q112" s="28"/>
    </row>
    <row r="113" spans="10:17" x14ac:dyDescent="0.15">
      <c r="J113" s="1"/>
      <c r="K113" s="28"/>
      <c r="L113" s="28"/>
      <c r="M113" s="1"/>
      <c r="N113" s="28"/>
      <c r="O113" s="28"/>
      <c r="P113" s="28"/>
      <c r="Q113" s="28"/>
    </row>
    <row r="114" spans="10:17" x14ac:dyDescent="0.15">
      <c r="J114" s="1"/>
      <c r="K114" s="28"/>
      <c r="L114" s="28"/>
      <c r="M114" s="1"/>
      <c r="N114" s="28"/>
      <c r="O114" s="28"/>
      <c r="P114" s="28"/>
      <c r="Q114" s="28"/>
    </row>
    <row r="115" spans="10:17" x14ac:dyDescent="0.15">
      <c r="J115" s="1"/>
      <c r="K115" s="28"/>
      <c r="L115" s="28"/>
      <c r="M115" s="1"/>
      <c r="N115" s="28"/>
      <c r="O115" s="28"/>
      <c r="P115" s="28"/>
      <c r="Q115" s="28"/>
    </row>
    <row r="116" spans="10:17" x14ac:dyDescent="0.15">
      <c r="J116" s="1"/>
      <c r="K116" s="28"/>
      <c r="L116" s="28"/>
      <c r="M116" s="1"/>
      <c r="N116" s="28"/>
      <c r="O116" s="28"/>
      <c r="P116" s="28"/>
      <c r="Q116" s="28"/>
    </row>
    <row r="117" spans="10:17" x14ac:dyDescent="0.15">
      <c r="J117" s="1"/>
      <c r="K117" s="28"/>
      <c r="L117" s="28"/>
      <c r="M117" s="1"/>
      <c r="N117" s="28"/>
      <c r="O117" s="28"/>
      <c r="P117" s="28"/>
      <c r="Q117" s="28"/>
    </row>
    <row r="118" spans="10:17" x14ac:dyDescent="0.15">
      <c r="J118" s="1"/>
      <c r="K118" s="28"/>
      <c r="L118" s="28"/>
      <c r="M118" s="1"/>
      <c r="N118" s="28"/>
      <c r="O118" s="28"/>
      <c r="P118" s="28"/>
      <c r="Q118" s="28"/>
    </row>
    <row r="119" spans="10:17" x14ac:dyDescent="0.15">
      <c r="J119" s="1"/>
      <c r="K119" s="28"/>
      <c r="L119" s="28"/>
      <c r="M119" s="1"/>
      <c r="N119" s="28"/>
      <c r="O119" s="28"/>
      <c r="P119" s="28"/>
      <c r="Q119" s="28"/>
    </row>
    <row r="120" spans="10:17" x14ac:dyDescent="0.15">
      <c r="J120" s="1"/>
      <c r="K120" s="28"/>
      <c r="L120" s="28"/>
      <c r="M120" s="1"/>
      <c r="N120" s="28"/>
      <c r="O120" s="28"/>
      <c r="P120" s="28"/>
      <c r="Q120" s="28"/>
    </row>
    <row r="121" spans="10:17" x14ac:dyDescent="0.15">
      <c r="J121" s="1"/>
      <c r="K121" s="28"/>
      <c r="L121" s="28"/>
      <c r="M121" s="1"/>
      <c r="N121" s="28"/>
      <c r="O121" s="28"/>
      <c r="P121" s="28"/>
      <c r="Q121" s="28"/>
    </row>
    <row r="122" spans="10:17" x14ac:dyDescent="0.15">
      <c r="J122" s="1"/>
      <c r="K122" s="28"/>
      <c r="L122" s="28"/>
      <c r="M122" s="1"/>
      <c r="N122" s="28"/>
      <c r="O122" s="28"/>
      <c r="P122" s="28"/>
    </row>
    <row r="123" spans="10:17" x14ac:dyDescent="0.15">
      <c r="J123" s="1"/>
      <c r="K123" s="28"/>
      <c r="L123" s="28"/>
      <c r="M123" s="1"/>
      <c r="N123" s="28"/>
      <c r="O123" s="28"/>
      <c r="P123" s="28"/>
    </row>
    <row r="124" spans="10:17" x14ac:dyDescent="0.15">
      <c r="J124" s="1"/>
      <c r="K124" s="28"/>
      <c r="L124" s="28"/>
      <c r="M124" s="1"/>
      <c r="N124" s="28"/>
      <c r="O124" s="28"/>
      <c r="P124" s="28"/>
    </row>
    <row r="125" spans="10:17" x14ac:dyDescent="0.15">
      <c r="J125" s="1"/>
      <c r="K125" s="28"/>
      <c r="L125" s="28"/>
      <c r="M125" s="1"/>
      <c r="N125" s="28"/>
      <c r="O125" s="28"/>
      <c r="P125" s="28"/>
    </row>
    <row r="126" spans="10:17" x14ac:dyDescent="0.15">
      <c r="J126" s="1"/>
      <c r="K126" s="28"/>
      <c r="L126" s="28"/>
      <c r="M126" s="1"/>
      <c r="N126" s="28"/>
      <c r="O126" s="28"/>
      <c r="P126" s="28"/>
    </row>
    <row r="127" spans="10:17" x14ac:dyDescent="0.15">
      <c r="J127" s="1"/>
      <c r="K127" s="28"/>
      <c r="L127" s="28"/>
      <c r="M127" s="1"/>
      <c r="N127" s="28"/>
      <c r="O127" s="28"/>
      <c r="P127" s="28"/>
    </row>
    <row r="128" spans="10:17" x14ac:dyDescent="0.15">
      <c r="J128" s="1"/>
      <c r="K128" s="28"/>
      <c r="L128" s="28"/>
      <c r="M128" s="1"/>
      <c r="N128" s="28"/>
      <c r="O128" s="28"/>
      <c r="P128" s="28"/>
    </row>
    <row r="129" spans="10:16" x14ac:dyDescent="0.15">
      <c r="J129" s="1"/>
      <c r="K129" s="28"/>
      <c r="L129" s="28"/>
      <c r="M129" s="1"/>
      <c r="N129" s="28"/>
      <c r="O129" s="28"/>
      <c r="P129" s="28"/>
    </row>
    <row r="130" spans="10:16" x14ac:dyDescent="0.15">
      <c r="J130" s="1"/>
      <c r="K130" s="28"/>
      <c r="L130" s="28"/>
      <c r="M130" s="1"/>
      <c r="N130" s="28"/>
      <c r="O130" s="28"/>
      <c r="P130" s="28"/>
    </row>
    <row r="131" spans="10:16" x14ac:dyDescent="0.15">
      <c r="J131" s="1"/>
      <c r="K131" s="28"/>
      <c r="L131" s="28"/>
      <c r="M131" s="1"/>
      <c r="N131" s="28"/>
      <c r="O131" s="28"/>
      <c r="P131" s="28"/>
    </row>
    <row r="132" spans="10:16" x14ac:dyDescent="0.15">
      <c r="J132" s="1"/>
      <c r="K132" s="28"/>
      <c r="L132" s="28"/>
      <c r="M132" s="1"/>
      <c r="N132" s="28"/>
      <c r="O132" s="28"/>
      <c r="P132" s="28"/>
    </row>
    <row r="133" spans="10:16" x14ac:dyDescent="0.15">
      <c r="J133" s="1"/>
      <c r="K133" s="28"/>
      <c r="L133" s="28"/>
      <c r="M133" s="1"/>
      <c r="N133" s="28"/>
      <c r="O133" s="28"/>
      <c r="P133" s="28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E95"/>
  <sheetViews>
    <sheetView zoomScaleNormal="100" workbookViewId="0">
      <selection activeCell="M18" sqref="M18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3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0" customWidth="1"/>
    <col min="19" max="30" width="7.625" customWidth="1"/>
  </cols>
  <sheetData>
    <row r="1" spans="5:31" ht="13.5" customHeight="1" x14ac:dyDescent="0.15">
      <c r="H1" s="17" t="s">
        <v>65</v>
      </c>
      <c r="J1" s="113"/>
      <c r="Q1" s="28"/>
      <c r="R1" s="120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30" t="s">
        <v>196</v>
      </c>
      <c r="I2" s="91"/>
      <c r="J2" s="211" t="s">
        <v>104</v>
      </c>
      <c r="K2" s="4"/>
      <c r="L2" s="203" t="s">
        <v>183</v>
      </c>
      <c r="Q2" s="1"/>
      <c r="R2" s="12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1"/>
    </row>
    <row r="3" spans="5:31" x14ac:dyDescent="0.15">
      <c r="H3" s="200" t="s">
        <v>100</v>
      </c>
      <c r="I3" s="91"/>
      <c r="J3" s="158" t="s">
        <v>101</v>
      </c>
      <c r="K3" s="4"/>
      <c r="L3" s="46" t="s">
        <v>100</v>
      </c>
      <c r="M3" s="90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99">
        <v>33121</v>
      </c>
      <c r="I4" s="91">
        <v>17</v>
      </c>
      <c r="J4" s="36" t="s">
        <v>21</v>
      </c>
      <c r="K4" s="229">
        <f>SUM(I4)</f>
        <v>17</v>
      </c>
      <c r="L4" s="320">
        <v>24425</v>
      </c>
      <c r="M4" s="49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98">
        <v>31662</v>
      </c>
      <c r="I5" s="91">
        <v>31</v>
      </c>
      <c r="J5" s="36" t="s">
        <v>64</v>
      </c>
      <c r="K5" s="229">
        <f t="shared" ref="K5:K13" si="0">SUM(I5)</f>
        <v>31</v>
      </c>
      <c r="L5" s="320">
        <v>31098</v>
      </c>
      <c r="M5" s="49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98">
        <v>19629</v>
      </c>
      <c r="I6" s="91">
        <v>3</v>
      </c>
      <c r="J6" s="36" t="s">
        <v>10</v>
      </c>
      <c r="K6" s="229">
        <f t="shared" si="0"/>
        <v>3</v>
      </c>
      <c r="L6" s="320">
        <v>12058</v>
      </c>
      <c r="M6" s="49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98">
        <v>17669</v>
      </c>
      <c r="I7" s="91">
        <v>33</v>
      </c>
      <c r="J7" s="36" t="s">
        <v>0</v>
      </c>
      <c r="K7" s="229">
        <f t="shared" si="0"/>
        <v>33</v>
      </c>
      <c r="L7" s="320">
        <v>12655</v>
      </c>
      <c r="M7" s="49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98">
        <v>16109</v>
      </c>
      <c r="I8" s="91">
        <v>34</v>
      </c>
      <c r="J8" s="36" t="s">
        <v>1</v>
      </c>
      <c r="K8" s="229">
        <f t="shared" si="0"/>
        <v>34</v>
      </c>
      <c r="L8" s="320">
        <v>26389</v>
      </c>
      <c r="M8" s="49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98">
        <v>13962</v>
      </c>
      <c r="I9" s="91">
        <v>16</v>
      </c>
      <c r="J9" s="36" t="s">
        <v>3</v>
      </c>
      <c r="K9" s="229">
        <f t="shared" si="0"/>
        <v>16</v>
      </c>
      <c r="L9" s="320">
        <v>11646</v>
      </c>
      <c r="M9" s="49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98">
        <v>10067</v>
      </c>
      <c r="I10" s="91">
        <v>40</v>
      </c>
      <c r="J10" s="347" t="s">
        <v>2</v>
      </c>
      <c r="K10" s="229">
        <f t="shared" si="0"/>
        <v>40</v>
      </c>
      <c r="L10" s="320">
        <v>9676</v>
      </c>
      <c r="M10" s="49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98">
        <v>9517</v>
      </c>
      <c r="I11" s="91">
        <v>2</v>
      </c>
      <c r="J11" s="36" t="s">
        <v>6</v>
      </c>
      <c r="K11" s="229">
        <f t="shared" si="0"/>
        <v>2</v>
      </c>
      <c r="L11" s="320">
        <v>15296</v>
      </c>
      <c r="M11" s="49"/>
      <c r="N11" s="31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12">
        <v>8806</v>
      </c>
      <c r="I12" s="91">
        <v>13</v>
      </c>
      <c r="J12" s="36" t="s">
        <v>7</v>
      </c>
      <c r="K12" s="229">
        <f t="shared" si="0"/>
        <v>13</v>
      </c>
      <c r="L12" s="321">
        <v>9364</v>
      </c>
      <c r="M12" s="49"/>
      <c r="Q12" s="1"/>
      <c r="R12" s="52"/>
      <c r="S12" s="28"/>
      <c r="T12" s="28"/>
      <c r="U12" s="28"/>
      <c r="V12" s="28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18"/>
      <c r="H13" s="516">
        <v>6561</v>
      </c>
      <c r="I13" s="151">
        <v>25</v>
      </c>
      <c r="J13" s="84" t="s">
        <v>29</v>
      </c>
      <c r="K13" s="229">
        <f t="shared" si="0"/>
        <v>25</v>
      </c>
      <c r="L13" s="321">
        <v>2895</v>
      </c>
      <c r="M13" s="49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18"/>
      <c r="H14" s="455">
        <v>5289</v>
      </c>
      <c r="I14" s="252">
        <v>21</v>
      </c>
      <c r="J14" s="523" t="s">
        <v>166</v>
      </c>
      <c r="K14" s="119" t="s">
        <v>8</v>
      </c>
      <c r="L14" s="322">
        <v>197255</v>
      </c>
      <c r="M14" s="1"/>
      <c r="N14" s="57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98">
        <v>5107</v>
      </c>
      <c r="I15" s="91">
        <v>26</v>
      </c>
      <c r="J15" s="36" t="s">
        <v>30</v>
      </c>
      <c r="K15" s="55"/>
      <c r="L15" s="29"/>
      <c r="M15" s="1"/>
      <c r="N15" s="57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98">
        <v>4600</v>
      </c>
      <c r="I16" s="91">
        <v>11</v>
      </c>
      <c r="J16" s="36" t="s">
        <v>17</v>
      </c>
      <c r="K16" s="55"/>
      <c r="L16" s="3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98">
        <v>3265</v>
      </c>
      <c r="I17" s="91">
        <v>38</v>
      </c>
      <c r="J17" s="36" t="s">
        <v>38</v>
      </c>
      <c r="L17" s="35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36">
        <v>2743</v>
      </c>
      <c r="I18" s="91">
        <v>9</v>
      </c>
      <c r="J18" s="391" t="s">
        <v>172</v>
      </c>
      <c r="K18" s="1"/>
      <c r="L18" s="212" t="s">
        <v>104</v>
      </c>
      <c r="M18" s="46" t="s">
        <v>63</v>
      </c>
      <c r="N18" s="46" t="s">
        <v>75</v>
      </c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99">
        <v>1769</v>
      </c>
      <c r="I19" s="91">
        <v>1</v>
      </c>
      <c r="J19" s="36" t="s">
        <v>4</v>
      </c>
      <c r="K19" s="130">
        <f>SUM(I4)</f>
        <v>17</v>
      </c>
      <c r="L19" s="36" t="s">
        <v>21</v>
      </c>
      <c r="M19" s="446">
        <v>27365</v>
      </c>
      <c r="N19" s="99">
        <f>SUM(H4)</f>
        <v>33121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65" t="s">
        <v>46</v>
      </c>
      <c r="B20" s="66" t="s">
        <v>53</v>
      </c>
      <c r="C20" s="66" t="s">
        <v>196</v>
      </c>
      <c r="D20" s="66" t="s">
        <v>183</v>
      </c>
      <c r="E20" s="66" t="s">
        <v>51</v>
      </c>
      <c r="F20" s="66" t="s">
        <v>50</v>
      </c>
      <c r="G20" s="67" t="s">
        <v>52</v>
      </c>
      <c r="H20" s="98">
        <v>1330</v>
      </c>
      <c r="I20" s="91">
        <v>36</v>
      </c>
      <c r="J20" s="36" t="s">
        <v>5</v>
      </c>
      <c r="K20" s="130">
        <f t="shared" ref="K20:K28" si="1">SUM(I5)</f>
        <v>31</v>
      </c>
      <c r="L20" s="36" t="s">
        <v>64</v>
      </c>
      <c r="M20" s="447">
        <v>32081</v>
      </c>
      <c r="N20" s="99">
        <f t="shared" ref="N20:N28" si="2">SUM(H5)</f>
        <v>31662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68">
        <v>1</v>
      </c>
      <c r="B21" s="36" t="s">
        <v>21</v>
      </c>
      <c r="C21" s="228">
        <f>SUM(H4)</f>
        <v>33121</v>
      </c>
      <c r="D21" s="6">
        <f>SUM(L4)</f>
        <v>24425</v>
      </c>
      <c r="E21" s="58">
        <f t="shared" ref="E21:E30" si="3">SUM(N19/M19*100)</f>
        <v>121.03416773250501</v>
      </c>
      <c r="F21" s="58">
        <f t="shared" ref="F21:F31" si="4">SUM(C21/D21*100)</f>
        <v>135.60286591606962</v>
      </c>
      <c r="G21" s="69"/>
      <c r="H21" s="98">
        <v>1185</v>
      </c>
      <c r="I21" s="91">
        <v>24</v>
      </c>
      <c r="J21" s="347" t="s">
        <v>28</v>
      </c>
      <c r="K21" s="130">
        <f t="shared" si="1"/>
        <v>3</v>
      </c>
      <c r="L21" s="36" t="s">
        <v>10</v>
      </c>
      <c r="M21" s="447">
        <v>11192</v>
      </c>
      <c r="N21" s="99">
        <f t="shared" si="2"/>
        <v>19629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68">
        <v>2</v>
      </c>
      <c r="B22" s="36" t="s">
        <v>64</v>
      </c>
      <c r="C22" s="228">
        <f t="shared" ref="C22:C30" si="5">SUM(H5)</f>
        <v>31662</v>
      </c>
      <c r="D22" s="6">
        <f t="shared" ref="D22:D30" si="6">SUM(L5)</f>
        <v>31098</v>
      </c>
      <c r="E22" s="58">
        <f t="shared" si="3"/>
        <v>98.693930987188679</v>
      </c>
      <c r="F22" s="58">
        <f t="shared" si="4"/>
        <v>101.81362145475595</v>
      </c>
      <c r="G22" s="69"/>
      <c r="H22" s="98">
        <v>987</v>
      </c>
      <c r="I22" s="91">
        <v>14</v>
      </c>
      <c r="J22" s="36" t="s">
        <v>19</v>
      </c>
      <c r="K22" s="130">
        <f t="shared" si="1"/>
        <v>33</v>
      </c>
      <c r="L22" s="36" t="s">
        <v>0</v>
      </c>
      <c r="M22" s="447">
        <v>17875</v>
      </c>
      <c r="N22" s="99">
        <f t="shared" si="2"/>
        <v>17669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68">
        <v>3</v>
      </c>
      <c r="B23" s="36" t="s">
        <v>10</v>
      </c>
      <c r="C23" s="456">
        <f t="shared" si="5"/>
        <v>19629</v>
      </c>
      <c r="D23" s="109">
        <f t="shared" si="6"/>
        <v>12058</v>
      </c>
      <c r="E23" s="457">
        <f t="shared" si="3"/>
        <v>175.3842030021444</v>
      </c>
      <c r="F23" s="457">
        <f t="shared" si="4"/>
        <v>162.7881904130038</v>
      </c>
      <c r="G23" s="69"/>
      <c r="H23" s="98">
        <v>808</v>
      </c>
      <c r="I23" s="91">
        <v>5</v>
      </c>
      <c r="J23" s="36" t="s">
        <v>12</v>
      </c>
      <c r="K23" s="130">
        <f t="shared" si="1"/>
        <v>34</v>
      </c>
      <c r="L23" s="36" t="s">
        <v>1</v>
      </c>
      <c r="M23" s="447">
        <v>15957</v>
      </c>
      <c r="N23" s="99">
        <f t="shared" si="2"/>
        <v>16109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68">
        <v>4</v>
      </c>
      <c r="B24" s="36" t="s">
        <v>0</v>
      </c>
      <c r="C24" s="228">
        <f t="shared" si="5"/>
        <v>17669</v>
      </c>
      <c r="D24" s="6">
        <f t="shared" si="6"/>
        <v>12655</v>
      </c>
      <c r="E24" s="58">
        <f t="shared" si="3"/>
        <v>98.847552447552445</v>
      </c>
      <c r="F24" s="58">
        <f t="shared" si="4"/>
        <v>139.62070327933623</v>
      </c>
      <c r="G24" s="69"/>
      <c r="H24" s="343">
        <v>609</v>
      </c>
      <c r="I24" s="91">
        <v>27</v>
      </c>
      <c r="J24" s="36" t="s">
        <v>31</v>
      </c>
      <c r="K24" s="130">
        <f t="shared" si="1"/>
        <v>16</v>
      </c>
      <c r="L24" s="36" t="s">
        <v>3</v>
      </c>
      <c r="M24" s="447">
        <v>10007</v>
      </c>
      <c r="N24" s="99">
        <f t="shared" si="2"/>
        <v>13962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68">
        <v>5</v>
      </c>
      <c r="B25" s="36" t="s">
        <v>1</v>
      </c>
      <c r="C25" s="228">
        <f t="shared" si="5"/>
        <v>16109</v>
      </c>
      <c r="D25" s="6">
        <f t="shared" si="6"/>
        <v>26389</v>
      </c>
      <c r="E25" s="58">
        <f t="shared" si="3"/>
        <v>100.95256000501347</v>
      </c>
      <c r="F25" s="58">
        <f t="shared" si="4"/>
        <v>61.044374550001891</v>
      </c>
      <c r="G25" s="79"/>
      <c r="H25" s="48">
        <v>506</v>
      </c>
      <c r="I25" s="91">
        <v>4</v>
      </c>
      <c r="J25" s="36" t="s">
        <v>11</v>
      </c>
      <c r="K25" s="130">
        <f t="shared" si="1"/>
        <v>40</v>
      </c>
      <c r="L25" s="347" t="s">
        <v>2</v>
      </c>
      <c r="M25" s="447">
        <v>12152</v>
      </c>
      <c r="N25" s="99">
        <f t="shared" si="2"/>
        <v>10067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68">
        <v>6</v>
      </c>
      <c r="B26" s="36" t="s">
        <v>3</v>
      </c>
      <c r="C26" s="228">
        <f t="shared" si="5"/>
        <v>13962</v>
      </c>
      <c r="D26" s="6">
        <f t="shared" si="6"/>
        <v>11646</v>
      </c>
      <c r="E26" s="58">
        <f t="shared" si="3"/>
        <v>139.52233436594383</v>
      </c>
      <c r="F26" s="58">
        <f t="shared" si="4"/>
        <v>119.88665636269964</v>
      </c>
      <c r="G26" s="69"/>
      <c r="H26" s="98">
        <v>474</v>
      </c>
      <c r="I26" s="91">
        <v>12</v>
      </c>
      <c r="J26" s="36" t="s">
        <v>18</v>
      </c>
      <c r="K26" s="130">
        <f t="shared" si="1"/>
        <v>2</v>
      </c>
      <c r="L26" s="36" t="s">
        <v>6</v>
      </c>
      <c r="M26" s="447">
        <v>20435</v>
      </c>
      <c r="N26" s="99">
        <f t="shared" si="2"/>
        <v>9517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68">
        <v>7</v>
      </c>
      <c r="B27" s="347" t="s">
        <v>2</v>
      </c>
      <c r="C27" s="228">
        <f t="shared" si="5"/>
        <v>10067</v>
      </c>
      <c r="D27" s="6">
        <f t="shared" si="6"/>
        <v>9676</v>
      </c>
      <c r="E27" s="58">
        <f t="shared" si="3"/>
        <v>82.842330480579335</v>
      </c>
      <c r="F27" s="58">
        <f t="shared" si="4"/>
        <v>104.04092600248036</v>
      </c>
      <c r="G27" s="69"/>
      <c r="H27" s="98">
        <v>314</v>
      </c>
      <c r="I27" s="91">
        <v>39</v>
      </c>
      <c r="J27" s="36" t="s">
        <v>39</v>
      </c>
      <c r="K27" s="130">
        <f t="shared" si="1"/>
        <v>13</v>
      </c>
      <c r="L27" s="36" t="s">
        <v>7</v>
      </c>
      <c r="M27" s="448">
        <v>7577</v>
      </c>
      <c r="N27" s="99">
        <f t="shared" si="2"/>
        <v>8806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68">
        <v>8</v>
      </c>
      <c r="B28" s="36" t="s">
        <v>6</v>
      </c>
      <c r="C28" s="228">
        <f t="shared" si="5"/>
        <v>9517</v>
      </c>
      <c r="D28" s="6">
        <f t="shared" si="6"/>
        <v>15296</v>
      </c>
      <c r="E28" s="58">
        <f t="shared" si="3"/>
        <v>46.572057744066555</v>
      </c>
      <c r="F28" s="58">
        <f t="shared" si="4"/>
        <v>62.218880753138073</v>
      </c>
      <c r="G28" s="80"/>
      <c r="H28" s="98">
        <v>254</v>
      </c>
      <c r="I28" s="91">
        <v>7</v>
      </c>
      <c r="J28" s="36" t="s">
        <v>14</v>
      </c>
      <c r="K28" s="204">
        <f t="shared" si="1"/>
        <v>25</v>
      </c>
      <c r="L28" s="84" t="s">
        <v>29</v>
      </c>
      <c r="M28" s="449">
        <v>7274</v>
      </c>
      <c r="N28" s="188">
        <f t="shared" si="2"/>
        <v>6561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68">
        <v>9</v>
      </c>
      <c r="B29" s="36" t="s">
        <v>7</v>
      </c>
      <c r="C29" s="228">
        <f t="shared" si="5"/>
        <v>8806</v>
      </c>
      <c r="D29" s="6">
        <f t="shared" si="6"/>
        <v>9364</v>
      </c>
      <c r="E29" s="58">
        <f t="shared" si="3"/>
        <v>116.22013989705688</v>
      </c>
      <c r="F29" s="58">
        <f t="shared" si="4"/>
        <v>94.041008116189658</v>
      </c>
      <c r="G29" s="79"/>
      <c r="H29" s="98">
        <v>178</v>
      </c>
      <c r="I29" s="91">
        <v>20</v>
      </c>
      <c r="J29" s="36" t="s">
        <v>24</v>
      </c>
      <c r="K29" s="128"/>
      <c r="L29" s="128" t="s">
        <v>176</v>
      </c>
      <c r="M29" s="450">
        <v>192021</v>
      </c>
      <c r="N29" s="193">
        <f>SUM(H44)</f>
        <v>196917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1">
        <v>10</v>
      </c>
      <c r="B30" s="84" t="s">
        <v>29</v>
      </c>
      <c r="C30" s="228">
        <f t="shared" si="5"/>
        <v>6561</v>
      </c>
      <c r="D30" s="6">
        <f t="shared" si="6"/>
        <v>2895</v>
      </c>
      <c r="E30" s="64">
        <f t="shared" si="3"/>
        <v>90.197965356062696</v>
      </c>
      <c r="F30" s="70">
        <f t="shared" si="4"/>
        <v>226.63212435233163</v>
      </c>
      <c r="G30" s="82"/>
      <c r="H30" s="343">
        <v>156</v>
      </c>
      <c r="I30" s="91">
        <v>15</v>
      </c>
      <c r="J30" s="36" t="s">
        <v>20</v>
      </c>
      <c r="K30" s="1"/>
      <c r="M30" t="s">
        <v>203</v>
      </c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72"/>
      <c r="B31" s="73" t="s">
        <v>57</v>
      </c>
      <c r="C31" s="74">
        <f>SUM(H44)</f>
        <v>196917</v>
      </c>
      <c r="D31" s="74">
        <f>SUM(L14)</f>
        <v>197255</v>
      </c>
      <c r="E31" s="77">
        <f>SUM(N29/M29*100)</f>
        <v>102.54972112425203</v>
      </c>
      <c r="F31" s="70">
        <f t="shared" si="4"/>
        <v>99.828648196496914</v>
      </c>
      <c r="G31" s="78"/>
      <c r="H31" s="98">
        <v>72</v>
      </c>
      <c r="I31" s="91">
        <v>32</v>
      </c>
      <c r="J31" s="36" t="s">
        <v>35</v>
      </c>
      <c r="K31" s="1"/>
      <c r="L31" s="57"/>
      <c r="M31" s="28"/>
      <c r="N31" s="28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99">
        <v>63</v>
      </c>
      <c r="I32" s="91">
        <v>29</v>
      </c>
      <c r="J32" s="36" t="s">
        <v>54</v>
      </c>
      <c r="K32" s="1"/>
      <c r="L32" s="57"/>
      <c r="M32" s="28"/>
      <c r="N32" s="2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28"/>
      <c r="D33" s="1"/>
      <c r="E33" s="19"/>
      <c r="H33" s="98">
        <v>52</v>
      </c>
      <c r="I33" s="91">
        <v>10</v>
      </c>
      <c r="J33" s="36" t="s">
        <v>16</v>
      </c>
      <c r="K33" s="1"/>
      <c r="L33" s="57"/>
      <c r="M33" s="28"/>
      <c r="N33" s="2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98">
        <v>30</v>
      </c>
      <c r="I34" s="91">
        <v>18</v>
      </c>
      <c r="J34" s="36" t="s">
        <v>22</v>
      </c>
      <c r="K34" s="1"/>
      <c r="L34" s="57"/>
      <c r="M34" s="28"/>
      <c r="N34" s="2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28"/>
      <c r="D35" s="1"/>
      <c r="E35" s="19"/>
      <c r="F35" s="1"/>
      <c r="H35" s="136">
        <v>23</v>
      </c>
      <c r="I35" s="91">
        <v>23</v>
      </c>
      <c r="J35" s="36" t="s">
        <v>27</v>
      </c>
      <c r="K35" s="1"/>
      <c r="L35" s="57"/>
      <c r="M35" s="28"/>
      <c r="N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500">
        <v>0</v>
      </c>
      <c r="I36" s="91">
        <v>6</v>
      </c>
      <c r="J36" s="36" t="s">
        <v>13</v>
      </c>
      <c r="K36" s="1"/>
      <c r="L36" s="57"/>
      <c r="M36" s="28"/>
      <c r="N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98">
        <v>0</v>
      </c>
      <c r="I37" s="91">
        <v>8</v>
      </c>
      <c r="J37" s="36" t="s">
        <v>15</v>
      </c>
      <c r="K37" s="1"/>
      <c r="L37" s="57"/>
      <c r="M37" s="28"/>
      <c r="N37" s="28"/>
      <c r="Q37" s="1"/>
      <c r="R37" s="52"/>
      <c r="S37" s="28"/>
      <c r="T37" s="28"/>
      <c r="U37" s="28"/>
      <c r="V37" s="28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48">
        <v>0</v>
      </c>
      <c r="I38" s="91">
        <v>19</v>
      </c>
      <c r="J38" s="36" t="s">
        <v>23</v>
      </c>
      <c r="K38" s="1"/>
      <c r="L38" s="57"/>
      <c r="M38" s="28"/>
      <c r="N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98">
        <v>0</v>
      </c>
      <c r="I39" s="91">
        <v>22</v>
      </c>
      <c r="J39" s="36" t="s">
        <v>26</v>
      </c>
      <c r="K39" s="1"/>
      <c r="L39" s="57"/>
      <c r="M39" s="28"/>
      <c r="N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389">
        <v>0</v>
      </c>
      <c r="I40" s="91">
        <v>28</v>
      </c>
      <c r="J40" s="36" t="s">
        <v>32</v>
      </c>
      <c r="K40" s="1"/>
      <c r="L40" s="57"/>
      <c r="M40" s="28"/>
      <c r="N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98">
        <v>0</v>
      </c>
      <c r="I41" s="91">
        <v>30</v>
      </c>
      <c r="J41" s="36" t="s">
        <v>33</v>
      </c>
      <c r="K41" s="1"/>
      <c r="L41" s="1"/>
      <c r="N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98">
        <v>0</v>
      </c>
      <c r="I42" s="91">
        <v>35</v>
      </c>
      <c r="J42" s="36" t="s">
        <v>36</v>
      </c>
      <c r="K42" s="1"/>
      <c r="L42" s="1"/>
      <c r="M42" s="52"/>
      <c r="N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48">
        <v>0</v>
      </c>
      <c r="I43" s="91">
        <v>37</v>
      </c>
      <c r="J43" s="36" t="s">
        <v>37</v>
      </c>
      <c r="K43" s="1"/>
      <c r="L43" s="1"/>
      <c r="M43" s="52"/>
      <c r="N43" s="28"/>
      <c r="Q43" s="1"/>
      <c r="R43" s="52"/>
      <c r="S43" s="33"/>
      <c r="T43" s="33"/>
      <c r="U43" s="33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33">
        <f>SUM(H4:H43)</f>
        <v>196917</v>
      </c>
      <c r="I44" s="91"/>
      <c r="J44" s="4" t="s">
        <v>48</v>
      </c>
      <c r="K44" s="1"/>
      <c r="L44" s="1"/>
      <c r="M44" s="52"/>
      <c r="N44" s="28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2"/>
      <c r="N45" s="28"/>
      <c r="Q45" s="1"/>
      <c r="R45" s="12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2"/>
      <c r="N46" s="28"/>
      <c r="Q46" s="1"/>
      <c r="R46" s="120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L47" s="1"/>
      <c r="M47" s="52"/>
      <c r="N47" s="28"/>
      <c r="Q47" s="1"/>
      <c r="R47" s="12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1"/>
    </row>
    <row r="48" spans="3:31" x14ac:dyDescent="0.15">
      <c r="C48" s="1"/>
      <c r="D48" s="1"/>
      <c r="E48" s="1"/>
      <c r="F48" s="1"/>
      <c r="G48" s="1"/>
      <c r="H48" s="213" t="s">
        <v>196</v>
      </c>
      <c r="I48" s="91"/>
      <c r="J48" s="214" t="s">
        <v>92</v>
      </c>
      <c r="K48" s="4"/>
      <c r="L48" s="382" t="s">
        <v>183</v>
      </c>
      <c r="M48" s="52"/>
      <c r="N48" s="28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15">
      <c r="A49" s="1"/>
      <c r="B49" s="1"/>
      <c r="C49" s="1"/>
      <c r="D49" s="1"/>
      <c r="E49" s="1"/>
      <c r="F49" s="1"/>
      <c r="G49" s="1"/>
      <c r="H49" s="105" t="s">
        <v>100</v>
      </c>
      <c r="I49" s="91"/>
      <c r="J49" s="158" t="s">
        <v>9</v>
      </c>
      <c r="K49" s="4"/>
      <c r="L49" s="382" t="s">
        <v>182</v>
      </c>
      <c r="M49" s="90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15">
      <c r="A50" s="1"/>
      <c r="B50" s="1"/>
      <c r="C50" s="1"/>
      <c r="D50" s="1"/>
      <c r="E50" s="1"/>
      <c r="F50" s="1"/>
      <c r="G50" s="1"/>
      <c r="H50" s="99">
        <v>39244</v>
      </c>
      <c r="I50" s="91">
        <v>16</v>
      </c>
      <c r="J50" s="36" t="s">
        <v>3</v>
      </c>
      <c r="K50" s="380">
        <f>SUM(I50)</f>
        <v>16</v>
      </c>
      <c r="L50" s="383">
        <v>17314</v>
      </c>
      <c r="M50" s="49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15">
      <c r="A51" s="1"/>
      <c r="B51" s="1"/>
      <c r="C51" s="1"/>
      <c r="D51" s="1"/>
      <c r="E51" s="1"/>
      <c r="F51" s="1"/>
      <c r="G51" s="1"/>
      <c r="H51" s="98">
        <v>8110</v>
      </c>
      <c r="I51" s="91">
        <v>33</v>
      </c>
      <c r="J51" s="36" t="s">
        <v>0</v>
      </c>
      <c r="K51" s="380">
        <f t="shared" ref="K51:K59" si="7">SUM(I51)</f>
        <v>33</v>
      </c>
      <c r="L51" s="384">
        <v>8097</v>
      </c>
      <c r="M51" s="49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98">
        <v>6463</v>
      </c>
      <c r="I52" s="91">
        <v>38</v>
      </c>
      <c r="J52" s="36" t="s">
        <v>38</v>
      </c>
      <c r="K52" s="380">
        <f t="shared" si="7"/>
        <v>38</v>
      </c>
      <c r="L52" s="384">
        <v>6275</v>
      </c>
      <c r="M52" s="49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65" t="s">
        <v>46</v>
      </c>
      <c r="B53" s="66" t="s">
        <v>53</v>
      </c>
      <c r="C53" s="66" t="s">
        <v>196</v>
      </c>
      <c r="D53" s="66" t="s">
        <v>183</v>
      </c>
      <c r="E53" s="66" t="s">
        <v>51</v>
      </c>
      <c r="F53" s="66" t="s">
        <v>50</v>
      </c>
      <c r="G53" s="67" t="s">
        <v>52</v>
      </c>
      <c r="H53" s="48">
        <v>4620</v>
      </c>
      <c r="I53" s="91">
        <v>26</v>
      </c>
      <c r="J53" s="36" t="s">
        <v>30</v>
      </c>
      <c r="K53" s="380">
        <f t="shared" si="7"/>
        <v>26</v>
      </c>
      <c r="L53" s="384">
        <v>5442</v>
      </c>
      <c r="M53" s="49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68">
        <v>1</v>
      </c>
      <c r="B54" s="36" t="s">
        <v>3</v>
      </c>
      <c r="C54" s="47">
        <f>SUM(H50)</f>
        <v>39244</v>
      </c>
      <c r="D54" s="109">
        <f>SUM(L50)</f>
        <v>17314</v>
      </c>
      <c r="E54" s="58">
        <f t="shared" ref="E54:E63" si="8">SUM(N67/M67*100)</f>
        <v>132.787439940448</v>
      </c>
      <c r="F54" s="58">
        <f t="shared" ref="F54:F61" si="9">SUM(C54/D54*100)</f>
        <v>226.66050594894304</v>
      </c>
      <c r="G54" s="69"/>
      <c r="H54" s="48">
        <v>3773</v>
      </c>
      <c r="I54" s="91">
        <v>34</v>
      </c>
      <c r="J54" s="36" t="s">
        <v>1</v>
      </c>
      <c r="K54" s="380">
        <f t="shared" si="7"/>
        <v>34</v>
      </c>
      <c r="L54" s="384">
        <v>3029</v>
      </c>
      <c r="M54" s="49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68">
        <v>2</v>
      </c>
      <c r="B55" s="36" t="s">
        <v>0</v>
      </c>
      <c r="C55" s="47">
        <f t="shared" ref="C55:C63" si="10">SUM(H51)</f>
        <v>8110</v>
      </c>
      <c r="D55" s="109">
        <f t="shared" ref="D55:D63" si="11">SUM(L51)</f>
        <v>8097</v>
      </c>
      <c r="E55" s="58">
        <f t="shared" si="8"/>
        <v>80.265241488519408</v>
      </c>
      <c r="F55" s="58">
        <f t="shared" si="9"/>
        <v>100.16055329134248</v>
      </c>
      <c r="G55" s="69"/>
      <c r="H55" s="98">
        <v>2018</v>
      </c>
      <c r="I55" s="91">
        <v>36</v>
      </c>
      <c r="J55" s="36" t="s">
        <v>5</v>
      </c>
      <c r="K55" s="380">
        <f t="shared" si="7"/>
        <v>36</v>
      </c>
      <c r="L55" s="384">
        <v>2209</v>
      </c>
      <c r="M55" s="49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68">
        <v>3</v>
      </c>
      <c r="B56" s="36" t="s">
        <v>38</v>
      </c>
      <c r="C56" s="47">
        <f t="shared" si="10"/>
        <v>6463</v>
      </c>
      <c r="D56" s="109">
        <f t="shared" si="11"/>
        <v>6275</v>
      </c>
      <c r="E56" s="58">
        <f t="shared" si="8"/>
        <v>120.75859491778775</v>
      </c>
      <c r="F56" s="58">
        <f t="shared" si="9"/>
        <v>102.99601593625498</v>
      </c>
      <c r="G56" s="69"/>
      <c r="H56" s="48">
        <v>1631</v>
      </c>
      <c r="I56" s="91">
        <v>40</v>
      </c>
      <c r="J56" s="36" t="s">
        <v>2</v>
      </c>
      <c r="K56" s="380">
        <f t="shared" si="7"/>
        <v>40</v>
      </c>
      <c r="L56" s="384">
        <v>2155</v>
      </c>
      <c r="M56" s="49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68">
        <v>4</v>
      </c>
      <c r="B57" s="36" t="s">
        <v>30</v>
      </c>
      <c r="C57" s="47">
        <f t="shared" si="10"/>
        <v>4620</v>
      </c>
      <c r="D57" s="109">
        <f t="shared" si="11"/>
        <v>5442</v>
      </c>
      <c r="E57" s="58">
        <f t="shared" si="8"/>
        <v>114.64019851116625</v>
      </c>
      <c r="F57" s="58">
        <f t="shared" si="9"/>
        <v>84.895259095920622</v>
      </c>
      <c r="G57" s="69"/>
      <c r="H57" s="48">
        <v>1263</v>
      </c>
      <c r="I57" s="91">
        <v>31</v>
      </c>
      <c r="J57" s="36" t="s">
        <v>108</v>
      </c>
      <c r="K57" s="380">
        <f t="shared" si="7"/>
        <v>31</v>
      </c>
      <c r="L57" s="384">
        <v>699</v>
      </c>
      <c r="M57" s="49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68">
        <v>5</v>
      </c>
      <c r="B58" s="36" t="s">
        <v>1</v>
      </c>
      <c r="C58" s="47">
        <f t="shared" si="10"/>
        <v>3773</v>
      </c>
      <c r="D58" s="109">
        <f t="shared" si="11"/>
        <v>3029</v>
      </c>
      <c r="E58" s="58">
        <f t="shared" si="8"/>
        <v>156.55601659751036</v>
      </c>
      <c r="F58" s="58">
        <f t="shared" si="9"/>
        <v>124.5625619016177</v>
      </c>
      <c r="G58" s="79"/>
      <c r="H58" s="98">
        <v>690</v>
      </c>
      <c r="I58" s="91">
        <v>25</v>
      </c>
      <c r="J58" s="36" t="s">
        <v>29</v>
      </c>
      <c r="K58" s="380">
        <f t="shared" si="7"/>
        <v>25</v>
      </c>
      <c r="L58" s="384">
        <v>1541</v>
      </c>
      <c r="M58" s="49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68">
        <v>6</v>
      </c>
      <c r="B59" s="36" t="s">
        <v>5</v>
      </c>
      <c r="C59" s="47">
        <f t="shared" si="10"/>
        <v>2018</v>
      </c>
      <c r="D59" s="109">
        <f t="shared" si="11"/>
        <v>2209</v>
      </c>
      <c r="E59" s="58">
        <f t="shared" si="8"/>
        <v>91.852526172052791</v>
      </c>
      <c r="F59" s="58">
        <f t="shared" si="9"/>
        <v>91.353553644182881</v>
      </c>
      <c r="G59" s="69"/>
      <c r="H59" s="458">
        <v>642</v>
      </c>
      <c r="I59" s="151">
        <v>14</v>
      </c>
      <c r="J59" s="84" t="s">
        <v>19</v>
      </c>
      <c r="K59" s="381">
        <f t="shared" si="7"/>
        <v>14</v>
      </c>
      <c r="L59" s="385">
        <v>554</v>
      </c>
      <c r="M59" s="49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  <c r="AE59" s="1"/>
    </row>
    <row r="60" spans="1:31" s="53" customFormat="1" ht="14.25" thickTop="1" x14ac:dyDescent="0.15">
      <c r="A60" s="437">
        <v>7</v>
      </c>
      <c r="B60" s="36" t="s">
        <v>2</v>
      </c>
      <c r="C60" s="99">
        <f t="shared" si="10"/>
        <v>1631</v>
      </c>
      <c r="D60" s="109">
        <f t="shared" si="11"/>
        <v>2155</v>
      </c>
      <c r="E60" s="58">
        <f t="shared" si="8"/>
        <v>114.61700632466621</v>
      </c>
      <c r="F60" s="58">
        <f t="shared" si="9"/>
        <v>75.684454756380518</v>
      </c>
      <c r="G60" s="438"/>
      <c r="H60" s="520">
        <v>545</v>
      </c>
      <c r="I60" s="252">
        <v>24</v>
      </c>
      <c r="J60" s="489" t="s">
        <v>28</v>
      </c>
      <c r="K60" s="439" t="s">
        <v>8</v>
      </c>
      <c r="L60" s="452">
        <v>48517</v>
      </c>
      <c r="M60" s="440"/>
      <c r="N60" s="101"/>
      <c r="Q60" s="100"/>
      <c r="R60" s="440"/>
      <c r="S60" s="101"/>
      <c r="T60" s="101"/>
      <c r="U60" s="101"/>
      <c r="V60" s="101"/>
      <c r="W60" s="100"/>
      <c r="X60" s="100"/>
      <c r="Y60" s="100"/>
      <c r="Z60" s="100"/>
      <c r="AA60" s="100"/>
      <c r="AB60" s="100"/>
      <c r="AC60" s="100"/>
      <c r="AD60" s="100"/>
      <c r="AE60" s="100"/>
    </row>
    <row r="61" spans="1:31" x14ac:dyDescent="0.15">
      <c r="A61" s="68">
        <v>8</v>
      </c>
      <c r="B61" s="36" t="s">
        <v>64</v>
      </c>
      <c r="C61" s="47">
        <f t="shared" si="10"/>
        <v>1263</v>
      </c>
      <c r="D61" s="109">
        <f t="shared" si="11"/>
        <v>699</v>
      </c>
      <c r="E61" s="58">
        <f t="shared" si="8"/>
        <v>86.035422343324257</v>
      </c>
      <c r="F61" s="58">
        <f t="shared" si="9"/>
        <v>180.68669527896998</v>
      </c>
      <c r="G61" s="80"/>
      <c r="H61" s="98">
        <v>351</v>
      </c>
      <c r="I61" s="91">
        <v>11</v>
      </c>
      <c r="J61" s="36" t="s">
        <v>17</v>
      </c>
      <c r="K61" s="59"/>
      <c r="L61" s="1"/>
      <c r="M61" s="52"/>
      <c r="N61" s="28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68">
        <v>9</v>
      </c>
      <c r="B62" s="36" t="s">
        <v>29</v>
      </c>
      <c r="C62" s="47">
        <f t="shared" si="10"/>
        <v>690</v>
      </c>
      <c r="D62" s="109">
        <f t="shared" si="11"/>
        <v>1541</v>
      </c>
      <c r="E62" s="58">
        <f t="shared" si="8"/>
        <v>86.46616541353383</v>
      </c>
      <c r="F62" s="58">
        <f>SUM(C62/D62*100)</f>
        <v>44.776119402985074</v>
      </c>
      <c r="G62" s="79"/>
      <c r="H62" s="48">
        <v>244</v>
      </c>
      <c r="I62" s="91">
        <v>17</v>
      </c>
      <c r="J62" s="36" t="s">
        <v>21</v>
      </c>
      <c r="K62" s="59"/>
      <c r="L62" s="1"/>
      <c r="M62" s="52"/>
      <c r="N62" s="28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1">
        <v>10</v>
      </c>
      <c r="B63" s="84" t="s">
        <v>19</v>
      </c>
      <c r="C63" s="47">
        <f t="shared" si="10"/>
        <v>642</v>
      </c>
      <c r="D63" s="109">
        <f t="shared" si="11"/>
        <v>554</v>
      </c>
      <c r="E63" s="64">
        <f t="shared" si="8"/>
        <v>120.45028142589118</v>
      </c>
      <c r="F63" s="58">
        <f>SUM(C63/D63*100)</f>
        <v>115.88447653429603</v>
      </c>
      <c r="G63" s="82"/>
      <c r="H63" s="48">
        <v>217</v>
      </c>
      <c r="I63" s="91">
        <v>1</v>
      </c>
      <c r="J63" s="36" t="s">
        <v>4</v>
      </c>
      <c r="K63" s="59"/>
      <c r="L63" s="1"/>
      <c r="M63" s="52"/>
      <c r="N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72"/>
      <c r="B64" s="73" t="s">
        <v>58</v>
      </c>
      <c r="C64" s="74">
        <f>SUM(H90)</f>
        <v>70227</v>
      </c>
      <c r="D64" s="74">
        <f>SUM(L60)</f>
        <v>48517</v>
      </c>
      <c r="E64" s="77">
        <f>SUM(N77/M77*100)</f>
        <v>118.35080386935859</v>
      </c>
      <c r="F64" s="77">
        <f>SUM(C64/D64*100)</f>
        <v>144.74720201166602</v>
      </c>
      <c r="G64" s="78"/>
      <c r="H64" s="405">
        <v>111</v>
      </c>
      <c r="I64" s="91">
        <v>15</v>
      </c>
      <c r="J64" s="36" t="s">
        <v>20</v>
      </c>
      <c r="K64" s="55"/>
      <c r="L64" s="1"/>
      <c r="M64" s="52"/>
      <c r="N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47">
        <v>100</v>
      </c>
      <c r="I65" s="91">
        <v>9</v>
      </c>
      <c r="J65" s="391" t="s">
        <v>172</v>
      </c>
      <c r="L65" s="1"/>
      <c r="M65" s="52"/>
      <c r="N65" s="28"/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343">
        <v>93</v>
      </c>
      <c r="I66" s="91">
        <v>37</v>
      </c>
      <c r="J66" s="36" t="s">
        <v>37</v>
      </c>
      <c r="K66" s="1"/>
      <c r="L66" s="215" t="s">
        <v>92</v>
      </c>
      <c r="M66" s="398" t="s">
        <v>69</v>
      </c>
      <c r="N66" s="46" t="s">
        <v>75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28"/>
      <c r="H67" s="48">
        <v>88</v>
      </c>
      <c r="I67" s="91">
        <v>13</v>
      </c>
      <c r="J67" s="36" t="s">
        <v>7</v>
      </c>
      <c r="K67" s="4">
        <f>SUM(I50)</f>
        <v>16</v>
      </c>
      <c r="L67" s="36" t="s">
        <v>3</v>
      </c>
      <c r="M67" s="482">
        <v>29554</v>
      </c>
      <c r="N67" s="99">
        <f>SUM(H50)</f>
        <v>39244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28"/>
      <c r="H68" s="48">
        <v>16</v>
      </c>
      <c r="I68" s="91">
        <v>19</v>
      </c>
      <c r="J68" s="36" t="s">
        <v>23</v>
      </c>
      <c r="K68" s="4">
        <f t="shared" ref="K68:K76" si="12">SUM(I51)</f>
        <v>33</v>
      </c>
      <c r="L68" s="36" t="s">
        <v>0</v>
      </c>
      <c r="M68" s="483">
        <v>10104</v>
      </c>
      <c r="N68" s="99">
        <f t="shared" ref="N68:N76" si="13">SUM(H51)</f>
        <v>8110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48">
        <v>8</v>
      </c>
      <c r="I69" s="91">
        <v>23</v>
      </c>
      <c r="J69" s="36" t="s">
        <v>27</v>
      </c>
      <c r="K69" s="4">
        <f t="shared" si="12"/>
        <v>38</v>
      </c>
      <c r="L69" s="36" t="s">
        <v>38</v>
      </c>
      <c r="M69" s="483">
        <v>5352</v>
      </c>
      <c r="N69" s="99">
        <f t="shared" si="13"/>
        <v>6463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48">
        <v>0</v>
      </c>
      <c r="I70" s="91">
        <v>2</v>
      </c>
      <c r="J70" s="36" t="s">
        <v>6</v>
      </c>
      <c r="K70" s="4">
        <f t="shared" si="12"/>
        <v>26</v>
      </c>
      <c r="L70" s="36" t="s">
        <v>30</v>
      </c>
      <c r="M70" s="483">
        <v>4030</v>
      </c>
      <c r="N70" s="99">
        <f t="shared" si="13"/>
        <v>4620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48">
        <v>0</v>
      </c>
      <c r="I71" s="91">
        <v>3</v>
      </c>
      <c r="J71" s="36" t="s">
        <v>10</v>
      </c>
      <c r="K71" s="4">
        <f t="shared" si="12"/>
        <v>34</v>
      </c>
      <c r="L71" s="36" t="s">
        <v>1</v>
      </c>
      <c r="M71" s="483">
        <v>2410</v>
      </c>
      <c r="N71" s="99">
        <f t="shared" si="13"/>
        <v>3773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48">
        <v>0</v>
      </c>
      <c r="I72" s="91">
        <v>4</v>
      </c>
      <c r="J72" s="36" t="s">
        <v>11</v>
      </c>
      <c r="K72" s="4">
        <f t="shared" si="12"/>
        <v>36</v>
      </c>
      <c r="L72" s="36" t="s">
        <v>5</v>
      </c>
      <c r="M72" s="483">
        <v>2197</v>
      </c>
      <c r="N72" s="99">
        <f t="shared" si="13"/>
        <v>2018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48">
        <v>0</v>
      </c>
      <c r="I73" s="91">
        <v>5</v>
      </c>
      <c r="J73" s="36" t="s">
        <v>12</v>
      </c>
      <c r="K73" s="4">
        <f t="shared" si="12"/>
        <v>40</v>
      </c>
      <c r="L73" s="36" t="s">
        <v>2</v>
      </c>
      <c r="M73" s="483">
        <v>1423</v>
      </c>
      <c r="N73" s="99">
        <f t="shared" si="13"/>
        <v>1631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48">
        <v>0</v>
      </c>
      <c r="I74" s="91">
        <v>6</v>
      </c>
      <c r="J74" s="36" t="s">
        <v>13</v>
      </c>
      <c r="K74" s="4">
        <f t="shared" si="12"/>
        <v>31</v>
      </c>
      <c r="L74" s="36" t="s">
        <v>64</v>
      </c>
      <c r="M74" s="483">
        <v>1468</v>
      </c>
      <c r="N74" s="99">
        <f t="shared" si="13"/>
        <v>1263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343">
        <v>0</v>
      </c>
      <c r="I75" s="91">
        <v>7</v>
      </c>
      <c r="J75" s="36" t="s">
        <v>14</v>
      </c>
      <c r="K75" s="4">
        <f t="shared" si="12"/>
        <v>25</v>
      </c>
      <c r="L75" s="36" t="s">
        <v>29</v>
      </c>
      <c r="M75" s="483">
        <v>798</v>
      </c>
      <c r="N75" s="99">
        <f t="shared" si="13"/>
        <v>690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98">
        <v>0</v>
      </c>
      <c r="I76" s="91">
        <v>8</v>
      </c>
      <c r="J76" s="36" t="s">
        <v>15</v>
      </c>
      <c r="K76" s="15">
        <f t="shared" si="12"/>
        <v>14</v>
      </c>
      <c r="L76" s="84" t="s">
        <v>19</v>
      </c>
      <c r="M76" s="484">
        <v>533</v>
      </c>
      <c r="N76" s="188">
        <f t="shared" si="13"/>
        <v>642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48">
        <v>0</v>
      </c>
      <c r="I77" s="91">
        <v>10</v>
      </c>
      <c r="J77" s="36" t="s">
        <v>16</v>
      </c>
      <c r="K77" s="4"/>
      <c r="L77" s="128" t="s">
        <v>62</v>
      </c>
      <c r="M77" s="349">
        <v>59338</v>
      </c>
      <c r="N77" s="193">
        <f>SUM(H90)</f>
        <v>70227</v>
      </c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47">
        <v>0</v>
      </c>
      <c r="I78" s="91">
        <v>12</v>
      </c>
      <c r="J78" s="36" t="s">
        <v>18</v>
      </c>
      <c r="M78" s="53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48">
        <v>0</v>
      </c>
      <c r="I79" s="91">
        <v>18</v>
      </c>
      <c r="J79" s="36" t="s">
        <v>22</v>
      </c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405">
        <v>0</v>
      </c>
      <c r="I80" s="91">
        <v>20</v>
      </c>
      <c r="J80" s="36" t="s">
        <v>24</v>
      </c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47">
        <v>0</v>
      </c>
      <c r="I81" s="91">
        <v>21</v>
      </c>
      <c r="J81" s="36" t="s">
        <v>72</v>
      </c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48">
        <v>0</v>
      </c>
      <c r="I82" s="91">
        <v>22</v>
      </c>
      <c r="J82" s="36" t="s">
        <v>26</v>
      </c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48">
        <v>0</v>
      </c>
      <c r="I83" s="91">
        <v>27</v>
      </c>
      <c r="J83" s="36" t="s">
        <v>31</v>
      </c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48">
        <v>0</v>
      </c>
      <c r="I84" s="91">
        <v>28</v>
      </c>
      <c r="J84" s="36" t="s">
        <v>32</v>
      </c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48">
        <v>0</v>
      </c>
      <c r="I85" s="91">
        <v>29</v>
      </c>
      <c r="J85" s="36" t="s">
        <v>54</v>
      </c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98">
        <v>0</v>
      </c>
      <c r="I86" s="91">
        <v>30</v>
      </c>
      <c r="J86" s="36" t="s">
        <v>33</v>
      </c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98">
        <v>0</v>
      </c>
      <c r="I87" s="91">
        <v>32</v>
      </c>
      <c r="J87" s="36" t="s">
        <v>35</v>
      </c>
      <c r="Q87" s="1"/>
      <c r="R87" s="52"/>
      <c r="S87" s="28"/>
      <c r="T87" s="28"/>
      <c r="U87" s="28"/>
      <c r="V87" s="28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48">
        <v>0</v>
      </c>
      <c r="I88" s="91">
        <v>35</v>
      </c>
      <c r="J88" s="36" t="s">
        <v>36</v>
      </c>
      <c r="Q88" s="1"/>
      <c r="R88" s="52"/>
      <c r="S88" s="33"/>
      <c r="T88" s="33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48">
        <v>0</v>
      </c>
      <c r="I89" s="91">
        <v>39</v>
      </c>
      <c r="J89" s="36" t="s">
        <v>39</v>
      </c>
      <c r="Q89" s="1"/>
      <c r="R89" s="5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31">
        <f>SUM(H50:H89)</f>
        <v>70227</v>
      </c>
      <c r="I90" s="91"/>
      <c r="J90" s="4" t="s">
        <v>48</v>
      </c>
      <c r="Q90" s="1"/>
      <c r="R90" s="122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22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22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22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22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22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1"/>
  <sheetViews>
    <sheetView zoomScaleNormal="100" workbookViewId="0">
      <selection activeCell="N45" sqref="N45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81" t="s">
        <v>102</v>
      </c>
      <c r="I1" t="s">
        <v>49</v>
      </c>
      <c r="J1" s="50"/>
      <c r="K1" s="1"/>
      <c r="L1" s="51"/>
      <c r="N1" s="51"/>
      <c r="O1" s="52"/>
      <c r="Q1" s="1"/>
      <c r="R1" s="120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44" t="s">
        <v>199</v>
      </c>
      <c r="I2" s="4"/>
      <c r="J2" s="206" t="s">
        <v>102</v>
      </c>
      <c r="K2" s="89"/>
      <c r="L2" s="372" t="s">
        <v>181</v>
      </c>
      <c r="N2" s="52"/>
      <c r="O2" s="2"/>
      <c r="Q2" s="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ht="13.5" customHeight="1" x14ac:dyDescent="0.15">
      <c r="H3" s="25" t="s">
        <v>100</v>
      </c>
      <c r="I3" s="4"/>
      <c r="J3" s="158" t="s">
        <v>9</v>
      </c>
      <c r="K3" s="89"/>
      <c r="L3" s="373" t="s">
        <v>100</v>
      </c>
      <c r="N3" s="52"/>
      <c r="O3" s="2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99">
        <v>32052</v>
      </c>
      <c r="I4" s="91">
        <v>33</v>
      </c>
      <c r="J4" s="181" t="s">
        <v>0</v>
      </c>
      <c r="K4" s="134">
        <f>SUM(I4)</f>
        <v>33</v>
      </c>
      <c r="L4" s="365">
        <v>27827</v>
      </c>
      <c r="M4" s="106"/>
      <c r="N4" s="104"/>
      <c r="O4" s="2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98">
        <v>10362</v>
      </c>
      <c r="I5" s="91">
        <v>13</v>
      </c>
      <c r="J5" s="181" t="s">
        <v>7</v>
      </c>
      <c r="K5" s="134">
        <f t="shared" ref="K5:K13" si="0">SUM(I5)</f>
        <v>13</v>
      </c>
      <c r="L5" s="366">
        <v>10380</v>
      </c>
      <c r="M5" s="106"/>
      <c r="N5" s="104"/>
      <c r="O5" s="2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98">
        <v>10309</v>
      </c>
      <c r="I6" s="91">
        <v>9</v>
      </c>
      <c r="J6" s="406" t="s">
        <v>171</v>
      </c>
      <c r="K6" s="134">
        <f t="shared" si="0"/>
        <v>9</v>
      </c>
      <c r="L6" s="366">
        <v>10409</v>
      </c>
      <c r="M6" s="106"/>
      <c r="N6" s="100"/>
      <c r="O6" s="2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98">
        <v>9543</v>
      </c>
      <c r="I7" s="91">
        <v>34</v>
      </c>
      <c r="J7" s="181" t="s">
        <v>1</v>
      </c>
      <c r="K7" s="134">
        <f t="shared" si="0"/>
        <v>34</v>
      </c>
      <c r="L7" s="366">
        <v>9334</v>
      </c>
      <c r="M7" s="106"/>
      <c r="O7" s="2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343">
        <v>5175</v>
      </c>
      <c r="I8" s="91">
        <v>25</v>
      </c>
      <c r="J8" s="181" t="s">
        <v>29</v>
      </c>
      <c r="K8" s="134">
        <f t="shared" si="0"/>
        <v>25</v>
      </c>
      <c r="L8" s="366">
        <v>3830</v>
      </c>
      <c r="M8" s="106"/>
      <c r="N8" s="104"/>
      <c r="O8" s="2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98">
        <v>4782</v>
      </c>
      <c r="I9" s="91">
        <v>24</v>
      </c>
      <c r="J9" s="181" t="s">
        <v>28</v>
      </c>
      <c r="K9" s="134">
        <f t="shared" si="0"/>
        <v>24</v>
      </c>
      <c r="L9" s="366">
        <v>5354</v>
      </c>
      <c r="M9" s="106"/>
      <c r="O9" s="2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98">
        <v>2352</v>
      </c>
      <c r="I10" s="91">
        <v>1</v>
      </c>
      <c r="J10" s="181" t="s">
        <v>4</v>
      </c>
      <c r="K10" s="134">
        <f t="shared" si="0"/>
        <v>1</v>
      </c>
      <c r="L10" s="366">
        <v>2412</v>
      </c>
      <c r="M10" s="106"/>
      <c r="O10" s="2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98">
        <v>1409</v>
      </c>
      <c r="I11" s="91">
        <v>12</v>
      </c>
      <c r="J11" s="181" t="s">
        <v>18</v>
      </c>
      <c r="K11" s="134">
        <f t="shared" si="0"/>
        <v>12</v>
      </c>
      <c r="L11" s="366">
        <v>2822</v>
      </c>
      <c r="M11" s="106"/>
      <c r="O11" s="2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98">
        <v>1271</v>
      </c>
      <c r="I12" s="91">
        <v>36</v>
      </c>
      <c r="J12" s="181" t="s">
        <v>5</v>
      </c>
      <c r="K12" s="134">
        <f t="shared" si="0"/>
        <v>36</v>
      </c>
      <c r="L12" s="366">
        <v>7475</v>
      </c>
      <c r="M12" s="106"/>
      <c r="O12" s="1"/>
      <c r="Q12" s="1"/>
      <c r="R12" s="52"/>
      <c r="S12" s="28"/>
      <c r="T12" s="28"/>
      <c r="U12" s="101"/>
      <c r="V12" s="28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188">
        <v>1230</v>
      </c>
      <c r="I13" s="151">
        <v>26</v>
      </c>
      <c r="J13" s="251" t="s">
        <v>30</v>
      </c>
      <c r="K13" s="205">
        <f t="shared" si="0"/>
        <v>26</v>
      </c>
      <c r="L13" s="374">
        <v>755</v>
      </c>
      <c r="M13" s="107"/>
      <c r="N13" s="108"/>
      <c r="O13" s="1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455">
        <v>1089</v>
      </c>
      <c r="I14" s="252">
        <v>17</v>
      </c>
      <c r="J14" s="472" t="s">
        <v>21</v>
      </c>
      <c r="K14" s="89" t="s">
        <v>8</v>
      </c>
      <c r="L14" s="375">
        <v>91770</v>
      </c>
      <c r="N14" s="52"/>
      <c r="O14" s="1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98">
        <v>928</v>
      </c>
      <c r="I15" s="91">
        <v>16</v>
      </c>
      <c r="J15" s="181" t="s">
        <v>3</v>
      </c>
      <c r="K15" s="55"/>
      <c r="L15" s="28"/>
      <c r="N15" s="57"/>
      <c r="O15" s="1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98">
        <v>801</v>
      </c>
      <c r="I16" s="91">
        <v>38</v>
      </c>
      <c r="J16" s="181" t="s">
        <v>38</v>
      </c>
      <c r="K16" s="5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98">
        <v>623</v>
      </c>
      <c r="I17" s="91">
        <v>6</v>
      </c>
      <c r="J17" s="181" t="s">
        <v>13</v>
      </c>
      <c r="K17" s="49"/>
      <c r="L17" s="28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36">
        <v>584</v>
      </c>
      <c r="I18" s="91">
        <v>22</v>
      </c>
      <c r="J18" s="181" t="s">
        <v>26</v>
      </c>
      <c r="K18" s="49"/>
      <c r="L18" s="28"/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500">
        <v>571</v>
      </c>
      <c r="I19" s="91">
        <v>31</v>
      </c>
      <c r="J19" s="91" t="s">
        <v>157</v>
      </c>
      <c r="K19" s="1"/>
      <c r="L19" s="57" t="s">
        <v>70</v>
      </c>
      <c r="M19" s="534" t="s">
        <v>63</v>
      </c>
      <c r="N19" s="46" t="s">
        <v>75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98">
        <v>553</v>
      </c>
      <c r="I20" s="91">
        <v>21</v>
      </c>
      <c r="J20" s="181" t="s">
        <v>25</v>
      </c>
      <c r="K20" s="134">
        <f>SUM(I4)</f>
        <v>33</v>
      </c>
      <c r="L20" s="181" t="s">
        <v>0</v>
      </c>
      <c r="M20" s="376">
        <v>35816</v>
      </c>
      <c r="N20" s="99">
        <f>SUM(H4)</f>
        <v>32052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65" t="s">
        <v>46</v>
      </c>
      <c r="B21" s="66" t="s">
        <v>53</v>
      </c>
      <c r="C21" s="66" t="s">
        <v>196</v>
      </c>
      <c r="D21" s="66" t="s">
        <v>183</v>
      </c>
      <c r="E21" s="66" t="s">
        <v>51</v>
      </c>
      <c r="F21" s="66" t="s">
        <v>50</v>
      </c>
      <c r="G21" s="67" t="s">
        <v>52</v>
      </c>
      <c r="H21" s="98">
        <v>537</v>
      </c>
      <c r="I21" s="91">
        <v>40</v>
      </c>
      <c r="J21" s="181" t="s">
        <v>2</v>
      </c>
      <c r="K21" s="134">
        <f t="shared" ref="K21:K29" si="1">SUM(I5)</f>
        <v>13</v>
      </c>
      <c r="L21" s="181" t="s">
        <v>7</v>
      </c>
      <c r="M21" s="377">
        <v>9882</v>
      </c>
      <c r="N21" s="99">
        <f t="shared" ref="N21:N29" si="2">SUM(H5)</f>
        <v>10362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68">
        <v>1</v>
      </c>
      <c r="B22" s="181" t="s">
        <v>0</v>
      </c>
      <c r="C22" s="47">
        <f>SUM(H4)</f>
        <v>32052</v>
      </c>
      <c r="D22" s="109">
        <f>SUM(L4)</f>
        <v>27827</v>
      </c>
      <c r="E22" s="62">
        <f t="shared" ref="E22:E31" si="3">SUM(N20/M20*100)</f>
        <v>89.490730399821302</v>
      </c>
      <c r="F22" s="58">
        <f t="shared" ref="F22:F32" si="4">SUM(C22/D22*100)</f>
        <v>115.18309555467712</v>
      </c>
      <c r="G22" s="69"/>
      <c r="H22" s="98">
        <v>420</v>
      </c>
      <c r="I22" s="91">
        <v>18</v>
      </c>
      <c r="J22" s="181" t="s">
        <v>22</v>
      </c>
      <c r="K22" s="134">
        <f t="shared" si="1"/>
        <v>9</v>
      </c>
      <c r="L22" s="406" t="s">
        <v>170</v>
      </c>
      <c r="M22" s="377">
        <v>10124</v>
      </c>
      <c r="N22" s="99">
        <f t="shared" si="2"/>
        <v>10309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68">
        <v>2</v>
      </c>
      <c r="B23" s="181" t="s">
        <v>7</v>
      </c>
      <c r="C23" s="47">
        <f t="shared" ref="C23:C31" si="5">SUM(H5)</f>
        <v>10362</v>
      </c>
      <c r="D23" s="109">
        <f t="shared" ref="D23:D31" si="6">SUM(L5)</f>
        <v>10380</v>
      </c>
      <c r="E23" s="62">
        <f t="shared" si="3"/>
        <v>104.85731633272617</v>
      </c>
      <c r="F23" s="58">
        <f t="shared" si="4"/>
        <v>99.826589595375722</v>
      </c>
      <c r="G23" s="69"/>
      <c r="H23" s="98">
        <v>400</v>
      </c>
      <c r="I23" s="91">
        <v>20</v>
      </c>
      <c r="J23" s="181" t="s">
        <v>24</v>
      </c>
      <c r="K23" s="134">
        <f t="shared" si="1"/>
        <v>34</v>
      </c>
      <c r="L23" s="181" t="s">
        <v>1</v>
      </c>
      <c r="M23" s="377">
        <v>10212</v>
      </c>
      <c r="N23" s="99">
        <f t="shared" si="2"/>
        <v>9543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68">
        <v>3</v>
      </c>
      <c r="B24" s="406" t="s">
        <v>170</v>
      </c>
      <c r="C24" s="47">
        <f t="shared" si="5"/>
        <v>10309</v>
      </c>
      <c r="D24" s="109">
        <f t="shared" si="6"/>
        <v>10409</v>
      </c>
      <c r="E24" s="62">
        <f t="shared" si="3"/>
        <v>101.82734097194785</v>
      </c>
      <c r="F24" s="58">
        <f t="shared" si="4"/>
        <v>99.039292919588817</v>
      </c>
      <c r="G24" s="69"/>
      <c r="H24" s="98">
        <v>241</v>
      </c>
      <c r="I24" s="91">
        <v>5</v>
      </c>
      <c r="J24" s="181" t="s">
        <v>12</v>
      </c>
      <c r="K24" s="134">
        <f t="shared" si="1"/>
        <v>25</v>
      </c>
      <c r="L24" s="181" t="s">
        <v>29</v>
      </c>
      <c r="M24" s="377">
        <v>5620</v>
      </c>
      <c r="N24" s="99">
        <f t="shared" si="2"/>
        <v>5175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68">
        <v>4</v>
      </c>
      <c r="B25" s="181" t="s">
        <v>1</v>
      </c>
      <c r="C25" s="47">
        <f t="shared" si="5"/>
        <v>9543</v>
      </c>
      <c r="D25" s="109">
        <f t="shared" si="6"/>
        <v>9334</v>
      </c>
      <c r="E25" s="62">
        <f t="shared" si="3"/>
        <v>93.44888366627498</v>
      </c>
      <c r="F25" s="58">
        <f t="shared" si="4"/>
        <v>102.23912577673025</v>
      </c>
      <c r="G25" s="69"/>
      <c r="H25" s="98">
        <v>240</v>
      </c>
      <c r="I25" s="91">
        <v>14</v>
      </c>
      <c r="J25" s="181" t="s">
        <v>19</v>
      </c>
      <c r="K25" s="134">
        <f t="shared" si="1"/>
        <v>24</v>
      </c>
      <c r="L25" s="181" t="s">
        <v>28</v>
      </c>
      <c r="M25" s="377">
        <v>5257</v>
      </c>
      <c r="N25" s="99">
        <f t="shared" si="2"/>
        <v>4782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68">
        <v>5</v>
      </c>
      <c r="B26" s="181" t="s">
        <v>29</v>
      </c>
      <c r="C26" s="47">
        <f t="shared" si="5"/>
        <v>5175</v>
      </c>
      <c r="D26" s="109">
        <f t="shared" si="6"/>
        <v>3830</v>
      </c>
      <c r="E26" s="62">
        <f t="shared" si="3"/>
        <v>92.081850533807824</v>
      </c>
      <c r="F26" s="58">
        <f t="shared" si="4"/>
        <v>135.11749347258487</v>
      </c>
      <c r="G26" s="79"/>
      <c r="H26" s="98">
        <v>39</v>
      </c>
      <c r="I26" s="91">
        <v>11</v>
      </c>
      <c r="J26" s="181" t="s">
        <v>17</v>
      </c>
      <c r="K26" s="134">
        <f t="shared" si="1"/>
        <v>1</v>
      </c>
      <c r="L26" s="181" t="s">
        <v>4</v>
      </c>
      <c r="M26" s="377">
        <v>664</v>
      </c>
      <c r="N26" s="99">
        <f t="shared" si="2"/>
        <v>2352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68">
        <v>6</v>
      </c>
      <c r="B27" s="181" t="s">
        <v>28</v>
      </c>
      <c r="C27" s="47">
        <f t="shared" si="5"/>
        <v>4782</v>
      </c>
      <c r="D27" s="109">
        <f t="shared" si="6"/>
        <v>5354</v>
      </c>
      <c r="E27" s="62">
        <f t="shared" si="3"/>
        <v>90.964428381206005</v>
      </c>
      <c r="F27" s="58">
        <f t="shared" si="4"/>
        <v>89.316398954053042</v>
      </c>
      <c r="G27" s="83"/>
      <c r="H27" s="98">
        <v>34</v>
      </c>
      <c r="I27" s="91">
        <v>28</v>
      </c>
      <c r="J27" s="181" t="s">
        <v>32</v>
      </c>
      <c r="K27" s="134">
        <f t="shared" si="1"/>
        <v>12</v>
      </c>
      <c r="L27" s="181" t="s">
        <v>18</v>
      </c>
      <c r="M27" s="377">
        <v>1209</v>
      </c>
      <c r="N27" s="99">
        <f t="shared" si="2"/>
        <v>1409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68">
        <v>7</v>
      </c>
      <c r="B28" s="181" t="s">
        <v>4</v>
      </c>
      <c r="C28" s="47">
        <f t="shared" si="5"/>
        <v>2352</v>
      </c>
      <c r="D28" s="109">
        <f t="shared" si="6"/>
        <v>2412</v>
      </c>
      <c r="E28" s="62">
        <f t="shared" si="3"/>
        <v>354.2168674698795</v>
      </c>
      <c r="F28" s="58">
        <f t="shared" si="4"/>
        <v>97.512437810945272</v>
      </c>
      <c r="G28" s="69"/>
      <c r="H28" s="98">
        <v>31</v>
      </c>
      <c r="I28" s="91">
        <v>2</v>
      </c>
      <c r="J28" s="181" t="s">
        <v>6</v>
      </c>
      <c r="K28" s="134">
        <f t="shared" si="1"/>
        <v>36</v>
      </c>
      <c r="L28" s="181" t="s">
        <v>5</v>
      </c>
      <c r="M28" s="377">
        <v>1394</v>
      </c>
      <c r="N28" s="99">
        <f t="shared" si="2"/>
        <v>1271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68">
        <v>8</v>
      </c>
      <c r="B29" s="181" t="s">
        <v>18</v>
      </c>
      <c r="C29" s="47">
        <f t="shared" si="5"/>
        <v>1409</v>
      </c>
      <c r="D29" s="109">
        <f t="shared" si="6"/>
        <v>2822</v>
      </c>
      <c r="E29" s="62">
        <f t="shared" si="3"/>
        <v>116.54259718775847</v>
      </c>
      <c r="F29" s="58">
        <f t="shared" si="4"/>
        <v>49.929128277817156</v>
      </c>
      <c r="G29" s="80"/>
      <c r="H29" s="98">
        <v>23</v>
      </c>
      <c r="I29" s="91">
        <v>39</v>
      </c>
      <c r="J29" s="181" t="s">
        <v>39</v>
      </c>
      <c r="K29" s="205">
        <f t="shared" si="1"/>
        <v>26</v>
      </c>
      <c r="L29" s="251" t="s">
        <v>30</v>
      </c>
      <c r="M29" s="378">
        <v>297</v>
      </c>
      <c r="N29" s="99">
        <f t="shared" si="2"/>
        <v>1230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68">
        <v>9</v>
      </c>
      <c r="B30" s="181" t="s">
        <v>5</v>
      </c>
      <c r="C30" s="47">
        <f t="shared" si="5"/>
        <v>1271</v>
      </c>
      <c r="D30" s="109">
        <f t="shared" si="6"/>
        <v>7475</v>
      </c>
      <c r="E30" s="62">
        <f t="shared" si="3"/>
        <v>91.17647058823529</v>
      </c>
      <c r="F30" s="58">
        <f t="shared" si="4"/>
        <v>17.00334448160535</v>
      </c>
      <c r="G30" s="79"/>
      <c r="H30" s="98">
        <v>22</v>
      </c>
      <c r="I30" s="91">
        <v>27</v>
      </c>
      <c r="J30" s="181" t="s">
        <v>31</v>
      </c>
      <c r="K30" s="128"/>
      <c r="L30" s="388" t="s">
        <v>109</v>
      </c>
      <c r="M30" s="379">
        <v>87195</v>
      </c>
      <c r="N30" s="99">
        <f>SUM(H44)</f>
        <v>85652</v>
      </c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1">
        <v>10</v>
      </c>
      <c r="B31" s="251" t="s">
        <v>30</v>
      </c>
      <c r="C31" s="47">
        <f t="shared" si="5"/>
        <v>1230</v>
      </c>
      <c r="D31" s="109">
        <f t="shared" si="6"/>
        <v>755</v>
      </c>
      <c r="E31" s="63">
        <f t="shared" si="3"/>
        <v>414.14141414141409</v>
      </c>
      <c r="F31" s="70">
        <f t="shared" si="4"/>
        <v>162.91390728476821</v>
      </c>
      <c r="G31" s="82"/>
      <c r="H31" s="98">
        <v>16</v>
      </c>
      <c r="I31" s="91">
        <v>29</v>
      </c>
      <c r="J31" s="181" t="s">
        <v>96</v>
      </c>
      <c r="K31" s="49"/>
      <c r="L31" s="247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72"/>
      <c r="B32" s="73" t="s">
        <v>58</v>
      </c>
      <c r="C32" s="74">
        <f>SUM(H44)</f>
        <v>85652</v>
      </c>
      <c r="D32" s="74">
        <f>SUM(L14)</f>
        <v>91770</v>
      </c>
      <c r="E32" s="75">
        <f>SUM(N30/M30*100)</f>
        <v>98.230403119444915</v>
      </c>
      <c r="F32" s="70">
        <f t="shared" si="4"/>
        <v>93.333333333333329</v>
      </c>
      <c r="G32" s="78"/>
      <c r="H32" s="99">
        <v>10</v>
      </c>
      <c r="I32" s="91">
        <v>32</v>
      </c>
      <c r="J32" s="181" t="s">
        <v>35</v>
      </c>
      <c r="K32" s="49"/>
      <c r="L32" s="246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98">
        <v>4</v>
      </c>
      <c r="I33" s="91">
        <v>4</v>
      </c>
      <c r="J33" s="181" t="s">
        <v>11</v>
      </c>
      <c r="K33" s="49"/>
      <c r="L33" s="246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1"/>
      <c r="D34" s="11"/>
      <c r="H34" s="136">
        <v>1</v>
      </c>
      <c r="I34" s="91">
        <v>23</v>
      </c>
      <c r="J34" s="181" t="s">
        <v>27</v>
      </c>
      <c r="K34" s="49"/>
      <c r="L34" s="246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99">
        <v>0</v>
      </c>
      <c r="I35" s="91">
        <v>3</v>
      </c>
      <c r="J35" s="181" t="s">
        <v>10</v>
      </c>
      <c r="K35" s="49"/>
      <c r="L35" s="246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98">
        <v>0</v>
      </c>
      <c r="I36" s="91">
        <v>7</v>
      </c>
      <c r="J36" s="181" t="s">
        <v>14</v>
      </c>
      <c r="K36" s="49"/>
      <c r="L36" s="246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343">
        <v>0</v>
      </c>
      <c r="I37" s="91">
        <v>8</v>
      </c>
      <c r="J37" s="181" t="s">
        <v>15</v>
      </c>
      <c r="K37" s="49"/>
      <c r="L37" s="28"/>
      <c r="Q37" s="1"/>
      <c r="R37" s="52"/>
      <c r="S37" s="28"/>
      <c r="T37" s="28"/>
      <c r="U37" s="28"/>
      <c r="V37" s="101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98">
        <v>0</v>
      </c>
      <c r="I38" s="91">
        <v>10</v>
      </c>
      <c r="J38" s="181" t="s">
        <v>16</v>
      </c>
      <c r="K38" s="49"/>
      <c r="L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98">
        <v>0</v>
      </c>
      <c r="I39" s="91">
        <v>15</v>
      </c>
      <c r="J39" s="181" t="s">
        <v>20</v>
      </c>
      <c r="K39" s="49"/>
      <c r="L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98">
        <v>0</v>
      </c>
      <c r="I40" s="91">
        <v>19</v>
      </c>
      <c r="J40" s="181" t="s">
        <v>23</v>
      </c>
      <c r="K40" s="49"/>
      <c r="L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343">
        <v>0</v>
      </c>
      <c r="I41" s="91">
        <v>30</v>
      </c>
      <c r="J41" s="181" t="s">
        <v>33</v>
      </c>
      <c r="K41" s="49"/>
      <c r="L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98">
        <v>0</v>
      </c>
      <c r="I42" s="91">
        <v>35</v>
      </c>
      <c r="J42" s="181" t="s">
        <v>36</v>
      </c>
      <c r="K42" s="49"/>
      <c r="L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343">
        <v>0</v>
      </c>
      <c r="I43" s="91">
        <v>37</v>
      </c>
      <c r="J43" s="181" t="s">
        <v>37</v>
      </c>
      <c r="K43" s="49"/>
      <c r="L43" s="28"/>
      <c r="Q43" s="1"/>
      <c r="R43" s="52"/>
      <c r="S43" s="33"/>
      <c r="T43" s="33"/>
      <c r="U43" s="33"/>
      <c r="V43" s="33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31">
        <f>SUM(H4:H43)</f>
        <v>85652</v>
      </c>
      <c r="I44" s="4"/>
      <c r="J44" s="180" t="s">
        <v>107</v>
      </c>
      <c r="K44" s="61"/>
      <c r="L44" s="1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20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1"/>
      <c r="S46" s="117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3:30" ht="13.5" customHeight="1" x14ac:dyDescent="0.2">
      <c r="I47" t="s">
        <v>49</v>
      </c>
      <c r="J47" s="50"/>
      <c r="K47" s="1"/>
      <c r="L47" s="51"/>
      <c r="N47" s="51"/>
      <c r="Q47" s="1"/>
      <c r="R47" s="52"/>
      <c r="S47" s="28"/>
      <c r="T47" s="28"/>
      <c r="U47" s="28"/>
      <c r="V47" s="28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07" t="s">
        <v>183</v>
      </c>
      <c r="I48" s="4"/>
      <c r="J48" s="202" t="s">
        <v>105</v>
      </c>
      <c r="K48" s="89"/>
      <c r="L48" s="351" t="s">
        <v>181</v>
      </c>
      <c r="N48" s="52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8" t="s">
        <v>100</v>
      </c>
      <c r="I49" s="4"/>
      <c r="J49" s="158" t="s">
        <v>9</v>
      </c>
      <c r="K49" s="110"/>
      <c r="L49" s="105" t="s">
        <v>100</v>
      </c>
      <c r="N49" s="52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99">
        <v>283305</v>
      </c>
      <c r="I50" s="181">
        <v>17</v>
      </c>
      <c r="J50" s="180" t="s">
        <v>21</v>
      </c>
      <c r="K50" s="137">
        <f>SUM(I50)</f>
        <v>17</v>
      </c>
      <c r="L50" s="352">
        <v>309256</v>
      </c>
      <c r="M50" s="86"/>
      <c r="N50" s="52"/>
      <c r="O50" s="28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98">
        <v>94040</v>
      </c>
      <c r="I51" s="181">
        <v>36</v>
      </c>
      <c r="J51" s="181" t="s">
        <v>5</v>
      </c>
      <c r="K51" s="137">
        <f t="shared" ref="K51:K59" si="7">SUM(I51)</f>
        <v>36</v>
      </c>
      <c r="L51" s="352">
        <v>82383</v>
      </c>
      <c r="M51" s="86"/>
      <c r="N51" s="52"/>
      <c r="O51" s="28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98">
        <v>26912</v>
      </c>
      <c r="I52" s="181">
        <v>16</v>
      </c>
      <c r="J52" s="180" t="s">
        <v>3</v>
      </c>
      <c r="K52" s="137">
        <f t="shared" si="7"/>
        <v>16</v>
      </c>
      <c r="L52" s="352">
        <v>18196</v>
      </c>
      <c r="M52" s="86"/>
      <c r="N52" s="52"/>
      <c r="O52" s="28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343">
        <v>18097</v>
      </c>
      <c r="I53" s="181">
        <v>26</v>
      </c>
      <c r="J53" s="180" t="s">
        <v>30</v>
      </c>
      <c r="K53" s="137">
        <f t="shared" si="7"/>
        <v>26</v>
      </c>
      <c r="L53" s="352">
        <v>15752</v>
      </c>
      <c r="M53" s="86"/>
      <c r="N53" s="52"/>
      <c r="O53" s="1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65" t="s">
        <v>46</v>
      </c>
      <c r="B54" s="66" t="s">
        <v>53</v>
      </c>
      <c r="C54" s="66" t="s">
        <v>196</v>
      </c>
      <c r="D54" s="66" t="s">
        <v>183</v>
      </c>
      <c r="E54" s="66" t="s">
        <v>51</v>
      </c>
      <c r="F54" s="66" t="s">
        <v>50</v>
      </c>
      <c r="G54" s="67" t="s">
        <v>52</v>
      </c>
      <c r="H54" s="98">
        <v>14894</v>
      </c>
      <c r="I54" s="181">
        <v>38</v>
      </c>
      <c r="J54" s="180" t="s">
        <v>38</v>
      </c>
      <c r="K54" s="137">
        <f t="shared" si="7"/>
        <v>38</v>
      </c>
      <c r="L54" s="352">
        <v>8097</v>
      </c>
      <c r="M54" s="86"/>
      <c r="N54" s="52"/>
      <c r="O54" s="1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68">
        <v>1</v>
      </c>
      <c r="B55" s="180" t="s">
        <v>21</v>
      </c>
      <c r="C55" s="47">
        <f>SUM(H50)</f>
        <v>283305</v>
      </c>
      <c r="D55" s="6">
        <f t="shared" ref="D55:D64" si="8">SUM(L50)</f>
        <v>309256</v>
      </c>
      <c r="E55" s="58">
        <f>SUM(N66/M66*100)</f>
        <v>112.30585660939816</v>
      </c>
      <c r="F55" s="58">
        <f t="shared" ref="F55:F65" si="9">SUM(C55/D55*100)</f>
        <v>91.608570246009776</v>
      </c>
      <c r="G55" s="69"/>
      <c r="H55" s="98">
        <v>12311</v>
      </c>
      <c r="I55" s="181">
        <v>24</v>
      </c>
      <c r="J55" s="180" t="s">
        <v>28</v>
      </c>
      <c r="K55" s="137">
        <f t="shared" si="7"/>
        <v>24</v>
      </c>
      <c r="L55" s="352">
        <v>14594</v>
      </c>
      <c r="M55" s="86"/>
      <c r="N55" s="52"/>
      <c r="O55" s="1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68">
        <v>2</v>
      </c>
      <c r="B56" s="181" t="s">
        <v>5</v>
      </c>
      <c r="C56" s="47">
        <f t="shared" ref="C56:C64" si="10">SUM(H51)</f>
        <v>94040</v>
      </c>
      <c r="D56" s="6">
        <f t="shared" si="8"/>
        <v>82383</v>
      </c>
      <c r="E56" s="58">
        <f t="shared" ref="E56:E65" si="11">SUM(N67/M67*100)</f>
        <v>107.56033398147089</v>
      </c>
      <c r="F56" s="58">
        <f t="shared" si="9"/>
        <v>114.14976390760229</v>
      </c>
      <c r="G56" s="69"/>
      <c r="H56" s="98">
        <v>10466</v>
      </c>
      <c r="I56" s="181">
        <v>40</v>
      </c>
      <c r="J56" s="180" t="s">
        <v>2</v>
      </c>
      <c r="K56" s="137">
        <f t="shared" si="7"/>
        <v>40</v>
      </c>
      <c r="L56" s="352">
        <v>10703</v>
      </c>
      <c r="M56" s="86"/>
      <c r="N56" s="52"/>
      <c r="O56" s="1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68">
        <v>3</v>
      </c>
      <c r="B57" s="180" t="s">
        <v>3</v>
      </c>
      <c r="C57" s="47">
        <f t="shared" si="10"/>
        <v>26912</v>
      </c>
      <c r="D57" s="6">
        <f t="shared" si="8"/>
        <v>18196</v>
      </c>
      <c r="E57" s="58">
        <f t="shared" si="11"/>
        <v>102.38928625779941</v>
      </c>
      <c r="F57" s="58">
        <f t="shared" si="9"/>
        <v>147.90063750274786</v>
      </c>
      <c r="G57" s="69"/>
      <c r="H57" s="98">
        <v>9817</v>
      </c>
      <c r="I57" s="180">
        <v>25</v>
      </c>
      <c r="J57" s="180" t="s">
        <v>29</v>
      </c>
      <c r="K57" s="137">
        <f t="shared" si="7"/>
        <v>25</v>
      </c>
      <c r="L57" s="352">
        <v>9162</v>
      </c>
      <c r="M57" s="86"/>
      <c r="N57" s="52"/>
      <c r="O57" s="1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68">
        <v>4</v>
      </c>
      <c r="B58" s="180" t="s">
        <v>30</v>
      </c>
      <c r="C58" s="47">
        <f t="shared" si="10"/>
        <v>18097</v>
      </c>
      <c r="D58" s="6">
        <f t="shared" si="8"/>
        <v>15752</v>
      </c>
      <c r="E58" s="58">
        <f t="shared" si="11"/>
        <v>101.30429914912673</v>
      </c>
      <c r="F58" s="58">
        <f t="shared" si="9"/>
        <v>114.88699847638395</v>
      </c>
      <c r="G58" s="69"/>
      <c r="H58" s="458">
        <v>8991</v>
      </c>
      <c r="I58" s="251">
        <v>37</v>
      </c>
      <c r="J58" s="183" t="s">
        <v>37</v>
      </c>
      <c r="K58" s="137">
        <f t="shared" si="7"/>
        <v>37</v>
      </c>
      <c r="L58" s="350">
        <v>8464</v>
      </c>
      <c r="M58" s="86"/>
      <c r="N58" s="52"/>
      <c r="O58" s="1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68">
        <v>5</v>
      </c>
      <c r="B59" s="180" t="s">
        <v>38</v>
      </c>
      <c r="C59" s="47">
        <f t="shared" si="10"/>
        <v>14894</v>
      </c>
      <c r="D59" s="6">
        <f t="shared" si="8"/>
        <v>8097</v>
      </c>
      <c r="E59" s="58">
        <f t="shared" si="11"/>
        <v>123.24369052544478</v>
      </c>
      <c r="F59" s="58">
        <f t="shared" si="9"/>
        <v>183.94467086575276</v>
      </c>
      <c r="G59" s="79"/>
      <c r="H59" s="458">
        <v>6463</v>
      </c>
      <c r="I59" s="251">
        <v>33</v>
      </c>
      <c r="J59" s="183" t="s">
        <v>0</v>
      </c>
      <c r="K59" s="137">
        <f t="shared" si="7"/>
        <v>33</v>
      </c>
      <c r="L59" s="350">
        <v>7072</v>
      </c>
      <c r="M59" s="86"/>
      <c r="N59" s="52"/>
      <c r="O59" s="1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68">
        <v>6</v>
      </c>
      <c r="B60" s="180" t="s">
        <v>28</v>
      </c>
      <c r="C60" s="47">
        <f t="shared" si="10"/>
        <v>12311</v>
      </c>
      <c r="D60" s="6">
        <f t="shared" si="8"/>
        <v>14594</v>
      </c>
      <c r="E60" s="58">
        <f t="shared" si="11"/>
        <v>104.31282833418065</v>
      </c>
      <c r="F60" s="58">
        <f t="shared" si="9"/>
        <v>84.356584897903247</v>
      </c>
      <c r="G60" s="69"/>
      <c r="H60" s="524">
        <v>4026</v>
      </c>
      <c r="I60" s="253">
        <v>1</v>
      </c>
      <c r="J60" s="253" t="s">
        <v>4</v>
      </c>
      <c r="K60" s="89" t="s">
        <v>8</v>
      </c>
      <c r="L60" s="504">
        <v>503280</v>
      </c>
      <c r="O60" s="1"/>
      <c r="Q60" s="1"/>
      <c r="R60" s="52"/>
      <c r="S60" s="28"/>
      <c r="T60" s="28"/>
      <c r="U60" s="28"/>
      <c r="V60" s="28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68">
        <v>7</v>
      </c>
      <c r="B61" s="180" t="s">
        <v>2</v>
      </c>
      <c r="C61" s="47">
        <f t="shared" si="10"/>
        <v>10466</v>
      </c>
      <c r="D61" s="6">
        <f t="shared" si="8"/>
        <v>10703</v>
      </c>
      <c r="E61" s="58">
        <f t="shared" si="11"/>
        <v>72.559622850804217</v>
      </c>
      <c r="F61" s="58">
        <f t="shared" si="9"/>
        <v>97.785667569840228</v>
      </c>
      <c r="G61" s="69"/>
      <c r="H61" s="98">
        <v>2430</v>
      </c>
      <c r="I61" s="180">
        <v>15</v>
      </c>
      <c r="J61" s="180" t="s">
        <v>20</v>
      </c>
      <c r="K61" s="55"/>
      <c r="L61" s="28"/>
      <c r="N61" s="57"/>
      <c r="O61" s="1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68">
        <v>8</v>
      </c>
      <c r="B62" s="180" t="s">
        <v>29</v>
      </c>
      <c r="C62" s="47">
        <f t="shared" si="10"/>
        <v>9817</v>
      </c>
      <c r="D62" s="6">
        <f t="shared" si="8"/>
        <v>9162</v>
      </c>
      <c r="E62" s="58">
        <f t="shared" si="11"/>
        <v>87.037857966131753</v>
      </c>
      <c r="F62" s="58">
        <f t="shared" si="9"/>
        <v>107.14909408426108</v>
      </c>
      <c r="G62" s="80"/>
      <c r="H62" s="343">
        <v>2237</v>
      </c>
      <c r="I62" s="181">
        <v>34</v>
      </c>
      <c r="J62" s="180" t="s">
        <v>1</v>
      </c>
      <c r="K62" s="55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68">
        <v>9</v>
      </c>
      <c r="B63" s="183" t="s">
        <v>37</v>
      </c>
      <c r="C63" s="47">
        <f t="shared" si="10"/>
        <v>8991</v>
      </c>
      <c r="D63" s="6">
        <f t="shared" si="8"/>
        <v>8464</v>
      </c>
      <c r="E63" s="58">
        <f t="shared" si="11"/>
        <v>89.285004965243303</v>
      </c>
      <c r="F63" s="58">
        <f t="shared" si="9"/>
        <v>106.22637051039699</v>
      </c>
      <c r="G63" s="79"/>
      <c r="H63" s="343">
        <v>2149</v>
      </c>
      <c r="I63" s="181">
        <v>29</v>
      </c>
      <c r="J63" s="180" t="s">
        <v>96</v>
      </c>
      <c r="K63" s="49"/>
      <c r="L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1">
        <v>10</v>
      </c>
      <c r="B64" s="183" t="s">
        <v>0</v>
      </c>
      <c r="C64" s="47">
        <f t="shared" si="10"/>
        <v>6463</v>
      </c>
      <c r="D64" s="6">
        <f t="shared" si="8"/>
        <v>7072</v>
      </c>
      <c r="E64" s="64">
        <f t="shared" si="11"/>
        <v>48.615916955017305</v>
      </c>
      <c r="F64" s="58">
        <f t="shared" si="9"/>
        <v>91.388574660633481</v>
      </c>
      <c r="G64" s="82"/>
      <c r="H64" s="136">
        <v>1985</v>
      </c>
      <c r="I64" s="181">
        <v>30</v>
      </c>
      <c r="J64" s="180" t="s">
        <v>99</v>
      </c>
      <c r="K64" s="49"/>
      <c r="L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72"/>
      <c r="B65" s="73" t="s">
        <v>58</v>
      </c>
      <c r="C65" s="74">
        <f>SUM(H90)</f>
        <v>504161</v>
      </c>
      <c r="D65" s="74">
        <f>SUM(L60)</f>
        <v>503280</v>
      </c>
      <c r="E65" s="77">
        <f t="shared" si="11"/>
        <v>107.03600696361089</v>
      </c>
      <c r="F65" s="77">
        <f t="shared" si="9"/>
        <v>100.17505166110317</v>
      </c>
      <c r="G65" s="78"/>
      <c r="H65" s="99">
        <v>1622</v>
      </c>
      <c r="I65" s="180">
        <v>39</v>
      </c>
      <c r="J65" s="180" t="s">
        <v>39</v>
      </c>
      <c r="K65" s="1"/>
      <c r="L65" s="216" t="s">
        <v>105</v>
      </c>
      <c r="M65" s="533" t="s">
        <v>76</v>
      </c>
      <c r="N65" s="46" t="s">
        <v>75</v>
      </c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98">
        <v>1595</v>
      </c>
      <c r="I66" s="181">
        <v>14</v>
      </c>
      <c r="J66" s="180" t="s">
        <v>19</v>
      </c>
      <c r="K66" s="130">
        <f>SUM(I50)</f>
        <v>17</v>
      </c>
      <c r="L66" s="180" t="s">
        <v>21</v>
      </c>
      <c r="M66" s="364">
        <v>252262</v>
      </c>
      <c r="N66" s="99">
        <f>SUM(H50)</f>
        <v>283305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343">
        <v>1195</v>
      </c>
      <c r="I67" s="181">
        <v>35</v>
      </c>
      <c r="J67" s="180" t="s">
        <v>36</v>
      </c>
      <c r="K67" s="130">
        <f t="shared" ref="K67:K75" si="12">SUM(I51)</f>
        <v>36</v>
      </c>
      <c r="L67" s="181" t="s">
        <v>5</v>
      </c>
      <c r="M67" s="362">
        <v>87430</v>
      </c>
      <c r="N67" s="99">
        <f t="shared" ref="N67:N75" si="13">SUM(H51)</f>
        <v>94040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28"/>
      <c r="D68" s="1"/>
      <c r="H68" s="98">
        <v>790</v>
      </c>
      <c r="I68" s="180">
        <v>21</v>
      </c>
      <c r="J68" s="180" t="s">
        <v>25</v>
      </c>
      <c r="K68" s="130">
        <f t="shared" si="12"/>
        <v>16</v>
      </c>
      <c r="L68" s="180" t="s">
        <v>3</v>
      </c>
      <c r="M68" s="362">
        <v>26284</v>
      </c>
      <c r="N68" s="99">
        <f t="shared" si="13"/>
        <v>26912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98">
        <v>369</v>
      </c>
      <c r="I69" s="180">
        <v>13</v>
      </c>
      <c r="J69" s="180" t="s">
        <v>7</v>
      </c>
      <c r="K69" s="130">
        <f t="shared" si="12"/>
        <v>26</v>
      </c>
      <c r="L69" s="180" t="s">
        <v>30</v>
      </c>
      <c r="M69" s="362">
        <v>17864</v>
      </c>
      <c r="N69" s="99">
        <f t="shared" si="13"/>
        <v>18097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98">
        <v>243</v>
      </c>
      <c r="I70" s="180">
        <v>23</v>
      </c>
      <c r="J70" s="180" t="s">
        <v>27</v>
      </c>
      <c r="K70" s="130">
        <f t="shared" si="12"/>
        <v>38</v>
      </c>
      <c r="L70" s="180" t="s">
        <v>38</v>
      </c>
      <c r="M70" s="362">
        <v>12085</v>
      </c>
      <c r="N70" s="99">
        <f t="shared" si="13"/>
        <v>14894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98">
        <v>137</v>
      </c>
      <c r="I71" s="180">
        <v>27</v>
      </c>
      <c r="J71" s="180" t="s">
        <v>31</v>
      </c>
      <c r="K71" s="130">
        <f t="shared" si="12"/>
        <v>24</v>
      </c>
      <c r="L71" s="180" t="s">
        <v>28</v>
      </c>
      <c r="M71" s="362">
        <v>11802</v>
      </c>
      <c r="N71" s="99">
        <f t="shared" si="13"/>
        <v>12311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98">
        <v>40</v>
      </c>
      <c r="I72" s="180">
        <v>28</v>
      </c>
      <c r="J72" s="180" t="s">
        <v>32</v>
      </c>
      <c r="K72" s="130">
        <f t="shared" si="12"/>
        <v>40</v>
      </c>
      <c r="L72" s="180" t="s">
        <v>2</v>
      </c>
      <c r="M72" s="362">
        <v>14424</v>
      </c>
      <c r="N72" s="99">
        <f t="shared" si="13"/>
        <v>10466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98">
        <v>25</v>
      </c>
      <c r="I73" s="180">
        <v>4</v>
      </c>
      <c r="J73" s="180" t="s">
        <v>11</v>
      </c>
      <c r="K73" s="130">
        <f t="shared" si="12"/>
        <v>25</v>
      </c>
      <c r="L73" s="180" t="s">
        <v>29</v>
      </c>
      <c r="M73" s="362">
        <v>11279</v>
      </c>
      <c r="N73" s="99">
        <f t="shared" si="13"/>
        <v>9817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98">
        <v>7</v>
      </c>
      <c r="I74" s="180">
        <v>22</v>
      </c>
      <c r="J74" s="180" t="s">
        <v>26</v>
      </c>
      <c r="K74" s="130">
        <f t="shared" si="12"/>
        <v>37</v>
      </c>
      <c r="L74" s="183" t="s">
        <v>37</v>
      </c>
      <c r="M74" s="363">
        <v>10070</v>
      </c>
      <c r="N74" s="99">
        <f t="shared" si="13"/>
        <v>8991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98">
        <v>6</v>
      </c>
      <c r="I75" s="180">
        <v>9</v>
      </c>
      <c r="J75" s="391" t="s">
        <v>171</v>
      </c>
      <c r="K75" s="130">
        <f t="shared" si="12"/>
        <v>33</v>
      </c>
      <c r="L75" s="183" t="s">
        <v>0</v>
      </c>
      <c r="M75" s="363">
        <v>13294</v>
      </c>
      <c r="N75" s="188">
        <f t="shared" si="13"/>
        <v>6463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98">
        <v>6</v>
      </c>
      <c r="I76" s="180">
        <v>18</v>
      </c>
      <c r="J76" s="180" t="s">
        <v>22</v>
      </c>
      <c r="K76" s="4"/>
      <c r="L76" s="388" t="s">
        <v>109</v>
      </c>
      <c r="M76" s="395">
        <v>471020</v>
      </c>
      <c r="N76" s="193">
        <f>SUM(H90)</f>
        <v>504161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98">
        <v>2</v>
      </c>
      <c r="I77" s="180">
        <v>3</v>
      </c>
      <c r="J77" s="180" t="s">
        <v>10</v>
      </c>
      <c r="K77" s="49"/>
      <c r="L77" s="32"/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99">
        <v>1</v>
      </c>
      <c r="I78" s="180">
        <v>11</v>
      </c>
      <c r="J78" s="180" t="s">
        <v>17</v>
      </c>
      <c r="K78" s="49"/>
      <c r="L78" s="32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98">
        <v>0</v>
      </c>
      <c r="I79" s="180">
        <v>2</v>
      </c>
      <c r="J79" s="180" t="s">
        <v>6</v>
      </c>
      <c r="K79" s="49"/>
      <c r="L79" s="32"/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36">
        <v>0</v>
      </c>
      <c r="I80" s="180">
        <v>5</v>
      </c>
      <c r="J80" s="180" t="s">
        <v>12</v>
      </c>
      <c r="K80" s="49"/>
      <c r="L80" s="32"/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99">
        <v>0</v>
      </c>
      <c r="I81" s="180">
        <v>6</v>
      </c>
      <c r="J81" s="180" t="s">
        <v>13</v>
      </c>
      <c r="K81" s="49"/>
      <c r="L81" s="32"/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98">
        <v>0</v>
      </c>
      <c r="I82" s="180">
        <v>7</v>
      </c>
      <c r="J82" s="180" t="s">
        <v>14</v>
      </c>
      <c r="K82" s="49"/>
      <c r="L82" s="32"/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219">
        <v>0</v>
      </c>
      <c r="I83" s="180">
        <v>8</v>
      </c>
      <c r="J83" s="180" t="s">
        <v>15</v>
      </c>
      <c r="K83" s="49"/>
      <c r="L83" s="32"/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98">
        <v>0</v>
      </c>
      <c r="I84" s="180">
        <v>10</v>
      </c>
      <c r="J84" s="180" t="s">
        <v>16</v>
      </c>
      <c r="K84" s="49"/>
      <c r="L84" s="32"/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98">
        <v>0</v>
      </c>
      <c r="I85" s="181">
        <v>12</v>
      </c>
      <c r="J85" s="181" t="s">
        <v>18</v>
      </c>
      <c r="K85" s="49"/>
      <c r="L85" s="32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98">
        <v>0</v>
      </c>
      <c r="I86" s="180">
        <v>19</v>
      </c>
      <c r="J86" s="180" t="s">
        <v>23</v>
      </c>
      <c r="K86" s="49"/>
      <c r="L86" s="32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98">
        <v>0</v>
      </c>
      <c r="I87" s="180">
        <v>20</v>
      </c>
      <c r="J87" s="180" t="s">
        <v>24</v>
      </c>
      <c r="K87" s="49"/>
      <c r="L87" s="28"/>
      <c r="Q87" s="1"/>
      <c r="R87" s="52"/>
      <c r="S87" s="33"/>
      <c r="T87" s="33"/>
      <c r="U87" s="33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98">
        <v>0</v>
      </c>
      <c r="I88" s="180">
        <v>31</v>
      </c>
      <c r="J88" s="180" t="s">
        <v>34</v>
      </c>
      <c r="K88" s="49"/>
      <c r="L88" s="28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98">
        <v>0</v>
      </c>
      <c r="I89" s="180">
        <v>32</v>
      </c>
      <c r="J89" s="180" t="s">
        <v>35</v>
      </c>
      <c r="K89" s="49"/>
      <c r="L89" s="28"/>
    </row>
    <row r="90" spans="8:30" ht="13.5" customHeight="1" x14ac:dyDescent="0.15">
      <c r="H90" s="131">
        <f>SUM(H50:H89)</f>
        <v>504161</v>
      </c>
      <c r="I90" s="4"/>
      <c r="J90" s="7" t="s">
        <v>48</v>
      </c>
      <c r="K90" s="61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R12" sqref="R12"/>
    </sheetView>
  </sheetViews>
  <sheetFormatPr defaultRowHeight="13.5" x14ac:dyDescent="0.15"/>
  <cols>
    <col min="1" max="1" width="6.125" style="464" customWidth="1"/>
    <col min="2" max="2" width="19.375" style="464" customWidth="1"/>
    <col min="3" max="4" width="13.25" style="464" customWidth="1"/>
    <col min="5" max="6" width="11.875" style="464" customWidth="1"/>
    <col min="7" max="7" width="17.875" style="464" customWidth="1"/>
    <col min="8" max="8" width="3.75" style="464" customWidth="1"/>
    <col min="9" max="9" width="18.5" style="31" customWidth="1"/>
    <col min="10" max="10" width="12.875" style="464" customWidth="1"/>
    <col min="11" max="11" width="5.5" style="464" customWidth="1"/>
    <col min="12" max="12" width="4.25" style="464" customWidth="1"/>
    <col min="13" max="13" width="17.25" style="464" customWidth="1"/>
    <col min="14" max="14" width="17.625" style="464" customWidth="1"/>
    <col min="15" max="15" width="3.75" style="27" customWidth="1"/>
    <col min="16" max="16" width="18" style="464" customWidth="1"/>
    <col min="17" max="17" width="13.875" style="464" customWidth="1"/>
    <col min="18" max="18" width="11.5" style="464" customWidth="1"/>
    <col min="19" max="19" width="14" style="464" customWidth="1"/>
    <col min="20" max="16384" width="9" style="464"/>
  </cols>
  <sheetData>
    <row r="1" spans="1:19" ht="22.5" customHeight="1" x14ac:dyDescent="0.15">
      <c r="A1" s="557" t="s">
        <v>210</v>
      </c>
      <c r="B1" s="558"/>
      <c r="C1" s="558"/>
      <c r="D1" s="558"/>
      <c r="E1" s="558"/>
      <c r="F1" s="558"/>
      <c r="G1" s="558"/>
      <c r="I1" s="471"/>
      <c r="J1" s="486"/>
      <c r="M1" s="17"/>
      <c r="N1" s="464" t="s">
        <v>196</v>
      </c>
      <c r="O1" s="494"/>
      <c r="P1" s="53"/>
      <c r="Q1" s="328" t="s">
        <v>183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4"/>
      <c r="I2" s="158" t="s">
        <v>9</v>
      </c>
      <c r="J2" s="9" t="s">
        <v>68</v>
      </c>
      <c r="K2" s="4" t="s">
        <v>44</v>
      </c>
      <c r="L2" s="4"/>
      <c r="M2" s="9" t="s">
        <v>9</v>
      </c>
      <c r="N2" s="495" t="s">
        <v>194</v>
      </c>
      <c r="O2" s="99"/>
      <c r="P2" s="91"/>
      <c r="Q2" s="495" t="s">
        <v>194</v>
      </c>
      <c r="R2" s="492"/>
      <c r="S2" s="493"/>
    </row>
    <row r="3" spans="1:19" ht="13.5" customHeight="1" x14ac:dyDescent="0.15">
      <c r="A3" s="1"/>
      <c r="B3" s="1"/>
      <c r="C3" s="1"/>
      <c r="D3" s="1"/>
      <c r="E3" s="1"/>
      <c r="F3" s="1"/>
      <c r="H3" s="91">
        <v>17</v>
      </c>
      <c r="I3" s="180" t="s">
        <v>21</v>
      </c>
      <c r="J3" s="249">
        <v>308947</v>
      </c>
      <c r="K3" s="223">
        <v>1</v>
      </c>
      <c r="L3" s="4">
        <f>SUM(H3)</f>
        <v>17</v>
      </c>
      <c r="M3" s="180" t="s">
        <v>21</v>
      </c>
      <c r="N3" s="14">
        <f>SUM(J3)</f>
        <v>308947</v>
      </c>
      <c r="O3" s="4">
        <f>SUM(H3)</f>
        <v>17</v>
      </c>
      <c r="P3" s="180" t="s">
        <v>21</v>
      </c>
      <c r="Q3" s="224">
        <v>308012</v>
      </c>
      <c r="R3" s="492"/>
      <c r="S3" s="493"/>
    </row>
    <row r="4" spans="1:19" ht="13.5" customHeight="1" x14ac:dyDescent="0.15">
      <c r="H4" s="91">
        <v>26</v>
      </c>
      <c r="I4" s="180" t="s">
        <v>30</v>
      </c>
      <c r="J4" s="14">
        <v>142162</v>
      </c>
      <c r="K4" s="223">
        <v>2</v>
      </c>
      <c r="L4" s="4">
        <f t="shared" ref="L4:L12" si="0">SUM(H4)</f>
        <v>26</v>
      </c>
      <c r="M4" s="180" t="s">
        <v>30</v>
      </c>
      <c r="N4" s="14">
        <f t="shared" ref="N4:N12" si="1">SUM(J4)</f>
        <v>142162</v>
      </c>
      <c r="O4" s="4">
        <f t="shared" ref="O4:O12" si="2">SUM(H4)</f>
        <v>26</v>
      </c>
      <c r="P4" s="180" t="s">
        <v>30</v>
      </c>
      <c r="Q4" s="96">
        <v>138690</v>
      </c>
      <c r="R4" s="492"/>
      <c r="S4" s="493"/>
    </row>
    <row r="5" spans="1:19" ht="13.5" customHeight="1" x14ac:dyDescent="0.15">
      <c r="H5" s="91">
        <v>36</v>
      </c>
      <c r="I5" s="181" t="s">
        <v>5</v>
      </c>
      <c r="J5" s="14">
        <v>135023</v>
      </c>
      <c r="K5" s="223">
        <v>3</v>
      </c>
      <c r="L5" s="4">
        <f t="shared" si="0"/>
        <v>36</v>
      </c>
      <c r="M5" s="181" t="s">
        <v>5</v>
      </c>
      <c r="N5" s="14">
        <f t="shared" si="1"/>
        <v>135023</v>
      </c>
      <c r="O5" s="4">
        <f t="shared" si="2"/>
        <v>36</v>
      </c>
      <c r="P5" s="181" t="s">
        <v>5</v>
      </c>
      <c r="Q5" s="96">
        <v>135002</v>
      </c>
      <c r="S5" s="53"/>
    </row>
    <row r="6" spans="1:19" ht="13.5" customHeight="1" x14ac:dyDescent="0.15">
      <c r="H6" s="91">
        <v>31</v>
      </c>
      <c r="I6" s="180" t="s">
        <v>64</v>
      </c>
      <c r="J6" s="249">
        <v>71389</v>
      </c>
      <c r="K6" s="223">
        <v>4</v>
      </c>
      <c r="L6" s="4">
        <f t="shared" si="0"/>
        <v>31</v>
      </c>
      <c r="M6" s="180" t="s">
        <v>64</v>
      </c>
      <c r="N6" s="14">
        <f t="shared" si="1"/>
        <v>71389</v>
      </c>
      <c r="O6" s="4">
        <f t="shared" si="2"/>
        <v>31</v>
      </c>
      <c r="P6" s="180" t="s">
        <v>64</v>
      </c>
      <c r="Q6" s="96">
        <v>91736</v>
      </c>
    </row>
    <row r="7" spans="1:19" ht="13.5" customHeight="1" x14ac:dyDescent="0.15">
      <c r="H7" s="91">
        <v>16</v>
      </c>
      <c r="I7" s="180" t="s">
        <v>3</v>
      </c>
      <c r="J7" s="14">
        <v>69718</v>
      </c>
      <c r="K7" s="223">
        <v>5</v>
      </c>
      <c r="L7" s="4">
        <f t="shared" si="0"/>
        <v>16</v>
      </c>
      <c r="M7" s="180" t="s">
        <v>3</v>
      </c>
      <c r="N7" s="14">
        <f t="shared" si="1"/>
        <v>69718</v>
      </c>
      <c r="O7" s="4">
        <f t="shared" si="2"/>
        <v>16</v>
      </c>
      <c r="P7" s="180" t="s">
        <v>3</v>
      </c>
      <c r="Q7" s="96">
        <v>70013</v>
      </c>
    </row>
    <row r="8" spans="1:19" ht="13.5" customHeight="1" x14ac:dyDescent="0.15">
      <c r="H8" s="91">
        <v>33</v>
      </c>
      <c r="I8" s="180" t="s">
        <v>0</v>
      </c>
      <c r="J8" s="249">
        <v>68407</v>
      </c>
      <c r="K8" s="223">
        <v>6</v>
      </c>
      <c r="L8" s="4">
        <f t="shared" si="0"/>
        <v>33</v>
      </c>
      <c r="M8" s="180" t="s">
        <v>0</v>
      </c>
      <c r="N8" s="14">
        <f t="shared" si="1"/>
        <v>68407</v>
      </c>
      <c r="O8" s="4">
        <f t="shared" si="2"/>
        <v>33</v>
      </c>
      <c r="P8" s="180" t="s">
        <v>0</v>
      </c>
      <c r="Q8" s="96">
        <v>82161</v>
      </c>
    </row>
    <row r="9" spans="1:19" ht="13.5" customHeight="1" x14ac:dyDescent="0.15">
      <c r="H9" s="151">
        <v>34</v>
      </c>
      <c r="I9" s="183" t="s">
        <v>1</v>
      </c>
      <c r="J9" s="14">
        <v>65248</v>
      </c>
      <c r="K9" s="223">
        <v>7</v>
      </c>
      <c r="L9" s="4">
        <f t="shared" si="0"/>
        <v>34</v>
      </c>
      <c r="M9" s="183" t="s">
        <v>1</v>
      </c>
      <c r="N9" s="14">
        <f t="shared" si="1"/>
        <v>65248</v>
      </c>
      <c r="O9" s="4">
        <f t="shared" si="2"/>
        <v>34</v>
      </c>
      <c r="P9" s="183" t="s">
        <v>1</v>
      </c>
      <c r="Q9" s="96">
        <v>76386</v>
      </c>
    </row>
    <row r="10" spans="1:19" ht="13.5" customHeight="1" x14ac:dyDescent="0.15">
      <c r="H10" s="347">
        <v>40</v>
      </c>
      <c r="I10" s="181" t="s">
        <v>2</v>
      </c>
      <c r="J10" s="14">
        <v>59424</v>
      </c>
      <c r="K10" s="223">
        <v>8</v>
      </c>
      <c r="L10" s="4">
        <f t="shared" si="0"/>
        <v>40</v>
      </c>
      <c r="M10" s="181" t="s">
        <v>2</v>
      </c>
      <c r="N10" s="14">
        <f t="shared" si="1"/>
        <v>59424</v>
      </c>
      <c r="O10" s="4">
        <f t="shared" si="2"/>
        <v>40</v>
      </c>
      <c r="P10" s="181" t="s">
        <v>2</v>
      </c>
      <c r="Q10" s="96">
        <v>67744</v>
      </c>
    </row>
    <row r="11" spans="1:19" ht="13.5" customHeight="1" x14ac:dyDescent="0.15">
      <c r="H11" s="151">
        <v>38</v>
      </c>
      <c r="I11" s="183" t="s">
        <v>38</v>
      </c>
      <c r="J11" s="249">
        <v>55292</v>
      </c>
      <c r="K11" s="223">
        <v>9</v>
      </c>
      <c r="L11" s="4">
        <f t="shared" si="0"/>
        <v>38</v>
      </c>
      <c r="M11" s="183" t="s">
        <v>38</v>
      </c>
      <c r="N11" s="14">
        <f t="shared" si="1"/>
        <v>55292</v>
      </c>
      <c r="O11" s="4">
        <f t="shared" si="2"/>
        <v>38</v>
      </c>
      <c r="P11" s="183" t="s">
        <v>38</v>
      </c>
      <c r="Q11" s="96">
        <v>50121</v>
      </c>
    </row>
    <row r="12" spans="1:19" ht="13.5" customHeight="1" thickBot="1" x14ac:dyDescent="0.2">
      <c r="H12" s="319">
        <v>2</v>
      </c>
      <c r="I12" s="460" t="s">
        <v>6</v>
      </c>
      <c r="J12" s="462">
        <v>54550</v>
      </c>
      <c r="K12" s="222">
        <v>10</v>
      </c>
      <c r="L12" s="4">
        <f t="shared" si="0"/>
        <v>2</v>
      </c>
      <c r="M12" s="460" t="s">
        <v>6</v>
      </c>
      <c r="N12" s="127">
        <f t="shared" si="1"/>
        <v>54550</v>
      </c>
      <c r="O12" s="15">
        <f t="shared" si="2"/>
        <v>2</v>
      </c>
      <c r="P12" s="460" t="s">
        <v>6</v>
      </c>
      <c r="Q12" s="225">
        <v>57879</v>
      </c>
    </row>
    <row r="13" spans="1:19" ht="13.5" customHeight="1" thickTop="1" thickBot="1" x14ac:dyDescent="0.2">
      <c r="H13" s="135">
        <v>13</v>
      </c>
      <c r="I13" s="197" t="s">
        <v>7</v>
      </c>
      <c r="J13" s="509">
        <v>51205</v>
      </c>
      <c r="K13" s="115"/>
      <c r="L13" s="85"/>
      <c r="M13" s="184"/>
      <c r="N13" s="394">
        <f>SUM(J43)</f>
        <v>1379576</v>
      </c>
      <c r="O13" s="4"/>
      <c r="P13" s="318" t="s">
        <v>8</v>
      </c>
      <c r="Q13" s="227">
        <v>1450989</v>
      </c>
    </row>
    <row r="14" spans="1:19" ht="13.5" customHeight="1" x14ac:dyDescent="0.15">
      <c r="B14" s="21"/>
      <c r="G14" s="1"/>
      <c r="H14" s="91">
        <v>25</v>
      </c>
      <c r="I14" s="180" t="s">
        <v>29</v>
      </c>
      <c r="J14" s="14">
        <v>42576</v>
      </c>
      <c r="K14" s="115"/>
      <c r="L14" s="28"/>
      <c r="O14" s="464"/>
    </row>
    <row r="15" spans="1:19" ht="13.5" customHeight="1" x14ac:dyDescent="0.15">
      <c r="H15" s="91">
        <v>24</v>
      </c>
      <c r="I15" s="181" t="s">
        <v>28</v>
      </c>
      <c r="J15" s="14">
        <v>41411</v>
      </c>
      <c r="K15" s="115"/>
      <c r="L15" s="28"/>
      <c r="M15" s="1" t="s">
        <v>197</v>
      </c>
      <c r="N15" s="16"/>
      <c r="O15" s="464"/>
      <c r="P15" s="464" t="s">
        <v>198</v>
      </c>
      <c r="Q15" s="531" t="s">
        <v>211</v>
      </c>
    </row>
    <row r="16" spans="1:19" ht="13.5" customHeight="1" x14ac:dyDescent="0.15">
      <c r="B16" s="1"/>
      <c r="C16" s="16"/>
      <c r="D16" s="1"/>
      <c r="E16" s="19"/>
      <c r="F16" s="1"/>
      <c r="H16" s="91">
        <v>3</v>
      </c>
      <c r="I16" s="180" t="s">
        <v>10</v>
      </c>
      <c r="J16" s="14">
        <v>33627</v>
      </c>
      <c r="K16" s="115"/>
      <c r="L16" s="4">
        <f>SUM(L3)</f>
        <v>17</v>
      </c>
      <c r="M16" s="14">
        <f>SUM(N3)</f>
        <v>308947</v>
      </c>
      <c r="N16" s="180" t="s">
        <v>21</v>
      </c>
      <c r="O16" s="4">
        <f>SUM(O3)</f>
        <v>17</v>
      </c>
      <c r="P16" s="14">
        <f>SUM(M16)</f>
        <v>308947</v>
      </c>
      <c r="Q16" s="323">
        <v>323569</v>
      </c>
      <c r="R16" s="86"/>
    </row>
    <row r="17" spans="2:20" ht="13.5" customHeight="1" x14ac:dyDescent="0.15">
      <c r="B17" s="1"/>
      <c r="C17" s="16"/>
      <c r="D17" s="1"/>
      <c r="E17" s="19"/>
      <c r="F17" s="1"/>
      <c r="H17" s="91">
        <v>37</v>
      </c>
      <c r="I17" s="180" t="s">
        <v>37</v>
      </c>
      <c r="J17" s="150">
        <v>27743</v>
      </c>
      <c r="K17" s="115"/>
      <c r="L17" s="4">
        <f t="shared" ref="L17:L25" si="3">SUM(L4)</f>
        <v>26</v>
      </c>
      <c r="M17" s="14">
        <f t="shared" ref="M17:M25" si="4">SUM(N4)</f>
        <v>142162</v>
      </c>
      <c r="N17" s="180" t="s">
        <v>30</v>
      </c>
      <c r="O17" s="4">
        <f t="shared" ref="O17:O25" si="5">SUM(O4)</f>
        <v>26</v>
      </c>
      <c r="P17" s="14">
        <f t="shared" ref="P17:P25" si="6">SUM(M17)</f>
        <v>142162</v>
      </c>
      <c r="Q17" s="324">
        <v>142651</v>
      </c>
      <c r="R17" s="86"/>
      <c r="S17" s="46"/>
    </row>
    <row r="18" spans="2:20" ht="13.5" customHeight="1" x14ac:dyDescent="0.15">
      <c r="B18" s="1"/>
      <c r="C18" s="16"/>
      <c r="D18" s="1"/>
      <c r="E18" s="19"/>
      <c r="F18" s="1"/>
      <c r="H18" s="91">
        <v>1</v>
      </c>
      <c r="I18" s="180" t="s">
        <v>4</v>
      </c>
      <c r="J18" s="14">
        <v>22967</v>
      </c>
      <c r="K18" s="115"/>
      <c r="L18" s="4">
        <f t="shared" si="3"/>
        <v>36</v>
      </c>
      <c r="M18" s="14">
        <f t="shared" si="4"/>
        <v>135023</v>
      </c>
      <c r="N18" s="181" t="s">
        <v>5</v>
      </c>
      <c r="O18" s="4">
        <f t="shared" si="5"/>
        <v>36</v>
      </c>
      <c r="P18" s="14">
        <f t="shared" si="6"/>
        <v>135023</v>
      </c>
      <c r="Q18" s="324">
        <v>132911</v>
      </c>
      <c r="R18" s="86"/>
      <c r="S18" s="125"/>
    </row>
    <row r="19" spans="2:20" ht="13.5" customHeight="1" x14ac:dyDescent="0.15">
      <c r="B19" s="1"/>
      <c r="C19" s="16"/>
      <c r="D19" s="1"/>
      <c r="E19" s="19"/>
      <c r="F19" s="1"/>
      <c r="H19" s="91">
        <v>9</v>
      </c>
      <c r="I19" s="391" t="s">
        <v>170</v>
      </c>
      <c r="J19" s="150">
        <v>22956</v>
      </c>
      <c r="L19" s="4">
        <f t="shared" si="3"/>
        <v>31</v>
      </c>
      <c r="M19" s="14">
        <f t="shared" si="4"/>
        <v>71389</v>
      </c>
      <c r="N19" s="180" t="s">
        <v>64</v>
      </c>
      <c r="O19" s="4">
        <f t="shared" si="5"/>
        <v>31</v>
      </c>
      <c r="P19" s="14">
        <f t="shared" si="6"/>
        <v>71389</v>
      </c>
      <c r="Q19" s="324">
        <v>68941</v>
      </c>
      <c r="R19" s="86"/>
      <c r="S19" s="138"/>
    </row>
    <row r="20" spans="2:20" ht="13.5" customHeight="1" x14ac:dyDescent="0.15">
      <c r="B20" s="20"/>
      <c r="C20" s="16"/>
      <c r="D20" s="1"/>
      <c r="E20" s="19"/>
      <c r="F20" s="1"/>
      <c r="H20" s="91">
        <v>14</v>
      </c>
      <c r="I20" s="180" t="s">
        <v>19</v>
      </c>
      <c r="J20" s="14">
        <v>15560</v>
      </c>
      <c r="L20" s="4">
        <f t="shared" si="3"/>
        <v>16</v>
      </c>
      <c r="M20" s="14">
        <f t="shared" si="4"/>
        <v>69718</v>
      </c>
      <c r="N20" s="180" t="s">
        <v>3</v>
      </c>
      <c r="O20" s="4">
        <f t="shared" si="5"/>
        <v>16</v>
      </c>
      <c r="P20" s="14">
        <f t="shared" si="6"/>
        <v>69718</v>
      </c>
      <c r="Q20" s="324">
        <v>69314</v>
      </c>
      <c r="R20" s="86"/>
      <c r="S20" s="138"/>
    </row>
    <row r="21" spans="2:20" ht="13.5" customHeight="1" x14ac:dyDescent="0.15">
      <c r="B21" s="20"/>
      <c r="C21" s="16"/>
      <c r="D21" s="1"/>
      <c r="E21" s="19"/>
      <c r="F21" s="1"/>
      <c r="H21" s="91">
        <v>11</v>
      </c>
      <c r="I21" s="180" t="s">
        <v>17</v>
      </c>
      <c r="J21" s="508">
        <v>14201</v>
      </c>
      <c r="L21" s="4">
        <f t="shared" si="3"/>
        <v>33</v>
      </c>
      <c r="M21" s="14">
        <f t="shared" si="4"/>
        <v>68407</v>
      </c>
      <c r="N21" s="180" t="s">
        <v>0</v>
      </c>
      <c r="O21" s="4">
        <f t="shared" si="5"/>
        <v>33</v>
      </c>
      <c r="P21" s="14">
        <f t="shared" si="6"/>
        <v>68407</v>
      </c>
      <c r="Q21" s="324">
        <v>80342</v>
      </c>
      <c r="R21" s="86"/>
      <c r="S21" s="30"/>
    </row>
    <row r="22" spans="2:20" ht="13.5" customHeight="1" x14ac:dyDescent="0.15">
      <c r="B22" s="1"/>
      <c r="C22" s="16"/>
      <c r="D22" s="1"/>
      <c r="E22" s="19"/>
      <c r="F22" s="1"/>
      <c r="H22" s="91">
        <v>22</v>
      </c>
      <c r="I22" s="180" t="s">
        <v>26</v>
      </c>
      <c r="J22" s="14">
        <v>13716</v>
      </c>
      <c r="K22" s="16"/>
      <c r="L22" s="4">
        <f t="shared" si="3"/>
        <v>34</v>
      </c>
      <c r="M22" s="14">
        <f t="shared" si="4"/>
        <v>65248</v>
      </c>
      <c r="N22" s="183" t="s">
        <v>1</v>
      </c>
      <c r="O22" s="4">
        <f t="shared" si="5"/>
        <v>34</v>
      </c>
      <c r="P22" s="14">
        <f t="shared" si="6"/>
        <v>65248</v>
      </c>
      <c r="Q22" s="324">
        <v>73225</v>
      </c>
      <c r="R22" s="86"/>
    </row>
    <row r="23" spans="2:20" ht="13.5" customHeight="1" x14ac:dyDescent="0.15">
      <c r="B23" s="20"/>
      <c r="C23" s="16"/>
      <c r="D23" s="1"/>
      <c r="E23" s="19"/>
      <c r="F23" s="1"/>
      <c r="H23" s="91">
        <v>21</v>
      </c>
      <c r="I23" s="391" t="s">
        <v>162</v>
      </c>
      <c r="J23" s="249">
        <v>13562</v>
      </c>
      <c r="K23" s="16"/>
      <c r="L23" s="4">
        <f t="shared" si="3"/>
        <v>40</v>
      </c>
      <c r="M23" s="14">
        <f t="shared" si="4"/>
        <v>59424</v>
      </c>
      <c r="N23" s="181" t="s">
        <v>2</v>
      </c>
      <c r="O23" s="4">
        <f t="shared" si="5"/>
        <v>40</v>
      </c>
      <c r="P23" s="14">
        <f t="shared" si="6"/>
        <v>59424</v>
      </c>
      <c r="Q23" s="324">
        <v>59638</v>
      </c>
      <c r="R23" s="86"/>
      <c r="S23" s="46"/>
    </row>
    <row r="24" spans="2:20" ht="13.5" customHeight="1" x14ac:dyDescent="0.15">
      <c r="B24" s="1"/>
      <c r="C24" s="16"/>
      <c r="D24" s="1"/>
      <c r="E24" s="19"/>
      <c r="F24" s="1"/>
      <c r="H24" s="91">
        <v>15</v>
      </c>
      <c r="I24" s="180" t="s">
        <v>20</v>
      </c>
      <c r="J24" s="14">
        <v>8424</v>
      </c>
      <c r="K24" s="16"/>
      <c r="L24" s="4">
        <f t="shared" si="3"/>
        <v>38</v>
      </c>
      <c r="M24" s="14">
        <f t="shared" si="4"/>
        <v>55292</v>
      </c>
      <c r="N24" s="183" t="s">
        <v>38</v>
      </c>
      <c r="O24" s="4">
        <f t="shared" si="5"/>
        <v>38</v>
      </c>
      <c r="P24" s="14">
        <f t="shared" si="6"/>
        <v>55292</v>
      </c>
      <c r="Q24" s="324">
        <v>53643</v>
      </c>
      <c r="R24" s="86"/>
      <c r="S24" s="125"/>
    </row>
    <row r="25" spans="2:20" ht="13.5" customHeight="1" thickBot="1" x14ac:dyDescent="0.2">
      <c r="B25" s="1"/>
      <c r="C25" s="16"/>
      <c r="D25" s="1"/>
      <c r="E25" s="19"/>
      <c r="F25" s="1"/>
      <c r="H25" s="91">
        <v>30</v>
      </c>
      <c r="I25" s="180" t="s">
        <v>33</v>
      </c>
      <c r="J25" s="97">
        <v>7348</v>
      </c>
      <c r="K25" s="16"/>
      <c r="L25" s="15">
        <f t="shared" si="3"/>
        <v>2</v>
      </c>
      <c r="M25" s="127">
        <f t="shared" si="4"/>
        <v>54550</v>
      </c>
      <c r="N25" s="460" t="s">
        <v>6</v>
      </c>
      <c r="O25" s="15">
        <f t="shared" si="5"/>
        <v>2</v>
      </c>
      <c r="P25" s="127">
        <f t="shared" si="6"/>
        <v>54550</v>
      </c>
      <c r="Q25" s="325">
        <v>59365</v>
      </c>
      <c r="R25" s="532" t="s">
        <v>73</v>
      </c>
      <c r="S25" s="30"/>
      <c r="T25" s="30"/>
    </row>
    <row r="26" spans="2:20" ht="13.5" customHeight="1" thickTop="1" x14ac:dyDescent="0.15">
      <c r="B26" s="1"/>
      <c r="C26" s="1"/>
      <c r="D26" s="1"/>
      <c r="E26" s="1"/>
      <c r="F26" s="1"/>
      <c r="H26" s="91">
        <v>35</v>
      </c>
      <c r="I26" s="180" t="s">
        <v>36</v>
      </c>
      <c r="J26" s="14">
        <v>6897</v>
      </c>
      <c r="K26" s="16"/>
      <c r="L26" s="128"/>
      <c r="M26" s="182">
        <f>SUM(J43-(M16+M17+M18+M19+M20+M21+M22+M23+M24+M25))</f>
        <v>349416</v>
      </c>
      <c r="N26" s="250" t="s">
        <v>45</v>
      </c>
      <c r="O26" s="129"/>
      <c r="P26" s="182">
        <f>SUM(M26)</f>
        <v>349416</v>
      </c>
      <c r="Q26" s="182"/>
      <c r="R26" s="198">
        <v>1407701</v>
      </c>
      <c r="T26" s="30"/>
    </row>
    <row r="27" spans="2:20" ht="13.5" customHeight="1" x14ac:dyDescent="0.15">
      <c r="H27" s="91">
        <v>29</v>
      </c>
      <c r="I27" s="180" t="s">
        <v>54</v>
      </c>
      <c r="J27" s="14">
        <v>6414</v>
      </c>
      <c r="K27" s="16"/>
      <c r="M27" s="53" t="s">
        <v>184</v>
      </c>
      <c r="N27" s="53"/>
      <c r="O27" s="123"/>
      <c r="P27" s="124" t="s">
        <v>185</v>
      </c>
    </row>
    <row r="28" spans="2:20" ht="13.5" customHeight="1" x14ac:dyDescent="0.15">
      <c r="G28" s="18"/>
      <c r="H28" s="91">
        <v>27</v>
      </c>
      <c r="I28" s="180" t="s">
        <v>31</v>
      </c>
      <c r="J28" s="150">
        <v>3376</v>
      </c>
      <c r="K28" s="16"/>
      <c r="M28" s="96">
        <f t="shared" ref="M28:M37" si="7">SUM(Q3)</f>
        <v>308012</v>
      </c>
      <c r="N28" s="180" t="s">
        <v>21</v>
      </c>
      <c r="O28" s="4">
        <f>SUM(L3)</f>
        <v>17</v>
      </c>
      <c r="P28" s="96">
        <f t="shared" ref="P28:P37" si="8">SUM(Q3)</f>
        <v>308012</v>
      </c>
    </row>
    <row r="29" spans="2:20" ht="13.5" customHeight="1" x14ac:dyDescent="0.15">
      <c r="H29" s="91">
        <v>12</v>
      </c>
      <c r="I29" s="180" t="s">
        <v>18</v>
      </c>
      <c r="J29" s="14">
        <v>2987</v>
      </c>
      <c r="K29" s="16"/>
      <c r="M29" s="96">
        <f t="shared" si="7"/>
        <v>138690</v>
      </c>
      <c r="N29" s="180" t="s">
        <v>30</v>
      </c>
      <c r="O29" s="4">
        <f t="shared" ref="O29:O37" si="9">SUM(L4)</f>
        <v>26</v>
      </c>
      <c r="P29" s="96">
        <f t="shared" si="8"/>
        <v>138690</v>
      </c>
    </row>
    <row r="30" spans="2:20" ht="13.5" customHeight="1" x14ac:dyDescent="0.15">
      <c r="H30" s="91">
        <v>39</v>
      </c>
      <c r="I30" s="180" t="s">
        <v>39</v>
      </c>
      <c r="J30" s="14">
        <v>2980</v>
      </c>
      <c r="K30" s="16"/>
      <c r="M30" s="96">
        <f t="shared" si="7"/>
        <v>135002</v>
      </c>
      <c r="N30" s="181" t="s">
        <v>5</v>
      </c>
      <c r="O30" s="4">
        <f t="shared" si="9"/>
        <v>36</v>
      </c>
      <c r="P30" s="96">
        <f t="shared" si="8"/>
        <v>135002</v>
      </c>
    </row>
    <row r="31" spans="2:20" ht="13.5" customHeight="1" x14ac:dyDescent="0.15">
      <c r="H31" s="91">
        <v>10</v>
      </c>
      <c r="I31" s="180" t="s">
        <v>16</v>
      </c>
      <c r="J31" s="14">
        <v>2771</v>
      </c>
      <c r="K31" s="16"/>
      <c r="M31" s="96">
        <f t="shared" si="7"/>
        <v>91736</v>
      </c>
      <c r="N31" s="180" t="s">
        <v>64</v>
      </c>
      <c r="O31" s="4">
        <f t="shared" si="9"/>
        <v>31</v>
      </c>
      <c r="P31" s="96">
        <f t="shared" si="8"/>
        <v>91736</v>
      </c>
    </row>
    <row r="32" spans="2:20" ht="13.5" customHeight="1" x14ac:dyDescent="0.15">
      <c r="H32" s="91">
        <v>4</v>
      </c>
      <c r="I32" s="180" t="s">
        <v>11</v>
      </c>
      <c r="J32" s="14">
        <v>1933</v>
      </c>
      <c r="K32" s="16"/>
      <c r="M32" s="96">
        <f t="shared" si="7"/>
        <v>70013</v>
      </c>
      <c r="N32" s="180" t="s">
        <v>3</v>
      </c>
      <c r="O32" s="4">
        <f t="shared" si="9"/>
        <v>16</v>
      </c>
      <c r="P32" s="96">
        <f t="shared" si="8"/>
        <v>70013</v>
      </c>
      <c r="S32" s="11"/>
    </row>
    <row r="33" spans="8:21" ht="13.5" customHeight="1" x14ac:dyDescent="0.15">
      <c r="H33" s="91">
        <v>20</v>
      </c>
      <c r="I33" s="180" t="s">
        <v>24</v>
      </c>
      <c r="J33" s="14">
        <v>1650</v>
      </c>
      <c r="K33" s="16"/>
      <c r="M33" s="96">
        <f t="shared" si="7"/>
        <v>82161</v>
      </c>
      <c r="N33" s="180" t="s">
        <v>0</v>
      </c>
      <c r="O33" s="4">
        <f t="shared" si="9"/>
        <v>33</v>
      </c>
      <c r="P33" s="96">
        <f t="shared" si="8"/>
        <v>82161</v>
      </c>
      <c r="S33" s="30"/>
      <c r="T33" s="30"/>
    </row>
    <row r="34" spans="8:21" ht="13.5" customHeight="1" x14ac:dyDescent="0.15">
      <c r="H34" s="91">
        <v>6</v>
      </c>
      <c r="I34" s="180" t="s">
        <v>13</v>
      </c>
      <c r="J34" s="14">
        <v>1214</v>
      </c>
      <c r="K34" s="16"/>
      <c r="M34" s="96">
        <f t="shared" si="7"/>
        <v>76386</v>
      </c>
      <c r="N34" s="183" t="s">
        <v>1</v>
      </c>
      <c r="O34" s="4">
        <f t="shared" si="9"/>
        <v>34</v>
      </c>
      <c r="P34" s="96">
        <f t="shared" si="8"/>
        <v>76386</v>
      </c>
      <c r="S34" s="30"/>
      <c r="T34" s="30"/>
    </row>
    <row r="35" spans="8:21" ht="13.5" customHeight="1" x14ac:dyDescent="0.15">
      <c r="H35" s="91">
        <v>23</v>
      </c>
      <c r="I35" s="180" t="s">
        <v>27</v>
      </c>
      <c r="J35" s="150">
        <v>1171</v>
      </c>
      <c r="K35" s="16"/>
      <c r="M35" s="96">
        <f t="shared" si="7"/>
        <v>67744</v>
      </c>
      <c r="N35" s="181" t="s">
        <v>2</v>
      </c>
      <c r="O35" s="4">
        <f t="shared" si="9"/>
        <v>40</v>
      </c>
      <c r="P35" s="96">
        <f t="shared" si="8"/>
        <v>67744</v>
      </c>
      <c r="S35" s="30"/>
    </row>
    <row r="36" spans="8:21" ht="13.5" customHeight="1" x14ac:dyDescent="0.15">
      <c r="H36" s="91">
        <v>18</v>
      </c>
      <c r="I36" s="180" t="s">
        <v>22</v>
      </c>
      <c r="J36" s="249">
        <v>689</v>
      </c>
      <c r="K36" s="16"/>
      <c r="M36" s="96">
        <f t="shared" si="7"/>
        <v>50121</v>
      </c>
      <c r="N36" s="183" t="s">
        <v>38</v>
      </c>
      <c r="O36" s="4">
        <f t="shared" si="9"/>
        <v>38</v>
      </c>
      <c r="P36" s="96">
        <f t="shared" si="8"/>
        <v>50121</v>
      </c>
      <c r="S36" s="30"/>
    </row>
    <row r="37" spans="8:21" ht="13.5" customHeight="1" thickBot="1" x14ac:dyDescent="0.2">
      <c r="H37" s="91">
        <v>32</v>
      </c>
      <c r="I37" s="180" t="s">
        <v>35</v>
      </c>
      <c r="J37" s="14">
        <v>601</v>
      </c>
      <c r="K37" s="16"/>
      <c r="M37" s="126">
        <f t="shared" si="7"/>
        <v>57879</v>
      </c>
      <c r="N37" s="460" t="s">
        <v>6</v>
      </c>
      <c r="O37" s="15">
        <f t="shared" si="9"/>
        <v>2</v>
      </c>
      <c r="P37" s="126">
        <f t="shared" si="8"/>
        <v>57879</v>
      </c>
      <c r="S37" s="30"/>
    </row>
    <row r="38" spans="8:21" ht="13.5" customHeight="1" thickTop="1" x14ac:dyDescent="0.15">
      <c r="H38" s="91">
        <v>19</v>
      </c>
      <c r="I38" s="180" t="s">
        <v>23</v>
      </c>
      <c r="J38" s="14">
        <v>514</v>
      </c>
      <c r="K38" s="16"/>
      <c r="M38" s="400">
        <f>SUM(Q13-(Q3+Q4+Q5+Q6+Q7+Q8+Q9+Q10+Q11+Q12))</f>
        <v>373245</v>
      </c>
      <c r="N38" s="507" t="s">
        <v>201</v>
      </c>
      <c r="O38" s="402"/>
      <c r="P38" s="403">
        <f>SUM(M38)</f>
        <v>373245</v>
      </c>
      <c r="U38" s="30"/>
    </row>
    <row r="39" spans="8:21" ht="13.5" customHeight="1" x14ac:dyDescent="0.15">
      <c r="H39" s="91">
        <v>5</v>
      </c>
      <c r="I39" s="180" t="s">
        <v>12</v>
      </c>
      <c r="J39" s="97">
        <v>393</v>
      </c>
      <c r="K39" s="16"/>
      <c r="P39" s="30"/>
    </row>
    <row r="40" spans="8:21" ht="13.5" customHeight="1" x14ac:dyDescent="0.15">
      <c r="H40" s="91">
        <v>7</v>
      </c>
      <c r="I40" s="180" t="s">
        <v>14</v>
      </c>
      <c r="J40" s="14">
        <v>335</v>
      </c>
      <c r="K40" s="16"/>
    </row>
    <row r="41" spans="8:21" ht="13.5" customHeight="1" x14ac:dyDescent="0.15">
      <c r="H41" s="91">
        <v>28</v>
      </c>
      <c r="I41" s="180" t="s">
        <v>32</v>
      </c>
      <c r="J41" s="14">
        <v>195</v>
      </c>
      <c r="K41" s="16"/>
    </row>
    <row r="42" spans="8:21" ht="13.5" customHeight="1" thickBot="1" x14ac:dyDescent="0.2">
      <c r="H42" s="151">
        <v>8</v>
      </c>
      <c r="I42" s="183" t="s">
        <v>15</v>
      </c>
      <c r="J42" s="510">
        <v>0</v>
      </c>
      <c r="K42" s="16"/>
    </row>
    <row r="43" spans="8:21" ht="13.5" customHeight="1" thickTop="1" x14ac:dyDescent="0.15">
      <c r="H43" s="128"/>
      <c r="I43" s="345" t="s">
        <v>8</v>
      </c>
      <c r="J43" s="346">
        <f>SUM(J3:J42)</f>
        <v>1379576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9" ht="13.5" customHeight="1" x14ac:dyDescent="0.15">
      <c r="I49" s="454"/>
      <c r="J49" s="179"/>
    </row>
    <row r="50" spans="1:19" ht="13.5" customHeight="1" x14ac:dyDescent="0.15">
      <c r="I50" s="454"/>
      <c r="J50" s="179"/>
    </row>
    <row r="51" spans="1:19" ht="13.5" customHeight="1" x14ac:dyDescent="0.15">
      <c r="I51" s="477"/>
      <c r="J51" s="257"/>
      <c r="M51" s="454"/>
      <c r="N51" s="179"/>
    </row>
    <row r="52" spans="1:19" ht="13.5" customHeight="1" x14ac:dyDescent="0.15">
      <c r="A52" s="36" t="s">
        <v>46</v>
      </c>
      <c r="B52" s="24" t="s">
        <v>9</v>
      </c>
      <c r="C52" s="9" t="s">
        <v>196</v>
      </c>
      <c r="D52" s="9" t="s">
        <v>183</v>
      </c>
      <c r="E52" s="26" t="s">
        <v>43</v>
      </c>
      <c r="F52" s="25" t="s">
        <v>42</v>
      </c>
      <c r="G52" s="326" t="s">
        <v>187</v>
      </c>
      <c r="I52" s="454"/>
      <c r="J52" s="179"/>
      <c r="N52" s="475"/>
      <c r="S52" s="476"/>
    </row>
    <row r="53" spans="1:19" ht="13.5" customHeight="1" x14ac:dyDescent="0.15">
      <c r="A53" s="10">
        <v>1</v>
      </c>
      <c r="B53" s="180" t="s">
        <v>21</v>
      </c>
      <c r="C53" s="511">
        <f>SUM(J3)</f>
        <v>308947</v>
      </c>
      <c r="D53" s="97">
        <f t="shared" ref="D53:D63" si="10">SUM(Q3)</f>
        <v>308012</v>
      </c>
      <c r="E53" s="94">
        <f t="shared" ref="E53:E62" si="11">SUM(P16/Q16*100)</f>
        <v>95.4810256854025</v>
      </c>
      <c r="F53" s="22">
        <f t="shared" ref="F53:F63" si="12">SUM(C53/D53*100)</f>
        <v>100.30355960157395</v>
      </c>
      <c r="G53" s="23"/>
      <c r="I53" s="454"/>
      <c r="J53" s="179"/>
    </row>
    <row r="54" spans="1:19" ht="13.5" customHeight="1" x14ac:dyDescent="0.15">
      <c r="A54" s="10">
        <v>2</v>
      </c>
      <c r="B54" s="180" t="s">
        <v>30</v>
      </c>
      <c r="C54" s="511">
        <f t="shared" ref="C54:C62" si="13">SUM(J4)</f>
        <v>142162</v>
      </c>
      <c r="D54" s="97">
        <f t="shared" si="10"/>
        <v>138690</v>
      </c>
      <c r="E54" s="94">
        <f t="shared" si="11"/>
        <v>99.657205347316179</v>
      </c>
      <c r="F54" s="488">
        <f t="shared" si="12"/>
        <v>102.50342490446317</v>
      </c>
      <c r="G54" s="23"/>
      <c r="M54" s="474"/>
      <c r="N54" s="18"/>
    </row>
    <row r="55" spans="1:19" ht="13.5" customHeight="1" x14ac:dyDescent="0.15">
      <c r="A55" s="10">
        <v>3</v>
      </c>
      <c r="B55" s="181" t="s">
        <v>5</v>
      </c>
      <c r="C55" s="511">
        <f t="shared" si="13"/>
        <v>135023</v>
      </c>
      <c r="D55" s="97">
        <f t="shared" si="10"/>
        <v>135002</v>
      </c>
      <c r="E55" s="94">
        <f t="shared" si="11"/>
        <v>101.58903326286011</v>
      </c>
      <c r="F55" s="22">
        <f t="shared" si="12"/>
        <v>100.01555532510629</v>
      </c>
      <c r="G55" s="23"/>
      <c r="I55" s="559"/>
      <c r="J55" s="560"/>
    </row>
    <row r="56" spans="1:19" ht="13.5" customHeight="1" x14ac:dyDescent="0.15">
      <c r="A56" s="10">
        <v>4</v>
      </c>
      <c r="B56" s="180" t="s">
        <v>64</v>
      </c>
      <c r="C56" s="511">
        <f t="shared" si="13"/>
        <v>71389</v>
      </c>
      <c r="D56" s="97">
        <f t="shared" si="10"/>
        <v>91736</v>
      </c>
      <c r="E56" s="94">
        <f t="shared" si="11"/>
        <v>103.55086233155887</v>
      </c>
      <c r="F56" s="22">
        <f t="shared" si="12"/>
        <v>77.820048835789663</v>
      </c>
      <c r="G56" s="23"/>
      <c r="I56" s="559"/>
      <c r="J56" s="560"/>
    </row>
    <row r="57" spans="1:19" ht="13.5" customHeight="1" x14ac:dyDescent="0.15">
      <c r="A57" s="10">
        <v>5</v>
      </c>
      <c r="B57" s="180" t="s">
        <v>3</v>
      </c>
      <c r="C57" s="511">
        <f t="shared" si="13"/>
        <v>69718</v>
      </c>
      <c r="D57" s="97">
        <f t="shared" si="10"/>
        <v>70013</v>
      </c>
      <c r="E57" s="94">
        <f t="shared" si="11"/>
        <v>100.58285483452116</v>
      </c>
      <c r="F57" s="22">
        <f t="shared" si="12"/>
        <v>99.578649679345261</v>
      </c>
      <c r="G57" s="23"/>
      <c r="I57" s="179"/>
      <c r="P57" s="30"/>
    </row>
    <row r="58" spans="1:19" ht="13.5" customHeight="1" x14ac:dyDescent="0.15">
      <c r="A58" s="10">
        <v>6</v>
      </c>
      <c r="B58" s="180" t="s">
        <v>0</v>
      </c>
      <c r="C58" s="511">
        <f t="shared" si="13"/>
        <v>68407</v>
      </c>
      <c r="D58" s="97">
        <f t="shared" si="10"/>
        <v>82161</v>
      </c>
      <c r="E58" s="94">
        <f t="shared" si="11"/>
        <v>85.144756167384429</v>
      </c>
      <c r="F58" s="22">
        <f t="shared" si="12"/>
        <v>83.25969742335171</v>
      </c>
      <c r="G58" s="23"/>
    </row>
    <row r="59" spans="1:19" ht="13.5" customHeight="1" x14ac:dyDescent="0.15">
      <c r="A59" s="10">
        <v>7</v>
      </c>
      <c r="B59" s="183" t="s">
        <v>1</v>
      </c>
      <c r="C59" s="511">
        <f t="shared" si="13"/>
        <v>65248</v>
      </c>
      <c r="D59" s="97">
        <f t="shared" si="10"/>
        <v>76386</v>
      </c>
      <c r="E59" s="94">
        <f t="shared" si="11"/>
        <v>89.10617958347558</v>
      </c>
      <c r="F59" s="22">
        <f t="shared" si="12"/>
        <v>85.418794019846572</v>
      </c>
      <c r="G59" s="23"/>
    </row>
    <row r="60" spans="1:19" ht="13.5" customHeight="1" x14ac:dyDescent="0.15">
      <c r="A60" s="10">
        <v>8</v>
      </c>
      <c r="B60" s="181" t="s">
        <v>2</v>
      </c>
      <c r="C60" s="511">
        <f t="shared" si="13"/>
        <v>59424</v>
      </c>
      <c r="D60" s="97">
        <f t="shared" si="10"/>
        <v>67744</v>
      </c>
      <c r="E60" s="94">
        <f t="shared" si="11"/>
        <v>99.641168382574861</v>
      </c>
      <c r="F60" s="22">
        <f t="shared" si="12"/>
        <v>87.718469532357119</v>
      </c>
      <c r="G60" s="23"/>
    </row>
    <row r="61" spans="1:19" ht="13.5" customHeight="1" x14ac:dyDescent="0.15">
      <c r="A61" s="10">
        <v>9</v>
      </c>
      <c r="B61" s="183" t="s">
        <v>38</v>
      </c>
      <c r="C61" s="511">
        <f t="shared" si="13"/>
        <v>55292</v>
      </c>
      <c r="D61" s="97">
        <f t="shared" si="10"/>
        <v>50121</v>
      </c>
      <c r="E61" s="94">
        <f t="shared" si="11"/>
        <v>103.07402643401748</v>
      </c>
      <c r="F61" s="22">
        <f t="shared" si="12"/>
        <v>110.31703278067077</v>
      </c>
      <c r="G61" s="23"/>
    </row>
    <row r="62" spans="1:19" ht="13.5" customHeight="1" thickBot="1" x14ac:dyDescent="0.2">
      <c r="A62" s="141">
        <v>10</v>
      </c>
      <c r="B62" s="460" t="s">
        <v>6</v>
      </c>
      <c r="C62" s="511">
        <f t="shared" si="13"/>
        <v>54550</v>
      </c>
      <c r="D62" s="142">
        <f t="shared" si="10"/>
        <v>57879</v>
      </c>
      <c r="E62" s="143">
        <f t="shared" si="11"/>
        <v>91.889160279626054</v>
      </c>
      <c r="F62" s="144">
        <f t="shared" si="12"/>
        <v>94.248345686691209</v>
      </c>
      <c r="G62" s="145"/>
    </row>
    <row r="63" spans="1:19" ht="13.5" customHeight="1" thickTop="1" x14ac:dyDescent="0.15">
      <c r="A63" s="128"/>
      <c r="B63" s="146" t="s">
        <v>74</v>
      </c>
      <c r="C63" s="147">
        <f>SUM(J43)</f>
        <v>1379576</v>
      </c>
      <c r="D63" s="147">
        <f t="shared" si="10"/>
        <v>1450989</v>
      </c>
      <c r="E63" s="148">
        <f>SUM(C63/R26*100)</f>
        <v>98.00206151732506</v>
      </c>
      <c r="F63" s="149">
        <f t="shared" si="12"/>
        <v>95.078322440762818</v>
      </c>
      <c r="G63" s="155">
        <v>75.8</v>
      </c>
    </row>
    <row r="64" spans="1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保管高</vt:lpstr>
      <vt:lpstr>東部・富士</vt:lpstr>
      <vt:lpstr>清水・静岡</vt:lpstr>
      <vt:lpstr>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 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駿遠・西部!Print_Area</vt:lpstr>
      <vt:lpstr>清水・静岡!Print_Area</vt:lpstr>
      <vt:lpstr>東部・富士!Print_Area</vt:lpstr>
      <vt:lpstr>保管高!Print_Area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2022-11-02T01:35:38Z</cp:lastPrinted>
  <dcterms:created xsi:type="dcterms:W3CDTF">2004-08-12T01:21:30Z</dcterms:created>
  <dcterms:modified xsi:type="dcterms:W3CDTF">2022-11-04T04:22:52Z</dcterms:modified>
</cp:coreProperties>
</file>