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46532A04-D6AA-4DE7-BE41-4CF2D36E4722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57" l="1"/>
  <c r="C55" i="57"/>
  <c r="C56" i="57"/>
  <c r="C57" i="57"/>
  <c r="C58" i="57"/>
  <c r="C59" i="57"/>
  <c r="C60" i="57"/>
  <c r="C61" i="57"/>
  <c r="C62" i="57"/>
  <c r="C53" i="57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N54" i="56"/>
  <c r="O55" i="56" s="1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N85" i="48"/>
  <c r="O85" i="48" s="1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N28" i="54"/>
  <c r="O28" i="54" s="1"/>
  <c r="O27" i="54"/>
  <c r="N27" i="54"/>
  <c r="N26" i="54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J43" i="57"/>
  <c r="C63" i="57" s="1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29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<sst xmlns="http://schemas.openxmlformats.org/spreadsheetml/2006/main" count="1657" uniqueCount="201">
  <si>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</si>
  <si>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</si>
  <si>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</si>
  <si>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</si>
  <si>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</si>
  <si>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</si>
  <si>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</si>
  <si>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</si>
  <si>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</si>
  <si>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</si>
  <si>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</si>
  <si>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</si>
  <si>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</si>
  <si>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</si>
  <si>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</si>
  <si>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</si>
  <si>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</si>
  <si>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</si>
  <si>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</si>
  <si>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</si>
  <si>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</si>
  <si>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</si>
  <si>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</si>
  <si>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</si>
  <si>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</si>
  <si>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</si>
  <si>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</si>
  <si>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</si>
  <si>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</si>
  <si>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</si>
  <si>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</si>
  <si>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</si>
  <si>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</si>
  <si>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</si>
  <si>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</si>
  <si>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</si>
  <si>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</si>
  <si>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</si>
  <si>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</si>
  <si>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</si>
  <si>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</si>
  <si>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</si>
  <si>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</si>
  <si>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</si>
  <si>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</si>
  <si>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</si>
  <si>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</si>
  <si>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</si>
  <si>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</si>
  <si>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</si>
  <si>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</si>
  <si>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</si>
  <si>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</si>
  <si>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</si>
  <si>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</si>
  <si>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</si>
  <si>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</si>
  <si>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</si>
  <si>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</si>
  <si>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</si>
  <si>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</si>
  <si>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</si>
  <si>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</si>
  <si>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</si>
  <si>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</si>
  <si>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</si>
  <si>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</si>
  <si>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</si>
  <si>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</si>
  <si>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</si>
  <si>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</si>
  <si>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</si>
  <si>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</si>
  <si>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</si>
  <si>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</si>
  <si>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</si>
  <si>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</si>
  <si>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</si>
  <si>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</si>
  <si>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</si>
  <si>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</si>
  <si>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</si>
  <si>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</si>
  <si>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</si>
  <si>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</si>
  <si>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</si>
  <si>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</si>
  <si>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</si>
  <si>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</si>
  <si>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</si>
  <si>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</si>
  <si>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</si>
  <si>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</si>
  <si>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</si>
  <si>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</si>
  <si>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</si>
  <si>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</si>
  <si>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</si>
  <si>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</si>
  <si>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</si>
  <si>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</si>
  <si>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</si>
  <si>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</si>
  <si>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</si>
  <si>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</si>
  <si>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</si>
  <si>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</si>
  <si>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</si>
  <si>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</si>
  <si>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</si>
  <si>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</si>
  <si>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</si>
  <si>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</si>
  <si>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</si>
  <si>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</si>
  <si>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</si>
  <si>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</si>
  <si>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</si>
  <si>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</si>
  <si>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</si>
  <si>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</si>
  <si>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</si>
  <si>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</si>
  <si>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</si>
  <si>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</si>
  <si>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</si>
  <si>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</si>
  <si>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</si>
  <si>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</si>
  <si>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</si>
  <si>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</si>
  <si>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</si>
  <si>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</si>
  <si>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</si>
  <si>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</si>
  <si>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</si>
  <si>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</si>
  <si>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</si>
  <si>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</si>
  <si>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</si>
  <si>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</si>
  <si>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</si>
  <si>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</si>
  <si>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</si>
  <si>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</si>
  <si>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</si>
  <si>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</si>
  <si>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</si>
  <si>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</si>
  <si>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</si>
  <si>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</si>
  <si>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</si>
  <si>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</si>
  <si>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</si>
  <si>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</si>
  <si>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</si>
  <si>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</si>
  <si>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</si>
  <si>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</si>
  <si>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</si>
  <si>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</si>
  <si>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</si>
  <si>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</si>
  <si>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</si>
  <si>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</si>
  <si>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</si>
  <si>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</si>
  <si>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</si>
  <si>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</si>
  <si>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</si>
  <si>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</si>
  <si>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</si>
  <si>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</si>
  <si>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</si>
  <si>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</si>
  <si>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</si>
  <si>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</si>
  <si>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</si>
  <si>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</si>
  <si>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</si>
  <si>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</si>
  <si>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</si>
  <si>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</si>
  <si>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</si>
  <si>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</si>
  <si>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</si>
  <si>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</si>
  <si>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</si>
  <si>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</si>
  <si>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</si>
  <si>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2，897　㎡</t>
    <phoneticPr fontId="2"/>
  </si>
  <si>
    <t>16，813 ㎡</t>
    <phoneticPr fontId="2"/>
  </si>
  <si>
    <t>その他</t>
    <rPh sb="2" eb="3">
      <t>タ</t>
    </rPh>
    <phoneticPr fontId="2"/>
  </si>
  <si>
    <t>令和3年</t>
    <phoneticPr fontId="2"/>
  </si>
  <si>
    <t>令和4年5月</t>
    <rPh sb="5" eb="6">
      <t>ガツ</t>
    </rPh>
    <phoneticPr fontId="2"/>
  </si>
  <si>
    <t xml:space="preserve">                       令和4年5月所管面（1～3類）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</si>
  <si>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r>
      <t>103，209  m</t>
    </r>
    <r>
      <rPr>
        <sz val="8"/>
        <rFont val="ＭＳ Ｐゴシック"/>
        <family val="3"/>
        <charset val="128"/>
      </rPr>
      <t>3</t>
    </r>
    <phoneticPr fontId="2"/>
  </si>
  <si>
    <t>13，343  ㎡</t>
    <phoneticPr fontId="2"/>
  </si>
  <si>
    <t>　　　　　　　　　　　　　　　　令和4年5月末上位10品目入庫高(県合計）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</si>
  <si>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令和4年5月末上位10品目保管残高(県合計）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</si>
  <si>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前月</t>
    <rPh sb="0" eb="2">
      <t>ゼンゲツ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</si>
</sst>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58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38" fontId="1" fillId="0" borderId="42" xfId="1" applyFill="1" applyBorder="1"/>
    <xf numFmtId="0" fontId="5" fillId="0" borderId="4" xfId="0" applyFont="1" applyFill="1" applyBorder="1" applyAlignment="1">
      <alignment horizontal="center"/>
    </xf>
    <xf numFmtId="179" fontId="1" fillId="0" borderId="37" xfId="1" applyNumberFormat="1" applyBorder="1"/>
    <xf numFmtId="0" fontId="1" fillId="0" borderId="34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0" fontId="1" fillId="0" borderId="34" xfId="0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1" fillId="0" borderId="35" xfId="1" applyBorder="1"/>
    <xf numFmtId="0" fontId="0" fillId="0" borderId="0" xfId="0"/>
    <xf numFmtId="38" fontId="0" fillId="0" borderId="8" xfId="1" applyFont="1" applyFill="1" applyBorder="1"/>
    <xf numFmtId="38" fontId="0" fillId="19" borderId="1" xfId="1" applyFont="1" applyFill="1" applyBorder="1"/>
    <xf numFmtId="38" fontId="1" fillId="0" borderId="34" xfId="1" applyBorder="1"/>
    <xf numFmtId="38" fontId="1" fillId="0" borderId="33" xfId="1" applyBorder="1"/>
    <xf numFmtId="0" fontId="1" fillId="0" borderId="2" xfId="0" applyFont="1" applyFill="1" applyBorder="1"/>
    <xf numFmtId="0" fontId="0" fillId="25" borderId="27" xfId="0" applyFont="1" applyFill="1" applyBorder="1" applyAlignment="1">
      <alignment horizontal="center"/>
    </xf>
    <xf numFmtId="38" fontId="1" fillId="0" borderId="10" xfId="1" applyFont="1" applyBorder="1"/>
    <xf numFmtId="38" fontId="0" fillId="0" borderId="34" xfId="1" applyFont="1" applyBorder="1"/>
    <xf numFmtId="38" fontId="1" fillId="0" borderId="20" xfId="1" applyBorder="1"/>
    <xf numFmtId="179" fontId="0" fillId="0" borderId="1" xfId="1" applyNumberFormat="1" applyFont="1" applyFill="1" applyBorder="1"/>
    <xf numFmtId="179" fontId="1" fillId="0" borderId="10" xfId="1" applyNumberFormat="1" applyBorder="1"/>
    <xf numFmtId="38" fontId="1" fillId="0" borderId="9" xfId="1" applyBorder="1"/>
    <xf numFmtId="38" fontId="1" fillId="0" borderId="11" xfId="1" applyFont="1" applyFill="1" applyBorder="1"/>
    <xf numFmtId="38" fontId="0" fillId="0" borderId="1" xfId="1" applyFont="1" applyBorder="1"/>
    <xf numFmtId="38" fontId="0" fillId="0" borderId="38" xfId="1" applyFont="1" applyFill="1" applyBorder="1"/>
    <xf numFmtId="38" fontId="0" fillId="0" borderId="42" xfId="1" applyFont="1" applyFill="1" applyBorder="1"/>
    <xf numFmtId="38" fontId="0" fillId="0" borderId="34" xfId="1" applyFont="1" applyFill="1" applyBorder="1"/>
    <xf numFmtId="38" fontId="0" fillId="0" borderId="11" xfId="1" applyFont="1" applyFill="1" applyBorder="1"/>
    <xf numFmtId="38" fontId="0" fillId="0" borderId="20" xfId="1" applyFont="1" applyFill="1" applyBorder="1"/>
    <xf numFmtId="38" fontId="1" fillId="0" borderId="35" xfId="1" applyFont="1" applyFill="1" applyBorder="1"/>
    <xf numFmtId="179" fontId="0" fillId="0" borderId="2" xfId="1" applyNumberFormat="1" applyFont="1" applyBorder="1"/>
    <xf numFmtId="179" fontId="0" fillId="0" borderId="37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0687881710061076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51816136290581782"/>
                  <c:y val="0.1674823273518215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34265514544529563"/>
                  <c:y val="0.133768352365415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0.17486338797814208"/>
                  <c:y val="0.141381185426862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343297974927676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25972356155576992"/>
                  <c:y val="0.141381185426862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3.8573818581259791E-3"/>
                  <c:y val="9.3529091897770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令和4年5月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169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令和4年5月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105</c:v>
                </c:pt>
                <c:pt idx="1">
                  <c:v>95.8</c:v>
                </c:pt>
                <c:pt idx="2">
                  <c:v>99.5</c:v>
                </c:pt>
                <c:pt idx="3">
                  <c:v>100.7</c:v>
                </c:pt>
                <c:pt idx="4">
                  <c:v>106.9</c:v>
                </c:pt>
                <c:pt idx="5">
                  <c:v>108.5</c:v>
                </c:pt>
                <c:pt idx="6">
                  <c:v>114.8</c:v>
                </c:pt>
                <c:pt idx="7">
                  <c:v>122.6</c:v>
                </c:pt>
                <c:pt idx="8">
                  <c:v>120.5</c:v>
                </c:pt>
                <c:pt idx="9">
                  <c:v>125.7</c:v>
                </c:pt>
                <c:pt idx="10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令和4年5月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</c:v>
                </c:pt>
                <c:pt idx="1">
                  <c:v>220.5</c:v>
                </c:pt>
                <c:pt idx="2">
                  <c:v>225.3</c:v>
                </c:pt>
                <c:pt idx="3">
                  <c:v>226.3</c:v>
                </c:pt>
                <c:pt idx="4">
                  <c:v>228.9</c:v>
                </c:pt>
                <c:pt idx="5">
                  <c:v>231.8</c:v>
                </c:pt>
                <c:pt idx="6">
                  <c:v>234.9</c:v>
                </c:pt>
                <c:pt idx="7">
                  <c:v>240.8</c:v>
                </c:pt>
                <c:pt idx="8">
                  <c:v>233.6</c:v>
                </c:pt>
                <c:pt idx="9">
                  <c:v>240.2</c:v>
                </c:pt>
                <c:pt idx="10">
                  <c:v>240.2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2,401,994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2,401,994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222774</c:v>
                </c:pt>
                <c:pt idx="1">
                  <c:v>388653</c:v>
                </c:pt>
                <c:pt idx="2">
                  <c:v>516550</c:v>
                </c:pt>
                <c:pt idx="3">
                  <c:v>153912</c:v>
                </c:pt>
                <c:pt idx="4">
                  <c:v>258822</c:v>
                </c:pt>
                <c:pt idx="5">
                  <c:v>861283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4</a:t>
            </a:r>
            <a:r>
              <a:rPr lang="ja-JP" altLang="en-US" sz="1200" baseline="0"/>
              <a:t>年</a:t>
            </a:r>
            <a:r>
              <a:rPr lang="en-US" altLang="ja-JP" sz="1200" baseline="0"/>
              <a:t>5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153739</c:v>
                </c:pt>
                <c:pt idx="1">
                  <c:v>243393</c:v>
                </c:pt>
                <c:pt idx="2">
                  <c:v>324063</c:v>
                </c:pt>
                <c:pt idx="3">
                  <c:v>126745</c:v>
                </c:pt>
                <c:pt idx="4">
                  <c:v>154098</c:v>
                </c:pt>
                <c:pt idx="5">
                  <c:v>620116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69035</c:v>
                </c:pt>
                <c:pt idx="1">
                  <c:v>145260</c:v>
                </c:pt>
                <c:pt idx="2">
                  <c:v>192487</c:v>
                </c:pt>
                <c:pt idx="3">
                  <c:v>27167</c:v>
                </c:pt>
                <c:pt idx="4">
                  <c:v>104724</c:v>
                </c:pt>
                <c:pt idx="5">
                  <c:v>241167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0.69011195202312658</c:v>
                </c:pt>
                <c:pt idx="1">
                  <c:v>0.62624757817384658</c:v>
                </c:pt>
                <c:pt idx="2">
                  <c:v>0.62736037169683478</c:v>
                </c:pt>
                <c:pt idx="3">
                  <c:v>0.82349004626020061</c:v>
                </c:pt>
                <c:pt idx="4">
                  <c:v>0.59538215453091314</c:v>
                </c:pt>
                <c:pt idx="5">
                  <c:v>0.719990990185572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1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2494423889001169E-2"/>
                  <c:y val="2.885775641681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7.13967079371495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8.9245884921438229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349553</c:v>
                </c:pt>
                <c:pt idx="1">
                  <c:v>108993</c:v>
                </c:pt>
                <c:pt idx="2">
                  <c:v>102114</c:v>
                </c:pt>
                <c:pt idx="3">
                  <c:v>99099</c:v>
                </c:pt>
                <c:pt idx="4">
                  <c:v>56453</c:v>
                </c:pt>
                <c:pt idx="5">
                  <c:v>37345</c:v>
                </c:pt>
                <c:pt idx="6">
                  <c:v>36052</c:v>
                </c:pt>
                <c:pt idx="7">
                  <c:v>35589</c:v>
                </c:pt>
                <c:pt idx="8">
                  <c:v>25311</c:v>
                </c:pt>
                <c:pt idx="9">
                  <c:v>24403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3.5698353968574765E-3"/>
                  <c:y val="-2.8864573746464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-1.7849176984288692E-3"/>
                  <c:y val="-2.0202020202020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65458</c:v>
                </c:pt>
                <c:pt idx="1">
                  <c:v>133653</c:v>
                </c:pt>
                <c:pt idx="2">
                  <c:v>73668</c:v>
                </c:pt>
                <c:pt idx="3">
                  <c:v>94378</c:v>
                </c:pt>
                <c:pt idx="4">
                  <c:v>69500</c:v>
                </c:pt>
                <c:pt idx="5">
                  <c:v>40250</c:v>
                </c:pt>
                <c:pt idx="6">
                  <c:v>52476</c:v>
                </c:pt>
                <c:pt idx="7">
                  <c:v>37632</c:v>
                </c:pt>
                <c:pt idx="8">
                  <c:v>31736</c:v>
                </c:pt>
                <c:pt idx="9">
                  <c:v>29354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3967920676582093"/>
                  <c:y val="-0.136069854800260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1.2476987385123869E-2"/>
                  <c:y val="-7.11003154422209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156669732522751"/>
                  <c:y val="-0.11260035156155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5.1476770531888635E-2"/>
                  <c:y val="-3.3559440391052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3.0436622772580777E-2"/>
                  <c:y val="-1.53518023549808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32E-4"/>
                  <c:y val="8.04257266006886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8993352326685661E-3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8.7369420702754039E-2"/>
                  <c:y val="9.259938837920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349553</c:v>
                </c:pt>
                <c:pt idx="1">
                  <c:v>108993</c:v>
                </c:pt>
                <c:pt idx="2">
                  <c:v>102114</c:v>
                </c:pt>
                <c:pt idx="3">
                  <c:v>99099</c:v>
                </c:pt>
                <c:pt idx="4">
                  <c:v>56453</c:v>
                </c:pt>
                <c:pt idx="5">
                  <c:v>37345</c:v>
                </c:pt>
                <c:pt idx="6">
                  <c:v>36052</c:v>
                </c:pt>
                <c:pt idx="7">
                  <c:v>35589</c:v>
                </c:pt>
                <c:pt idx="8">
                  <c:v>25311</c:v>
                </c:pt>
                <c:pt idx="9">
                  <c:v>24403</c:v>
                </c:pt>
                <c:pt idx="10">
                  <c:v>143993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349553</c:v>
                </c:pt>
                <c:pt idx="1">
                  <c:v>108993</c:v>
                </c:pt>
                <c:pt idx="2">
                  <c:v>102114</c:v>
                </c:pt>
                <c:pt idx="3">
                  <c:v>99099</c:v>
                </c:pt>
                <c:pt idx="4">
                  <c:v>56453</c:v>
                </c:pt>
                <c:pt idx="5">
                  <c:v>37345</c:v>
                </c:pt>
                <c:pt idx="6">
                  <c:v>36052</c:v>
                </c:pt>
                <c:pt idx="7">
                  <c:v>35589</c:v>
                </c:pt>
                <c:pt idx="8">
                  <c:v>25311</c:v>
                </c:pt>
                <c:pt idx="9">
                  <c:v>24403</c:v>
                </c:pt>
                <c:pt idx="10">
                  <c:v>143993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1047451129677492"/>
                  <c:y val="8.281787190394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0506314573273773"/>
                  <c:y val="-7.59272332337768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7201097954358757"/>
                  <c:y val="-0.11550933719491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4.0808372235913194E-2"/>
                  <c:y val="-5.6758319003228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2763679349241647"/>
                  <c:y val="-4.71002503997344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4789552069350109"/>
                  <c:y val="-0.11621033577699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6.812993795622875E-2"/>
                  <c:y val="-6.0643678160919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3.9042829569967876E-3"/>
                  <c:y val="-1.168721151235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3.2230971128608926E-2"/>
                  <c:y val="6.71903943041608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65458</c:v>
                </c:pt>
                <c:pt idx="1">
                  <c:v>133653</c:v>
                </c:pt>
                <c:pt idx="2">
                  <c:v>73668</c:v>
                </c:pt>
                <c:pt idx="3">
                  <c:v>94378</c:v>
                </c:pt>
                <c:pt idx="4">
                  <c:v>69500</c:v>
                </c:pt>
                <c:pt idx="5">
                  <c:v>40250</c:v>
                </c:pt>
                <c:pt idx="6">
                  <c:v>52476</c:v>
                </c:pt>
                <c:pt idx="7">
                  <c:v>37632</c:v>
                </c:pt>
                <c:pt idx="8">
                  <c:v>31736</c:v>
                </c:pt>
                <c:pt idx="9">
                  <c:v>29354</c:v>
                </c:pt>
                <c:pt idx="10" formatCode="#,##0_);[Red]\(#,##0\)">
                  <c:v>166488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-1.477378084317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20314</c:v>
                </c:pt>
                <c:pt idx="1">
                  <c:v>17195</c:v>
                </c:pt>
                <c:pt idx="2">
                  <c:v>8338</c:v>
                </c:pt>
                <c:pt idx="3">
                  <c:v>4102</c:v>
                </c:pt>
                <c:pt idx="4">
                  <c:v>3540</c:v>
                </c:pt>
                <c:pt idx="5">
                  <c:v>3411</c:v>
                </c:pt>
                <c:pt idx="6">
                  <c:v>3286</c:v>
                </c:pt>
                <c:pt idx="7">
                  <c:v>1974</c:v>
                </c:pt>
                <c:pt idx="8">
                  <c:v>1872</c:v>
                </c:pt>
                <c:pt idx="9">
                  <c:v>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5777567621279717E-5"/>
                  <c:y val="3.6931543883364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27137</c:v>
                </c:pt>
                <c:pt idx="1">
                  <c:v>18068</c:v>
                </c:pt>
                <c:pt idx="2">
                  <c:v>6499</c:v>
                </c:pt>
                <c:pt idx="3">
                  <c:v>2875</c:v>
                </c:pt>
                <c:pt idx="4">
                  <c:v>3496</c:v>
                </c:pt>
                <c:pt idx="5">
                  <c:v>3916</c:v>
                </c:pt>
                <c:pt idx="6">
                  <c:v>5347</c:v>
                </c:pt>
                <c:pt idx="7">
                  <c:v>2078</c:v>
                </c:pt>
                <c:pt idx="8">
                  <c:v>2246</c:v>
                </c:pt>
                <c:pt idx="9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1.136363636363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-1.5108864232879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51367</c:v>
                </c:pt>
                <c:pt idx="1">
                  <c:v>15720</c:v>
                </c:pt>
                <c:pt idx="2">
                  <c:v>13295</c:v>
                </c:pt>
                <c:pt idx="3">
                  <c:v>4838</c:v>
                </c:pt>
                <c:pt idx="4">
                  <c:v>4247</c:v>
                </c:pt>
                <c:pt idx="5">
                  <c:v>4084</c:v>
                </c:pt>
                <c:pt idx="6">
                  <c:v>3312</c:v>
                </c:pt>
                <c:pt idx="7">
                  <c:v>2331</c:v>
                </c:pt>
                <c:pt idx="8">
                  <c:v>2243</c:v>
                </c:pt>
                <c:pt idx="9">
                  <c:v>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191240800782255E-2"/>
                  <c:y val="-7.5763540921021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-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6.9716775599127905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47156</c:v>
                </c:pt>
                <c:pt idx="1">
                  <c:v>15617</c:v>
                </c:pt>
                <c:pt idx="2">
                  <c:v>9733</c:v>
                </c:pt>
                <c:pt idx="3">
                  <c:v>3563</c:v>
                </c:pt>
                <c:pt idx="4">
                  <c:v>15717</c:v>
                </c:pt>
                <c:pt idx="5">
                  <c:v>7731</c:v>
                </c:pt>
                <c:pt idx="6">
                  <c:v>4374</c:v>
                </c:pt>
                <c:pt idx="7">
                  <c:v>1583</c:v>
                </c:pt>
                <c:pt idx="8">
                  <c:v>1941</c:v>
                </c:pt>
                <c:pt idx="9">
                  <c:v>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0638297872340491E-2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雑穀</c:v>
                </c:pt>
                <c:pt idx="4">
                  <c:v>麦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雑品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31867</c:v>
                </c:pt>
                <c:pt idx="1">
                  <c:v>19888</c:v>
                </c:pt>
                <c:pt idx="2">
                  <c:v>16506</c:v>
                </c:pt>
                <c:pt idx="3">
                  <c:v>15333</c:v>
                </c:pt>
                <c:pt idx="4">
                  <c:v>14444</c:v>
                </c:pt>
                <c:pt idx="5">
                  <c:v>14442</c:v>
                </c:pt>
                <c:pt idx="6">
                  <c:v>11267</c:v>
                </c:pt>
                <c:pt idx="7">
                  <c:v>10494</c:v>
                </c:pt>
                <c:pt idx="8">
                  <c:v>9151</c:v>
                </c:pt>
                <c:pt idx="9">
                  <c:v>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-1.9379844961240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-2.325581395348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-2.713208814014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3.5460992907800117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1.1628517365561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雑穀</c:v>
                </c:pt>
                <c:pt idx="4">
                  <c:v>麦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雑品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27863</c:v>
                </c:pt>
                <c:pt idx="1">
                  <c:v>26218</c:v>
                </c:pt>
                <c:pt idx="2">
                  <c:v>19786</c:v>
                </c:pt>
                <c:pt idx="3">
                  <c:v>23005</c:v>
                </c:pt>
                <c:pt idx="4">
                  <c:v>18695</c:v>
                </c:pt>
                <c:pt idx="5">
                  <c:v>16598</c:v>
                </c:pt>
                <c:pt idx="6">
                  <c:v>13584</c:v>
                </c:pt>
                <c:pt idx="7">
                  <c:v>11505</c:v>
                </c:pt>
                <c:pt idx="8">
                  <c:v>12332</c:v>
                </c:pt>
                <c:pt idx="9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19264</c:v>
                </c:pt>
                <c:pt idx="1">
                  <c:v>7945</c:v>
                </c:pt>
                <c:pt idx="2">
                  <c:v>7426</c:v>
                </c:pt>
                <c:pt idx="3">
                  <c:v>5568</c:v>
                </c:pt>
                <c:pt idx="4">
                  <c:v>3062</c:v>
                </c:pt>
                <c:pt idx="5">
                  <c:v>2223</c:v>
                </c:pt>
                <c:pt idx="6">
                  <c:v>1861</c:v>
                </c:pt>
                <c:pt idx="7">
                  <c:v>866</c:v>
                </c:pt>
                <c:pt idx="8">
                  <c:v>679</c:v>
                </c:pt>
                <c:pt idx="9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33586</c:v>
                </c:pt>
                <c:pt idx="1">
                  <c:v>7643</c:v>
                </c:pt>
                <c:pt idx="2">
                  <c:v>16696</c:v>
                </c:pt>
                <c:pt idx="3">
                  <c:v>8407</c:v>
                </c:pt>
                <c:pt idx="4">
                  <c:v>2726</c:v>
                </c:pt>
                <c:pt idx="5">
                  <c:v>1868</c:v>
                </c:pt>
                <c:pt idx="6">
                  <c:v>1709</c:v>
                </c:pt>
                <c:pt idx="7">
                  <c:v>467</c:v>
                </c:pt>
                <c:pt idx="8">
                  <c:v>758</c:v>
                </c:pt>
                <c:pt idx="9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5.5512552456366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1.7496434992869665E-3"/>
                  <c:y val="-2.1674748283583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石油製品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36388</c:v>
                </c:pt>
                <c:pt idx="1">
                  <c:v>10358</c:v>
                </c:pt>
                <c:pt idx="2">
                  <c:v>9443</c:v>
                </c:pt>
                <c:pt idx="3">
                  <c:v>8079</c:v>
                </c:pt>
                <c:pt idx="4">
                  <c:v>6100</c:v>
                </c:pt>
                <c:pt idx="5">
                  <c:v>4845</c:v>
                </c:pt>
                <c:pt idx="6">
                  <c:v>3001</c:v>
                </c:pt>
                <c:pt idx="7">
                  <c:v>2761</c:v>
                </c:pt>
                <c:pt idx="8">
                  <c:v>1089</c:v>
                </c:pt>
                <c:pt idx="9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0498687664041995E-2"/>
                  <c:y val="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1.3640027279990402E-5"/>
                  <c:y val="-4.04525705473256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3.7033082729065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石油製品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32137</c:v>
                </c:pt>
                <c:pt idx="1">
                  <c:v>9810</c:v>
                </c:pt>
                <c:pt idx="2">
                  <c:v>9682</c:v>
                </c:pt>
                <c:pt idx="3">
                  <c:v>8058</c:v>
                </c:pt>
                <c:pt idx="4">
                  <c:v>2556</c:v>
                </c:pt>
                <c:pt idx="5">
                  <c:v>5084</c:v>
                </c:pt>
                <c:pt idx="6">
                  <c:v>1</c:v>
                </c:pt>
                <c:pt idx="7">
                  <c:v>2464</c:v>
                </c:pt>
                <c:pt idx="8">
                  <c:v>956</c:v>
                </c:pt>
                <c:pt idx="9">
                  <c:v>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494976452940141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314730</c:v>
                </c:pt>
                <c:pt idx="1">
                  <c:v>87268</c:v>
                </c:pt>
                <c:pt idx="2">
                  <c:v>24649</c:v>
                </c:pt>
                <c:pt idx="3">
                  <c:v>19711</c:v>
                </c:pt>
                <c:pt idx="4">
                  <c:v>16055</c:v>
                </c:pt>
                <c:pt idx="5">
                  <c:v>11682</c:v>
                </c:pt>
                <c:pt idx="6">
                  <c:v>11270</c:v>
                </c:pt>
                <c:pt idx="7">
                  <c:v>9200</c:v>
                </c:pt>
                <c:pt idx="8">
                  <c:v>8544</c:v>
                </c:pt>
                <c:pt idx="9">
                  <c:v>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979905811760568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5.2424646794102135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35507</c:v>
                </c:pt>
                <c:pt idx="1">
                  <c:v>62289</c:v>
                </c:pt>
                <c:pt idx="2">
                  <c:v>20194</c:v>
                </c:pt>
                <c:pt idx="3">
                  <c:v>14336</c:v>
                </c:pt>
                <c:pt idx="4">
                  <c:v>15584</c:v>
                </c:pt>
                <c:pt idx="5">
                  <c:v>21732</c:v>
                </c:pt>
                <c:pt idx="6">
                  <c:v>12188</c:v>
                </c:pt>
                <c:pt idx="7">
                  <c:v>7989</c:v>
                </c:pt>
                <c:pt idx="8">
                  <c:v>8829</c:v>
                </c:pt>
                <c:pt idx="9">
                  <c:v>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2.308825033234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3.569835396857509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7849176984288037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3089245247066038E-16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348200</c:v>
                </c:pt>
                <c:pt idx="1">
                  <c:v>137710</c:v>
                </c:pt>
                <c:pt idx="2">
                  <c:v>136136</c:v>
                </c:pt>
                <c:pt idx="3">
                  <c:v>91720</c:v>
                </c:pt>
                <c:pt idx="4">
                  <c:v>80561</c:v>
                </c:pt>
                <c:pt idx="5">
                  <c:v>72927</c:v>
                </c:pt>
                <c:pt idx="6">
                  <c:v>68465</c:v>
                </c:pt>
                <c:pt idx="7">
                  <c:v>63555</c:v>
                </c:pt>
                <c:pt idx="8">
                  <c:v>62253</c:v>
                </c:pt>
                <c:pt idx="9">
                  <c:v>48022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-2.597448046266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3.5698353968574115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71105</c:v>
                </c:pt>
                <c:pt idx="1">
                  <c:v>133170</c:v>
                </c:pt>
                <c:pt idx="2">
                  <c:v>91149</c:v>
                </c:pt>
                <c:pt idx="3">
                  <c:v>107739</c:v>
                </c:pt>
                <c:pt idx="4">
                  <c:v>85241</c:v>
                </c:pt>
                <c:pt idx="5">
                  <c:v>70847</c:v>
                </c:pt>
                <c:pt idx="6">
                  <c:v>60830</c:v>
                </c:pt>
                <c:pt idx="7">
                  <c:v>59223</c:v>
                </c:pt>
                <c:pt idx="8">
                  <c:v>84079</c:v>
                </c:pt>
                <c:pt idx="9">
                  <c:v>42161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8.8135519757278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6281939116584783E-2"/>
                  <c:y val="-5.1908064244263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1.6010050025798059E-2"/>
                  <c:y val="-5.923571480170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6.2678062678062682E-2"/>
                  <c:y val="-9.2223265669773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348200</c:v>
                </c:pt>
                <c:pt idx="1">
                  <c:v>137710</c:v>
                </c:pt>
                <c:pt idx="2">
                  <c:v>136136</c:v>
                </c:pt>
                <c:pt idx="3">
                  <c:v>91720</c:v>
                </c:pt>
                <c:pt idx="4">
                  <c:v>80561</c:v>
                </c:pt>
                <c:pt idx="5">
                  <c:v>72927</c:v>
                </c:pt>
                <c:pt idx="6">
                  <c:v>68465</c:v>
                </c:pt>
                <c:pt idx="7">
                  <c:v>63555</c:v>
                </c:pt>
                <c:pt idx="8">
                  <c:v>62253</c:v>
                </c:pt>
                <c:pt idx="9">
                  <c:v>48022</c:v>
                </c:pt>
                <c:pt idx="10">
                  <c:v>342362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348200</c:v>
                </c:pt>
                <c:pt idx="1">
                  <c:v>137710</c:v>
                </c:pt>
                <c:pt idx="2">
                  <c:v>136136</c:v>
                </c:pt>
                <c:pt idx="3">
                  <c:v>91720</c:v>
                </c:pt>
                <c:pt idx="4">
                  <c:v>80561</c:v>
                </c:pt>
                <c:pt idx="5">
                  <c:v>72927</c:v>
                </c:pt>
                <c:pt idx="6">
                  <c:v>68465</c:v>
                </c:pt>
                <c:pt idx="7">
                  <c:v>63555</c:v>
                </c:pt>
                <c:pt idx="8">
                  <c:v>62253</c:v>
                </c:pt>
                <c:pt idx="9">
                  <c:v>48022</c:v>
                </c:pt>
                <c:pt idx="10">
                  <c:v>342362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5797239085572318"/>
                  <c:y val="0.13799028569704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8.1314205953263594E-2"/>
                  <c:y val="3.2254019971641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451309998463933"/>
                  <c:y val="-6.033692340181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0.11864879485484162"/>
                  <c:y val="-9.3539928198630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-9.9674487253978747E-2"/>
                  <c:y val="-0.142119407487857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9.700493545177076E-2"/>
                  <c:y val="-8.5558994780824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21740898799863759"/>
                  <c:y val="-0.161792982773705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7.5151102295419173E-2"/>
                  <c:y val="-0.1005761004012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4.9194499542519018E-2"/>
                  <c:y val="-6.6844178960388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71105</c:v>
                </c:pt>
                <c:pt idx="1">
                  <c:v>133170</c:v>
                </c:pt>
                <c:pt idx="2">
                  <c:v>91149</c:v>
                </c:pt>
                <c:pt idx="3">
                  <c:v>107739</c:v>
                </c:pt>
                <c:pt idx="4">
                  <c:v>85241</c:v>
                </c:pt>
                <c:pt idx="5">
                  <c:v>70847</c:v>
                </c:pt>
                <c:pt idx="6">
                  <c:v>60830</c:v>
                </c:pt>
                <c:pt idx="7">
                  <c:v>59223</c:v>
                </c:pt>
                <c:pt idx="8">
                  <c:v>84079</c:v>
                </c:pt>
                <c:pt idx="9">
                  <c:v>42161</c:v>
                </c:pt>
                <c:pt idx="10" formatCode="#,##0_);[Red]\(#,##0\)">
                  <c:v>319682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3.569554843880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20890</c:v>
                </c:pt>
                <c:pt idx="1">
                  <c:v>13512</c:v>
                </c:pt>
                <c:pt idx="2">
                  <c:v>9947</c:v>
                </c:pt>
                <c:pt idx="3">
                  <c:v>9872</c:v>
                </c:pt>
                <c:pt idx="4">
                  <c:v>9393</c:v>
                </c:pt>
                <c:pt idx="5">
                  <c:v>6084</c:v>
                </c:pt>
                <c:pt idx="6">
                  <c:v>5432</c:v>
                </c:pt>
                <c:pt idx="7">
                  <c:v>4938</c:v>
                </c:pt>
                <c:pt idx="8">
                  <c:v>3143</c:v>
                </c:pt>
                <c:pt idx="9">
                  <c:v>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2.7411717138490849E-5"/>
                  <c:y val="-2.58849436560570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-7.4177176020874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8.6026191895725197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15266</c:v>
                </c:pt>
                <c:pt idx="1">
                  <c:v>19711</c:v>
                </c:pt>
                <c:pt idx="2">
                  <c:v>10341</c:v>
                </c:pt>
                <c:pt idx="3">
                  <c:v>12778</c:v>
                </c:pt>
                <c:pt idx="4">
                  <c:v>5764</c:v>
                </c:pt>
                <c:pt idx="5">
                  <c:v>6895</c:v>
                </c:pt>
                <c:pt idx="6">
                  <c:v>3687</c:v>
                </c:pt>
                <c:pt idx="7">
                  <c:v>5567</c:v>
                </c:pt>
                <c:pt idx="8">
                  <c:v>2412</c:v>
                </c:pt>
                <c:pt idx="9">
                  <c:v>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971677559912846E-3"/>
                  <c:y val="-1.73609105563908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4.26509186350317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85600</c:v>
                </c:pt>
                <c:pt idx="1">
                  <c:v>25522</c:v>
                </c:pt>
                <c:pt idx="2">
                  <c:v>12457</c:v>
                </c:pt>
                <c:pt idx="3">
                  <c:v>10197</c:v>
                </c:pt>
                <c:pt idx="4">
                  <c:v>10030</c:v>
                </c:pt>
                <c:pt idx="5">
                  <c:v>8993</c:v>
                </c:pt>
                <c:pt idx="6">
                  <c:v>6919</c:v>
                </c:pt>
                <c:pt idx="7">
                  <c:v>5732</c:v>
                </c:pt>
                <c:pt idx="8">
                  <c:v>5729</c:v>
                </c:pt>
                <c:pt idx="9">
                  <c:v>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6.9626198685948573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90574</c:v>
                </c:pt>
                <c:pt idx="1">
                  <c:v>22770</c:v>
                </c:pt>
                <c:pt idx="2">
                  <c:v>15993</c:v>
                </c:pt>
                <c:pt idx="3">
                  <c:v>11640</c:v>
                </c:pt>
                <c:pt idx="4">
                  <c:v>7213</c:v>
                </c:pt>
                <c:pt idx="5">
                  <c:v>11823</c:v>
                </c:pt>
                <c:pt idx="6">
                  <c:v>5750</c:v>
                </c:pt>
                <c:pt idx="7">
                  <c:v>222</c:v>
                </c:pt>
                <c:pt idx="8">
                  <c:v>4991</c:v>
                </c:pt>
                <c:pt idx="9">
                  <c:v>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3.5460992907800767E-3"/>
                  <c:y val="3.875663797839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4854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飲料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78214</c:v>
                </c:pt>
                <c:pt idx="1">
                  <c:v>43284</c:v>
                </c:pt>
                <c:pt idx="2">
                  <c:v>40198</c:v>
                </c:pt>
                <c:pt idx="3">
                  <c:v>34109</c:v>
                </c:pt>
                <c:pt idx="4">
                  <c:v>21031</c:v>
                </c:pt>
                <c:pt idx="5">
                  <c:v>18411</c:v>
                </c:pt>
                <c:pt idx="6">
                  <c:v>18171</c:v>
                </c:pt>
                <c:pt idx="7">
                  <c:v>14631</c:v>
                </c:pt>
                <c:pt idx="8">
                  <c:v>14396</c:v>
                </c:pt>
                <c:pt idx="9">
                  <c:v>14224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921985815602835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3.5460992907800767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3.100836232680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飲料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82220</c:v>
                </c:pt>
                <c:pt idx="1">
                  <c:v>31926</c:v>
                </c:pt>
                <c:pt idx="2">
                  <c:v>37535</c:v>
                </c:pt>
                <c:pt idx="3">
                  <c:v>24227</c:v>
                </c:pt>
                <c:pt idx="4">
                  <c:v>19618</c:v>
                </c:pt>
                <c:pt idx="5">
                  <c:v>29511</c:v>
                </c:pt>
                <c:pt idx="6">
                  <c:v>22137</c:v>
                </c:pt>
                <c:pt idx="7">
                  <c:v>15651</c:v>
                </c:pt>
                <c:pt idx="8">
                  <c:v>22573</c:v>
                </c:pt>
                <c:pt idx="9">
                  <c:v>15229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13281</c:v>
                </c:pt>
                <c:pt idx="1">
                  <c:v>8841</c:v>
                </c:pt>
                <c:pt idx="2">
                  <c:v>3538</c:v>
                </c:pt>
                <c:pt idx="3">
                  <c:v>3023</c:v>
                </c:pt>
                <c:pt idx="4">
                  <c:v>1371</c:v>
                </c:pt>
                <c:pt idx="5">
                  <c:v>1290</c:v>
                </c:pt>
                <c:pt idx="6">
                  <c:v>1192</c:v>
                </c:pt>
                <c:pt idx="7">
                  <c:v>1179</c:v>
                </c:pt>
                <c:pt idx="8">
                  <c:v>1099</c:v>
                </c:pt>
                <c:pt idx="9">
                  <c:v>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1109711286089236E-3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7.1111111111111115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13636</c:v>
                </c:pt>
                <c:pt idx="1">
                  <c:v>14168</c:v>
                </c:pt>
                <c:pt idx="2">
                  <c:v>3311</c:v>
                </c:pt>
                <c:pt idx="3">
                  <c:v>1805</c:v>
                </c:pt>
                <c:pt idx="4">
                  <c:v>1371</c:v>
                </c:pt>
                <c:pt idx="5">
                  <c:v>2155</c:v>
                </c:pt>
                <c:pt idx="6">
                  <c:v>839</c:v>
                </c:pt>
                <c:pt idx="7">
                  <c:v>1557</c:v>
                </c:pt>
                <c:pt idx="8">
                  <c:v>1529</c:v>
                </c:pt>
                <c:pt idx="9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石油製品</c:v>
                </c:pt>
                <c:pt idx="9">
                  <c:v>その他の機械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28795</c:v>
                </c:pt>
                <c:pt idx="1">
                  <c:v>16657</c:v>
                </c:pt>
                <c:pt idx="2">
                  <c:v>15923</c:v>
                </c:pt>
                <c:pt idx="3">
                  <c:v>13033</c:v>
                </c:pt>
                <c:pt idx="4">
                  <c:v>7542</c:v>
                </c:pt>
                <c:pt idx="5">
                  <c:v>7366</c:v>
                </c:pt>
                <c:pt idx="6">
                  <c:v>4966</c:v>
                </c:pt>
                <c:pt idx="7">
                  <c:v>3796</c:v>
                </c:pt>
                <c:pt idx="8">
                  <c:v>3505</c:v>
                </c:pt>
                <c:pt idx="9">
                  <c:v>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5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401189024600265E-2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4204E-3"/>
                  <c:y val="-3.17333214704094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石油製品</c:v>
                </c:pt>
                <c:pt idx="9">
                  <c:v>その他の機械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26904</c:v>
                </c:pt>
                <c:pt idx="1">
                  <c:v>15980</c:v>
                </c:pt>
                <c:pt idx="2">
                  <c:v>16051</c:v>
                </c:pt>
                <c:pt idx="3">
                  <c:v>2567</c:v>
                </c:pt>
                <c:pt idx="4">
                  <c:v>7361</c:v>
                </c:pt>
                <c:pt idx="5">
                  <c:v>7846</c:v>
                </c:pt>
                <c:pt idx="6">
                  <c:v>3268</c:v>
                </c:pt>
                <c:pt idx="7">
                  <c:v>4412</c:v>
                </c:pt>
                <c:pt idx="8">
                  <c:v>2</c:v>
                </c:pt>
                <c:pt idx="9">
                  <c:v>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飲料</c:v>
                </c:pt>
                <c:pt idx="9">
                  <c:v>その他の化学工業品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319030</c:v>
                </c:pt>
                <c:pt idx="1">
                  <c:v>105518</c:v>
                </c:pt>
                <c:pt idx="2">
                  <c:v>31411</c:v>
                </c:pt>
                <c:pt idx="3">
                  <c:v>29650</c:v>
                </c:pt>
                <c:pt idx="4">
                  <c:v>23908</c:v>
                </c:pt>
                <c:pt idx="5">
                  <c:v>20455</c:v>
                </c:pt>
                <c:pt idx="6">
                  <c:v>15423</c:v>
                </c:pt>
                <c:pt idx="7">
                  <c:v>14295</c:v>
                </c:pt>
                <c:pt idx="8">
                  <c:v>13484</c:v>
                </c:pt>
                <c:pt idx="9">
                  <c:v>13116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飲料</c:v>
                </c:pt>
                <c:pt idx="9">
                  <c:v>その他の化学工業品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43106</c:v>
                </c:pt>
                <c:pt idx="1">
                  <c:v>65758</c:v>
                </c:pt>
                <c:pt idx="2">
                  <c:v>19170</c:v>
                </c:pt>
                <c:pt idx="3">
                  <c:v>27890</c:v>
                </c:pt>
                <c:pt idx="4">
                  <c:v>20233</c:v>
                </c:pt>
                <c:pt idx="5">
                  <c:v>18510</c:v>
                </c:pt>
                <c:pt idx="6">
                  <c:v>18149</c:v>
                </c:pt>
                <c:pt idx="7">
                  <c:v>11833</c:v>
                </c:pt>
                <c:pt idx="8">
                  <c:v>15312</c:v>
                </c:pt>
                <c:pt idx="9">
                  <c:v>15079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0.30342</cdr:y>
    </cdr:from>
    <cdr:to>
      <cdr:x>0.74637</cdr:x>
      <cdr:y>0.35563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72" y="1771644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9" y="257173"/>
          <a:ext cx="914400" cy="155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0.86748</cdr:x>
      <cdr:y>0.16108</cdr:y>
    </cdr:from>
    <cdr:to>
      <cdr:x>0.99216</cdr:x>
      <cdr:y>0.66443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9271" y="457218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0.55102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602" y="609647"/>
          <a:ext cx="681327" cy="93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0.20345</cdr:y>
    </cdr:from>
    <cdr:to>
      <cdr:x>0.99876</cdr:x>
      <cdr:y>0.8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52" y="561979"/>
          <a:ext cx="563753" cy="1647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0.58712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2" y="676282"/>
          <a:ext cx="685733" cy="80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0.25001</cdr:y>
    </cdr:from>
    <cdr:to>
      <cdr:x>0.9948</cdr:x>
      <cdr:y>0.8587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2" y="657243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0.11972</cdr:y>
    </cdr:from>
    <cdr:to>
      <cdr:x>0.9922</cdr:x>
      <cdr:y>0.67606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323864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0.23929</cdr:y>
    </cdr:from>
    <cdr:to>
      <cdr:x>0.9791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106" y="638175"/>
          <a:ext cx="638235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0.27526</cdr:y>
    </cdr:from>
    <cdr:to>
      <cdr:x>0.98829</cdr:x>
      <cdr:y>0.85018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52463"/>
          <a:ext cx="699041" cy="1571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0.90612</cdr:x>
      <cdr:y>0.10204</cdr:y>
    </cdr:from>
    <cdr:to>
      <cdr:x>0.99087</cdr:x>
      <cdr:y>0.81633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46" y="285750"/>
          <a:ext cx="619156" cy="2000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0.90471</cdr:x>
      <cdr:y>0.13978</cdr:y>
    </cdr:from>
    <cdr:to>
      <cdr:x>0.9987</cdr:x>
      <cdr:y>0.9319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4" y="371475"/>
          <a:ext cx="685766" cy="2105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263" customWidth="1"/>
    <col min="2" max="2" width="7.25" style="314" customWidth="1"/>
    <col min="3" max="3" width="9.625" style="315" customWidth="1"/>
    <col min="4" max="4" width="9" style="263"/>
    <col min="5" max="5" width="20" style="263" bestFit="1" customWidth="1"/>
    <col min="6" max="6" width="18.625" style="263" customWidth="1"/>
    <col min="7" max="7" width="7.75" style="263" customWidth="1"/>
    <col min="8" max="8" width="2.375" style="263" customWidth="1"/>
    <col min="9" max="9" width="7.75" style="263" customWidth="1"/>
    <col min="10" max="256" width="9" style="263"/>
    <col min="257" max="257" width="9.625" style="263" customWidth="1"/>
    <col min="258" max="258" width="7.25" style="263" customWidth="1"/>
    <col min="259" max="259" width="9.625" style="263" customWidth="1"/>
    <col min="260" max="260" width="9" style="263"/>
    <col min="261" max="261" width="20" style="263" bestFit="1" customWidth="1"/>
    <col min="262" max="262" width="18.625" style="263" customWidth="1"/>
    <col min="263" max="263" width="7.75" style="263" customWidth="1"/>
    <col min="264" max="264" width="2.375" style="263" customWidth="1"/>
    <col min="265" max="265" width="7.75" style="263" customWidth="1"/>
    <col min="266" max="512" width="9" style="263"/>
    <col min="513" max="513" width="9.625" style="263" customWidth="1"/>
    <col min="514" max="514" width="7.25" style="263" customWidth="1"/>
    <col min="515" max="515" width="9.625" style="263" customWidth="1"/>
    <col min="516" max="516" width="9" style="263"/>
    <col min="517" max="517" width="20" style="263" bestFit="1" customWidth="1"/>
    <col min="518" max="518" width="18.625" style="263" customWidth="1"/>
    <col min="519" max="519" width="7.75" style="263" customWidth="1"/>
    <col min="520" max="520" width="2.375" style="263" customWidth="1"/>
    <col min="521" max="521" width="7.75" style="263" customWidth="1"/>
    <col min="522" max="768" width="9" style="263"/>
    <col min="769" max="769" width="9.625" style="263" customWidth="1"/>
    <col min="770" max="770" width="7.25" style="263" customWidth="1"/>
    <col min="771" max="771" width="9.625" style="263" customWidth="1"/>
    <col min="772" max="772" width="9" style="263"/>
    <col min="773" max="773" width="20" style="263" bestFit="1" customWidth="1"/>
    <col min="774" max="774" width="18.625" style="263" customWidth="1"/>
    <col min="775" max="775" width="7.75" style="263" customWidth="1"/>
    <col min="776" max="776" width="2.375" style="263" customWidth="1"/>
    <col min="777" max="777" width="7.75" style="263" customWidth="1"/>
    <col min="778" max="1024" width="9" style="263"/>
    <col min="1025" max="1025" width="9.625" style="263" customWidth="1"/>
    <col min="1026" max="1026" width="7.25" style="263" customWidth="1"/>
    <col min="1027" max="1027" width="9.625" style="263" customWidth="1"/>
    <col min="1028" max="1028" width="9" style="263"/>
    <col min="1029" max="1029" width="20" style="263" bestFit="1" customWidth="1"/>
    <col min="1030" max="1030" width="18.625" style="263" customWidth="1"/>
    <col min="1031" max="1031" width="7.75" style="263" customWidth="1"/>
    <col min="1032" max="1032" width="2.375" style="263" customWidth="1"/>
    <col min="1033" max="1033" width="7.75" style="263" customWidth="1"/>
    <col min="1034" max="1280" width="9" style="263"/>
    <col min="1281" max="1281" width="9.625" style="263" customWidth="1"/>
    <col min="1282" max="1282" width="7.25" style="263" customWidth="1"/>
    <col min="1283" max="1283" width="9.625" style="263" customWidth="1"/>
    <col min="1284" max="1284" width="9" style="263"/>
    <col min="1285" max="1285" width="20" style="263" bestFit="1" customWidth="1"/>
    <col min="1286" max="1286" width="18.625" style="263" customWidth="1"/>
    <col min="1287" max="1287" width="7.75" style="263" customWidth="1"/>
    <col min="1288" max="1288" width="2.375" style="263" customWidth="1"/>
    <col min="1289" max="1289" width="7.75" style="263" customWidth="1"/>
    <col min="1290" max="1536" width="9" style="263"/>
    <col min="1537" max="1537" width="9.625" style="263" customWidth="1"/>
    <col min="1538" max="1538" width="7.25" style="263" customWidth="1"/>
    <col min="1539" max="1539" width="9.625" style="263" customWidth="1"/>
    <col min="1540" max="1540" width="9" style="263"/>
    <col min="1541" max="1541" width="20" style="263" bestFit="1" customWidth="1"/>
    <col min="1542" max="1542" width="18.625" style="263" customWidth="1"/>
    <col min="1543" max="1543" width="7.75" style="263" customWidth="1"/>
    <col min="1544" max="1544" width="2.375" style="263" customWidth="1"/>
    <col min="1545" max="1545" width="7.75" style="263" customWidth="1"/>
    <col min="1546" max="1792" width="9" style="263"/>
    <col min="1793" max="1793" width="9.625" style="263" customWidth="1"/>
    <col min="1794" max="1794" width="7.25" style="263" customWidth="1"/>
    <col min="1795" max="1795" width="9.625" style="263" customWidth="1"/>
    <col min="1796" max="1796" width="9" style="263"/>
    <col min="1797" max="1797" width="20" style="263" bestFit="1" customWidth="1"/>
    <col min="1798" max="1798" width="18.625" style="263" customWidth="1"/>
    <col min="1799" max="1799" width="7.75" style="263" customWidth="1"/>
    <col min="1800" max="1800" width="2.375" style="263" customWidth="1"/>
    <col min="1801" max="1801" width="7.75" style="263" customWidth="1"/>
    <col min="1802" max="2048" width="9" style="263"/>
    <col min="2049" max="2049" width="9.625" style="263" customWidth="1"/>
    <col min="2050" max="2050" width="7.25" style="263" customWidth="1"/>
    <col min="2051" max="2051" width="9.625" style="263" customWidth="1"/>
    <col min="2052" max="2052" width="9" style="263"/>
    <col min="2053" max="2053" width="20" style="263" bestFit="1" customWidth="1"/>
    <col min="2054" max="2054" width="18.625" style="263" customWidth="1"/>
    <col min="2055" max="2055" width="7.75" style="263" customWidth="1"/>
    <col min="2056" max="2056" width="2.375" style="263" customWidth="1"/>
    <col min="2057" max="2057" width="7.75" style="263" customWidth="1"/>
    <col min="2058" max="2304" width="9" style="263"/>
    <col min="2305" max="2305" width="9.625" style="263" customWidth="1"/>
    <col min="2306" max="2306" width="7.25" style="263" customWidth="1"/>
    <col min="2307" max="2307" width="9.625" style="263" customWidth="1"/>
    <col min="2308" max="2308" width="9" style="263"/>
    <col min="2309" max="2309" width="20" style="263" bestFit="1" customWidth="1"/>
    <col min="2310" max="2310" width="18.625" style="263" customWidth="1"/>
    <col min="2311" max="2311" width="7.75" style="263" customWidth="1"/>
    <col min="2312" max="2312" width="2.375" style="263" customWidth="1"/>
    <col min="2313" max="2313" width="7.75" style="263" customWidth="1"/>
    <col min="2314" max="2560" width="9" style="263"/>
    <col min="2561" max="2561" width="9.625" style="263" customWidth="1"/>
    <col min="2562" max="2562" width="7.25" style="263" customWidth="1"/>
    <col min="2563" max="2563" width="9.625" style="263" customWidth="1"/>
    <col min="2564" max="2564" width="9" style="263"/>
    <col min="2565" max="2565" width="20" style="263" bestFit="1" customWidth="1"/>
    <col min="2566" max="2566" width="18.625" style="263" customWidth="1"/>
    <col min="2567" max="2567" width="7.75" style="263" customWidth="1"/>
    <col min="2568" max="2568" width="2.375" style="263" customWidth="1"/>
    <col min="2569" max="2569" width="7.75" style="263" customWidth="1"/>
    <col min="2570" max="2816" width="9" style="263"/>
    <col min="2817" max="2817" width="9.625" style="263" customWidth="1"/>
    <col min="2818" max="2818" width="7.25" style="263" customWidth="1"/>
    <col min="2819" max="2819" width="9.625" style="263" customWidth="1"/>
    <col min="2820" max="2820" width="9" style="263"/>
    <col min="2821" max="2821" width="20" style="263" bestFit="1" customWidth="1"/>
    <col min="2822" max="2822" width="18.625" style="263" customWidth="1"/>
    <col min="2823" max="2823" width="7.75" style="263" customWidth="1"/>
    <col min="2824" max="2824" width="2.375" style="263" customWidth="1"/>
    <col min="2825" max="2825" width="7.75" style="263" customWidth="1"/>
    <col min="2826" max="3072" width="9" style="263"/>
    <col min="3073" max="3073" width="9.625" style="263" customWidth="1"/>
    <col min="3074" max="3074" width="7.25" style="263" customWidth="1"/>
    <col min="3075" max="3075" width="9.625" style="263" customWidth="1"/>
    <col min="3076" max="3076" width="9" style="263"/>
    <col min="3077" max="3077" width="20" style="263" bestFit="1" customWidth="1"/>
    <col min="3078" max="3078" width="18.625" style="263" customWidth="1"/>
    <col min="3079" max="3079" width="7.75" style="263" customWidth="1"/>
    <col min="3080" max="3080" width="2.375" style="263" customWidth="1"/>
    <col min="3081" max="3081" width="7.75" style="263" customWidth="1"/>
    <col min="3082" max="3328" width="9" style="263"/>
    <col min="3329" max="3329" width="9.625" style="263" customWidth="1"/>
    <col min="3330" max="3330" width="7.25" style="263" customWidth="1"/>
    <col min="3331" max="3331" width="9.625" style="263" customWidth="1"/>
    <col min="3332" max="3332" width="9" style="263"/>
    <col min="3333" max="3333" width="20" style="263" bestFit="1" customWidth="1"/>
    <col min="3334" max="3334" width="18.625" style="263" customWidth="1"/>
    <col min="3335" max="3335" width="7.75" style="263" customWidth="1"/>
    <col min="3336" max="3336" width="2.375" style="263" customWidth="1"/>
    <col min="3337" max="3337" width="7.75" style="263" customWidth="1"/>
    <col min="3338" max="3584" width="9" style="263"/>
    <col min="3585" max="3585" width="9.625" style="263" customWidth="1"/>
    <col min="3586" max="3586" width="7.25" style="263" customWidth="1"/>
    <col min="3587" max="3587" width="9.625" style="263" customWidth="1"/>
    <col min="3588" max="3588" width="9" style="263"/>
    <col min="3589" max="3589" width="20" style="263" bestFit="1" customWidth="1"/>
    <col min="3590" max="3590" width="18.625" style="263" customWidth="1"/>
    <col min="3591" max="3591" width="7.75" style="263" customWidth="1"/>
    <col min="3592" max="3592" width="2.375" style="263" customWidth="1"/>
    <col min="3593" max="3593" width="7.75" style="263" customWidth="1"/>
    <col min="3594" max="3840" width="9" style="263"/>
    <col min="3841" max="3841" width="9.625" style="263" customWidth="1"/>
    <col min="3842" max="3842" width="7.25" style="263" customWidth="1"/>
    <col min="3843" max="3843" width="9.625" style="263" customWidth="1"/>
    <col min="3844" max="3844" width="9" style="263"/>
    <col min="3845" max="3845" width="20" style="263" bestFit="1" customWidth="1"/>
    <col min="3846" max="3846" width="18.625" style="263" customWidth="1"/>
    <col min="3847" max="3847" width="7.75" style="263" customWidth="1"/>
    <col min="3848" max="3848" width="2.375" style="263" customWidth="1"/>
    <col min="3849" max="3849" width="7.75" style="263" customWidth="1"/>
    <col min="3850" max="4096" width="9" style="263"/>
    <col min="4097" max="4097" width="9.625" style="263" customWidth="1"/>
    <col min="4098" max="4098" width="7.25" style="263" customWidth="1"/>
    <col min="4099" max="4099" width="9.625" style="263" customWidth="1"/>
    <col min="4100" max="4100" width="9" style="263"/>
    <col min="4101" max="4101" width="20" style="263" bestFit="1" customWidth="1"/>
    <col min="4102" max="4102" width="18.625" style="263" customWidth="1"/>
    <col min="4103" max="4103" width="7.75" style="263" customWidth="1"/>
    <col min="4104" max="4104" width="2.375" style="263" customWidth="1"/>
    <col min="4105" max="4105" width="7.75" style="263" customWidth="1"/>
    <col min="4106" max="4352" width="9" style="263"/>
    <col min="4353" max="4353" width="9.625" style="263" customWidth="1"/>
    <col min="4354" max="4354" width="7.25" style="263" customWidth="1"/>
    <col min="4355" max="4355" width="9.625" style="263" customWidth="1"/>
    <col min="4356" max="4356" width="9" style="263"/>
    <col min="4357" max="4357" width="20" style="263" bestFit="1" customWidth="1"/>
    <col min="4358" max="4358" width="18.625" style="263" customWidth="1"/>
    <col min="4359" max="4359" width="7.75" style="263" customWidth="1"/>
    <col min="4360" max="4360" width="2.375" style="263" customWidth="1"/>
    <col min="4361" max="4361" width="7.75" style="263" customWidth="1"/>
    <col min="4362" max="4608" width="9" style="263"/>
    <col min="4609" max="4609" width="9.625" style="263" customWidth="1"/>
    <col min="4610" max="4610" width="7.25" style="263" customWidth="1"/>
    <col min="4611" max="4611" width="9.625" style="263" customWidth="1"/>
    <col min="4612" max="4612" width="9" style="263"/>
    <col min="4613" max="4613" width="20" style="263" bestFit="1" customWidth="1"/>
    <col min="4614" max="4614" width="18.625" style="263" customWidth="1"/>
    <col min="4615" max="4615" width="7.75" style="263" customWidth="1"/>
    <col min="4616" max="4616" width="2.375" style="263" customWidth="1"/>
    <col min="4617" max="4617" width="7.75" style="263" customWidth="1"/>
    <col min="4618" max="4864" width="9" style="263"/>
    <col min="4865" max="4865" width="9.625" style="263" customWidth="1"/>
    <col min="4866" max="4866" width="7.25" style="263" customWidth="1"/>
    <col min="4867" max="4867" width="9.625" style="263" customWidth="1"/>
    <col min="4868" max="4868" width="9" style="263"/>
    <col min="4869" max="4869" width="20" style="263" bestFit="1" customWidth="1"/>
    <col min="4870" max="4870" width="18.625" style="263" customWidth="1"/>
    <col min="4871" max="4871" width="7.75" style="263" customWidth="1"/>
    <col min="4872" max="4872" width="2.375" style="263" customWidth="1"/>
    <col min="4873" max="4873" width="7.75" style="263" customWidth="1"/>
    <col min="4874" max="5120" width="9" style="263"/>
    <col min="5121" max="5121" width="9.625" style="263" customWidth="1"/>
    <col min="5122" max="5122" width="7.25" style="263" customWidth="1"/>
    <col min="5123" max="5123" width="9.625" style="263" customWidth="1"/>
    <col min="5124" max="5124" width="9" style="263"/>
    <col min="5125" max="5125" width="20" style="263" bestFit="1" customWidth="1"/>
    <col min="5126" max="5126" width="18.625" style="263" customWidth="1"/>
    <col min="5127" max="5127" width="7.75" style="263" customWidth="1"/>
    <col min="5128" max="5128" width="2.375" style="263" customWidth="1"/>
    <col min="5129" max="5129" width="7.75" style="263" customWidth="1"/>
    <col min="5130" max="5376" width="9" style="263"/>
    <col min="5377" max="5377" width="9.625" style="263" customWidth="1"/>
    <col min="5378" max="5378" width="7.25" style="263" customWidth="1"/>
    <col min="5379" max="5379" width="9.625" style="263" customWidth="1"/>
    <col min="5380" max="5380" width="9" style="263"/>
    <col min="5381" max="5381" width="20" style="263" bestFit="1" customWidth="1"/>
    <col min="5382" max="5382" width="18.625" style="263" customWidth="1"/>
    <col min="5383" max="5383" width="7.75" style="263" customWidth="1"/>
    <col min="5384" max="5384" width="2.375" style="263" customWidth="1"/>
    <col min="5385" max="5385" width="7.75" style="263" customWidth="1"/>
    <col min="5386" max="5632" width="9" style="263"/>
    <col min="5633" max="5633" width="9.625" style="263" customWidth="1"/>
    <col min="5634" max="5634" width="7.25" style="263" customWidth="1"/>
    <col min="5635" max="5635" width="9.625" style="263" customWidth="1"/>
    <col min="5636" max="5636" width="9" style="263"/>
    <col min="5637" max="5637" width="20" style="263" bestFit="1" customWidth="1"/>
    <col min="5638" max="5638" width="18.625" style="263" customWidth="1"/>
    <col min="5639" max="5639" width="7.75" style="263" customWidth="1"/>
    <col min="5640" max="5640" width="2.375" style="263" customWidth="1"/>
    <col min="5641" max="5641" width="7.75" style="263" customWidth="1"/>
    <col min="5642" max="5888" width="9" style="263"/>
    <col min="5889" max="5889" width="9.625" style="263" customWidth="1"/>
    <col min="5890" max="5890" width="7.25" style="263" customWidth="1"/>
    <col min="5891" max="5891" width="9.625" style="263" customWidth="1"/>
    <col min="5892" max="5892" width="9" style="263"/>
    <col min="5893" max="5893" width="20" style="263" bestFit="1" customWidth="1"/>
    <col min="5894" max="5894" width="18.625" style="263" customWidth="1"/>
    <col min="5895" max="5895" width="7.75" style="263" customWidth="1"/>
    <col min="5896" max="5896" width="2.375" style="263" customWidth="1"/>
    <col min="5897" max="5897" width="7.75" style="263" customWidth="1"/>
    <col min="5898" max="6144" width="9" style="263"/>
    <col min="6145" max="6145" width="9.625" style="263" customWidth="1"/>
    <col min="6146" max="6146" width="7.25" style="263" customWidth="1"/>
    <col min="6147" max="6147" width="9.625" style="263" customWidth="1"/>
    <col min="6148" max="6148" width="9" style="263"/>
    <col min="6149" max="6149" width="20" style="263" bestFit="1" customWidth="1"/>
    <col min="6150" max="6150" width="18.625" style="263" customWidth="1"/>
    <col min="6151" max="6151" width="7.75" style="263" customWidth="1"/>
    <col min="6152" max="6152" width="2.375" style="263" customWidth="1"/>
    <col min="6153" max="6153" width="7.75" style="263" customWidth="1"/>
    <col min="6154" max="6400" width="9" style="263"/>
    <col min="6401" max="6401" width="9.625" style="263" customWidth="1"/>
    <col min="6402" max="6402" width="7.25" style="263" customWidth="1"/>
    <col min="6403" max="6403" width="9.625" style="263" customWidth="1"/>
    <col min="6404" max="6404" width="9" style="263"/>
    <col min="6405" max="6405" width="20" style="263" bestFit="1" customWidth="1"/>
    <col min="6406" max="6406" width="18.625" style="263" customWidth="1"/>
    <col min="6407" max="6407" width="7.75" style="263" customWidth="1"/>
    <col min="6408" max="6408" width="2.375" style="263" customWidth="1"/>
    <col min="6409" max="6409" width="7.75" style="263" customWidth="1"/>
    <col min="6410" max="6656" width="9" style="263"/>
    <col min="6657" max="6657" width="9.625" style="263" customWidth="1"/>
    <col min="6658" max="6658" width="7.25" style="263" customWidth="1"/>
    <col min="6659" max="6659" width="9.625" style="263" customWidth="1"/>
    <col min="6660" max="6660" width="9" style="263"/>
    <col min="6661" max="6661" width="20" style="263" bestFit="1" customWidth="1"/>
    <col min="6662" max="6662" width="18.625" style="263" customWidth="1"/>
    <col min="6663" max="6663" width="7.75" style="263" customWidth="1"/>
    <col min="6664" max="6664" width="2.375" style="263" customWidth="1"/>
    <col min="6665" max="6665" width="7.75" style="263" customWidth="1"/>
    <col min="6666" max="6912" width="9" style="263"/>
    <col min="6913" max="6913" width="9.625" style="263" customWidth="1"/>
    <col min="6914" max="6914" width="7.25" style="263" customWidth="1"/>
    <col min="6915" max="6915" width="9.625" style="263" customWidth="1"/>
    <col min="6916" max="6916" width="9" style="263"/>
    <col min="6917" max="6917" width="20" style="263" bestFit="1" customWidth="1"/>
    <col min="6918" max="6918" width="18.625" style="263" customWidth="1"/>
    <col min="6919" max="6919" width="7.75" style="263" customWidth="1"/>
    <col min="6920" max="6920" width="2.375" style="263" customWidth="1"/>
    <col min="6921" max="6921" width="7.75" style="263" customWidth="1"/>
    <col min="6922" max="7168" width="9" style="263"/>
    <col min="7169" max="7169" width="9.625" style="263" customWidth="1"/>
    <col min="7170" max="7170" width="7.25" style="263" customWidth="1"/>
    <col min="7171" max="7171" width="9.625" style="263" customWidth="1"/>
    <col min="7172" max="7172" width="9" style="263"/>
    <col min="7173" max="7173" width="20" style="263" bestFit="1" customWidth="1"/>
    <col min="7174" max="7174" width="18.625" style="263" customWidth="1"/>
    <col min="7175" max="7175" width="7.75" style="263" customWidth="1"/>
    <col min="7176" max="7176" width="2.375" style="263" customWidth="1"/>
    <col min="7177" max="7177" width="7.75" style="263" customWidth="1"/>
    <col min="7178" max="7424" width="9" style="263"/>
    <col min="7425" max="7425" width="9.625" style="263" customWidth="1"/>
    <col min="7426" max="7426" width="7.25" style="263" customWidth="1"/>
    <col min="7427" max="7427" width="9.625" style="263" customWidth="1"/>
    <col min="7428" max="7428" width="9" style="263"/>
    <col min="7429" max="7429" width="20" style="263" bestFit="1" customWidth="1"/>
    <col min="7430" max="7430" width="18.625" style="263" customWidth="1"/>
    <col min="7431" max="7431" width="7.75" style="263" customWidth="1"/>
    <col min="7432" max="7432" width="2.375" style="263" customWidth="1"/>
    <col min="7433" max="7433" width="7.75" style="263" customWidth="1"/>
    <col min="7434" max="7680" width="9" style="263"/>
    <col min="7681" max="7681" width="9.625" style="263" customWidth="1"/>
    <col min="7682" max="7682" width="7.25" style="263" customWidth="1"/>
    <col min="7683" max="7683" width="9.625" style="263" customWidth="1"/>
    <col min="7684" max="7684" width="9" style="263"/>
    <col min="7685" max="7685" width="20" style="263" bestFit="1" customWidth="1"/>
    <col min="7686" max="7686" width="18.625" style="263" customWidth="1"/>
    <col min="7687" max="7687" width="7.75" style="263" customWidth="1"/>
    <col min="7688" max="7688" width="2.375" style="263" customWidth="1"/>
    <col min="7689" max="7689" width="7.75" style="263" customWidth="1"/>
    <col min="7690" max="7936" width="9" style="263"/>
    <col min="7937" max="7937" width="9.625" style="263" customWidth="1"/>
    <col min="7938" max="7938" width="7.25" style="263" customWidth="1"/>
    <col min="7939" max="7939" width="9.625" style="263" customWidth="1"/>
    <col min="7940" max="7940" width="9" style="263"/>
    <col min="7941" max="7941" width="20" style="263" bestFit="1" customWidth="1"/>
    <col min="7942" max="7942" width="18.625" style="263" customWidth="1"/>
    <col min="7943" max="7943" width="7.75" style="263" customWidth="1"/>
    <col min="7944" max="7944" width="2.375" style="263" customWidth="1"/>
    <col min="7945" max="7945" width="7.75" style="263" customWidth="1"/>
    <col min="7946" max="8192" width="9" style="263"/>
    <col min="8193" max="8193" width="9.625" style="263" customWidth="1"/>
    <col min="8194" max="8194" width="7.25" style="263" customWidth="1"/>
    <col min="8195" max="8195" width="9.625" style="263" customWidth="1"/>
    <col min="8196" max="8196" width="9" style="263"/>
    <col min="8197" max="8197" width="20" style="263" bestFit="1" customWidth="1"/>
    <col min="8198" max="8198" width="18.625" style="263" customWidth="1"/>
    <col min="8199" max="8199" width="7.75" style="263" customWidth="1"/>
    <col min="8200" max="8200" width="2.375" style="263" customWidth="1"/>
    <col min="8201" max="8201" width="7.75" style="263" customWidth="1"/>
    <col min="8202" max="8448" width="9" style="263"/>
    <col min="8449" max="8449" width="9.625" style="263" customWidth="1"/>
    <col min="8450" max="8450" width="7.25" style="263" customWidth="1"/>
    <col min="8451" max="8451" width="9.625" style="263" customWidth="1"/>
    <col min="8452" max="8452" width="9" style="263"/>
    <col min="8453" max="8453" width="20" style="263" bestFit="1" customWidth="1"/>
    <col min="8454" max="8454" width="18.625" style="263" customWidth="1"/>
    <col min="8455" max="8455" width="7.75" style="263" customWidth="1"/>
    <col min="8456" max="8456" width="2.375" style="263" customWidth="1"/>
    <col min="8457" max="8457" width="7.75" style="263" customWidth="1"/>
    <col min="8458" max="8704" width="9" style="263"/>
    <col min="8705" max="8705" width="9.625" style="263" customWidth="1"/>
    <col min="8706" max="8706" width="7.25" style="263" customWidth="1"/>
    <col min="8707" max="8707" width="9.625" style="263" customWidth="1"/>
    <col min="8708" max="8708" width="9" style="263"/>
    <col min="8709" max="8709" width="20" style="263" bestFit="1" customWidth="1"/>
    <col min="8710" max="8710" width="18.625" style="263" customWidth="1"/>
    <col min="8711" max="8711" width="7.75" style="263" customWidth="1"/>
    <col min="8712" max="8712" width="2.375" style="263" customWidth="1"/>
    <col min="8713" max="8713" width="7.75" style="263" customWidth="1"/>
    <col min="8714" max="8960" width="9" style="263"/>
    <col min="8961" max="8961" width="9.625" style="263" customWidth="1"/>
    <col min="8962" max="8962" width="7.25" style="263" customWidth="1"/>
    <col min="8963" max="8963" width="9.625" style="263" customWidth="1"/>
    <col min="8964" max="8964" width="9" style="263"/>
    <col min="8965" max="8965" width="20" style="263" bestFit="1" customWidth="1"/>
    <col min="8966" max="8966" width="18.625" style="263" customWidth="1"/>
    <col min="8967" max="8967" width="7.75" style="263" customWidth="1"/>
    <col min="8968" max="8968" width="2.375" style="263" customWidth="1"/>
    <col min="8969" max="8969" width="7.75" style="263" customWidth="1"/>
    <col min="8970" max="9216" width="9" style="263"/>
    <col min="9217" max="9217" width="9.625" style="263" customWidth="1"/>
    <col min="9218" max="9218" width="7.25" style="263" customWidth="1"/>
    <col min="9219" max="9219" width="9.625" style="263" customWidth="1"/>
    <col min="9220" max="9220" width="9" style="263"/>
    <col min="9221" max="9221" width="20" style="263" bestFit="1" customWidth="1"/>
    <col min="9222" max="9222" width="18.625" style="263" customWidth="1"/>
    <col min="9223" max="9223" width="7.75" style="263" customWidth="1"/>
    <col min="9224" max="9224" width="2.375" style="263" customWidth="1"/>
    <col min="9225" max="9225" width="7.75" style="263" customWidth="1"/>
    <col min="9226" max="9472" width="9" style="263"/>
    <col min="9473" max="9473" width="9.625" style="263" customWidth="1"/>
    <col min="9474" max="9474" width="7.25" style="263" customWidth="1"/>
    <col min="9475" max="9475" width="9.625" style="263" customWidth="1"/>
    <col min="9476" max="9476" width="9" style="263"/>
    <col min="9477" max="9477" width="20" style="263" bestFit="1" customWidth="1"/>
    <col min="9478" max="9478" width="18.625" style="263" customWidth="1"/>
    <col min="9479" max="9479" width="7.75" style="263" customWidth="1"/>
    <col min="9480" max="9480" width="2.375" style="263" customWidth="1"/>
    <col min="9481" max="9481" width="7.75" style="263" customWidth="1"/>
    <col min="9482" max="9728" width="9" style="263"/>
    <col min="9729" max="9729" width="9.625" style="263" customWidth="1"/>
    <col min="9730" max="9730" width="7.25" style="263" customWidth="1"/>
    <col min="9731" max="9731" width="9.625" style="263" customWidth="1"/>
    <col min="9732" max="9732" width="9" style="263"/>
    <col min="9733" max="9733" width="20" style="263" bestFit="1" customWidth="1"/>
    <col min="9734" max="9734" width="18.625" style="263" customWidth="1"/>
    <col min="9735" max="9735" width="7.75" style="263" customWidth="1"/>
    <col min="9736" max="9736" width="2.375" style="263" customWidth="1"/>
    <col min="9737" max="9737" width="7.75" style="263" customWidth="1"/>
    <col min="9738" max="9984" width="9" style="263"/>
    <col min="9985" max="9985" width="9.625" style="263" customWidth="1"/>
    <col min="9986" max="9986" width="7.25" style="263" customWidth="1"/>
    <col min="9987" max="9987" width="9.625" style="263" customWidth="1"/>
    <col min="9988" max="9988" width="9" style="263"/>
    <col min="9989" max="9989" width="20" style="263" bestFit="1" customWidth="1"/>
    <col min="9990" max="9990" width="18.625" style="263" customWidth="1"/>
    <col min="9991" max="9991" width="7.75" style="263" customWidth="1"/>
    <col min="9992" max="9992" width="2.375" style="263" customWidth="1"/>
    <col min="9993" max="9993" width="7.75" style="263" customWidth="1"/>
    <col min="9994" max="10240" width="9" style="263"/>
    <col min="10241" max="10241" width="9.625" style="263" customWidth="1"/>
    <col min="10242" max="10242" width="7.25" style="263" customWidth="1"/>
    <col min="10243" max="10243" width="9.625" style="263" customWidth="1"/>
    <col min="10244" max="10244" width="9" style="263"/>
    <col min="10245" max="10245" width="20" style="263" bestFit="1" customWidth="1"/>
    <col min="10246" max="10246" width="18.625" style="263" customWidth="1"/>
    <col min="10247" max="10247" width="7.75" style="263" customWidth="1"/>
    <col min="10248" max="10248" width="2.375" style="263" customWidth="1"/>
    <col min="10249" max="10249" width="7.75" style="263" customWidth="1"/>
    <col min="10250" max="10496" width="9" style="263"/>
    <col min="10497" max="10497" width="9.625" style="263" customWidth="1"/>
    <col min="10498" max="10498" width="7.25" style="263" customWidth="1"/>
    <col min="10499" max="10499" width="9.625" style="263" customWidth="1"/>
    <col min="10500" max="10500" width="9" style="263"/>
    <col min="10501" max="10501" width="20" style="263" bestFit="1" customWidth="1"/>
    <col min="10502" max="10502" width="18.625" style="263" customWidth="1"/>
    <col min="10503" max="10503" width="7.75" style="263" customWidth="1"/>
    <col min="10504" max="10504" width="2.375" style="263" customWidth="1"/>
    <col min="10505" max="10505" width="7.75" style="263" customWidth="1"/>
    <col min="10506" max="10752" width="9" style="263"/>
    <col min="10753" max="10753" width="9.625" style="263" customWidth="1"/>
    <col min="10754" max="10754" width="7.25" style="263" customWidth="1"/>
    <col min="10755" max="10755" width="9.625" style="263" customWidth="1"/>
    <col min="10756" max="10756" width="9" style="263"/>
    <col min="10757" max="10757" width="20" style="263" bestFit="1" customWidth="1"/>
    <col min="10758" max="10758" width="18.625" style="263" customWidth="1"/>
    <col min="10759" max="10759" width="7.75" style="263" customWidth="1"/>
    <col min="10760" max="10760" width="2.375" style="263" customWidth="1"/>
    <col min="10761" max="10761" width="7.75" style="263" customWidth="1"/>
    <col min="10762" max="11008" width="9" style="263"/>
    <col min="11009" max="11009" width="9.625" style="263" customWidth="1"/>
    <col min="11010" max="11010" width="7.25" style="263" customWidth="1"/>
    <col min="11011" max="11011" width="9.625" style="263" customWidth="1"/>
    <col min="11012" max="11012" width="9" style="263"/>
    <col min="11013" max="11013" width="20" style="263" bestFit="1" customWidth="1"/>
    <col min="11014" max="11014" width="18.625" style="263" customWidth="1"/>
    <col min="11015" max="11015" width="7.75" style="263" customWidth="1"/>
    <col min="11016" max="11016" width="2.375" style="263" customWidth="1"/>
    <col min="11017" max="11017" width="7.75" style="263" customWidth="1"/>
    <col min="11018" max="11264" width="9" style="263"/>
    <col min="11265" max="11265" width="9.625" style="263" customWidth="1"/>
    <col min="11266" max="11266" width="7.25" style="263" customWidth="1"/>
    <col min="11267" max="11267" width="9.625" style="263" customWidth="1"/>
    <col min="11268" max="11268" width="9" style="263"/>
    <col min="11269" max="11269" width="20" style="263" bestFit="1" customWidth="1"/>
    <col min="11270" max="11270" width="18.625" style="263" customWidth="1"/>
    <col min="11271" max="11271" width="7.75" style="263" customWidth="1"/>
    <col min="11272" max="11272" width="2.375" style="263" customWidth="1"/>
    <col min="11273" max="11273" width="7.75" style="263" customWidth="1"/>
    <col min="11274" max="11520" width="9" style="263"/>
    <col min="11521" max="11521" width="9.625" style="263" customWidth="1"/>
    <col min="11522" max="11522" width="7.25" style="263" customWidth="1"/>
    <col min="11523" max="11523" width="9.625" style="263" customWidth="1"/>
    <col min="11524" max="11524" width="9" style="263"/>
    <col min="11525" max="11525" width="20" style="263" bestFit="1" customWidth="1"/>
    <col min="11526" max="11526" width="18.625" style="263" customWidth="1"/>
    <col min="11527" max="11527" width="7.75" style="263" customWidth="1"/>
    <col min="11528" max="11528" width="2.375" style="263" customWidth="1"/>
    <col min="11529" max="11529" width="7.75" style="263" customWidth="1"/>
    <col min="11530" max="11776" width="9" style="263"/>
    <col min="11777" max="11777" width="9.625" style="263" customWidth="1"/>
    <col min="11778" max="11778" width="7.25" style="263" customWidth="1"/>
    <col min="11779" max="11779" width="9.625" style="263" customWidth="1"/>
    <col min="11780" max="11780" width="9" style="263"/>
    <col min="11781" max="11781" width="20" style="263" bestFit="1" customWidth="1"/>
    <col min="11782" max="11782" width="18.625" style="263" customWidth="1"/>
    <col min="11783" max="11783" width="7.75" style="263" customWidth="1"/>
    <col min="11784" max="11784" width="2.375" style="263" customWidth="1"/>
    <col min="11785" max="11785" width="7.75" style="263" customWidth="1"/>
    <col min="11786" max="12032" width="9" style="263"/>
    <col min="12033" max="12033" width="9.625" style="263" customWidth="1"/>
    <col min="12034" max="12034" width="7.25" style="263" customWidth="1"/>
    <col min="12035" max="12035" width="9.625" style="263" customWidth="1"/>
    <col min="12036" max="12036" width="9" style="263"/>
    <col min="12037" max="12037" width="20" style="263" bestFit="1" customWidth="1"/>
    <col min="12038" max="12038" width="18.625" style="263" customWidth="1"/>
    <col min="12039" max="12039" width="7.75" style="263" customWidth="1"/>
    <col min="12040" max="12040" width="2.375" style="263" customWidth="1"/>
    <col min="12041" max="12041" width="7.75" style="263" customWidth="1"/>
    <col min="12042" max="12288" width="9" style="263"/>
    <col min="12289" max="12289" width="9.625" style="263" customWidth="1"/>
    <col min="12290" max="12290" width="7.25" style="263" customWidth="1"/>
    <col min="12291" max="12291" width="9.625" style="263" customWidth="1"/>
    <col min="12292" max="12292" width="9" style="263"/>
    <col min="12293" max="12293" width="20" style="263" bestFit="1" customWidth="1"/>
    <col min="12294" max="12294" width="18.625" style="263" customWidth="1"/>
    <col min="12295" max="12295" width="7.75" style="263" customWidth="1"/>
    <col min="12296" max="12296" width="2.375" style="263" customWidth="1"/>
    <col min="12297" max="12297" width="7.75" style="263" customWidth="1"/>
    <col min="12298" max="12544" width="9" style="263"/>
    <col min="12545" max="12545" width="9.625" style="263" customWidth="1"/>
    <col min="12546" max="12546" width="7.25" style="263" customWidth="1"/>
    <col min="12547" max="12547" width="9.625" style="263" customWidth="1"/>
    <col min="12548" max="12548" width="9" style="263"/>
    <col min="12549" max="12549" width="20" style="263" bestFit="1" customWidth="1"/>
    <col min="12550" max="12550" width="18.625" style="263" customWidth="1"/>
    <col min="12551" max="12551" width="7.75" style="263" customWidth="1"/>
    <col min="12552" max="12552" width="2.375" style="263" customWidth="1"/>
    <col min="12553" max="12553" width="7.75" style="263" customWidth="1"/>
    <col min="12554" max="12800" width="9" style="263"/>
    <col min="12801" max="12801" width="9.625" style="263" customWidth="1"/>
    <col min="12802" max="12802" width="7.25" style="263" customWidth="1"/>
    <col min="12803" max="12803" width="9.625" style="263" customWidth="1"/>
    <col min="12804" max="12804" width="9" style="263"/>
    <col min="12805" max="12805" width="20" style="263" bestFit="1" customWidth="1"/>
    <col min="12806" max="12806" width="18.625" style="263" customWidth="1"/>
    <col min="12807" max="12807" width="7.75" style="263" customWidth="1"/>
    <col min="12808" max="12808" width="2.375" style="263" customWidth="1"/>
    <col min="12809" max="12809" width="7.75" style="263" customWidth="1"/>
    <col min="12810" max="13056" width="9" style="263"/>
    <col min="13057" max="13057" width="9.625" style="263" customWidth="1"/>
    <col min="13058" max="13058" width="7.25" style="263" customWidth="1"/>
    <col min="13059" max="13059" width="9.625" style="263" customWidth="1"/>
    <col min="13060" max="13060" width="9" style="263"/>
    <col min="13061" max="13061" width="20" style="263" bestFit="1" customWidth="1"/>
    <col min="13062" max="13062" width="18.625" style="263" customWidth="1"/>
    <col min="13063" max="13063" width="7.75" style="263" customWidth="1"/>
    <col min="13064" max="13064" width="2.375" style="263" customWidth="1"/>
    <col min="13065" max="13065" width="7.75" style="263" customWidth="1"/>
    <col min="13066" max="13312" width="9" style="263"/>
    <col min="13313" max="13313" width="9.625" style="263" customWidth="1"/>
    <col min="13314" max="13314" width="7.25" style="263" customWidth="1"/>
    <col min="13315" max="13315" width="9.625" style="263" customWidth="1"/>
    <col min="13316" max="13316" width="9" style="263"/>
    <col min="13317" max="13317" width="20" style="263" bestFit="1" customWidth="1"/>
    <col min="13318" max="13318" width="18.625" style="263" customWidth="1"/>
    <col min="13319" max="13319" width="7.75" style="263" customWidth="1"/>
    <col min="13320" max="13320" width="2.375" style="263" customWidth="1"/>
    <col min="13321" max="13321" width="7.75" style="263" customWidth="1"/>
    <col min="13322" max="13568" width="9" style="263"/>
    <col min="13569" max="13569" width="9.625" style="263" customWidth="1"/>
    <col min="13570" max="13570" width="7.25" style="263" customWidth="1"/>
    <col min="13571" max="13571" width="9.625" style="263" customWidth="1"/>
    <col min="13572" max="13572" width="9" style="263"/>
    <col min="13573" max="13573" width="20" style="263" bestFit="1" customWidth="1"/>
    <col min="13574" max="13574" width="18.625" style="263" customWidth="1"/>
    <col min="13575" max="13575" width="7.75" style="263" customWidth="1"/>
    <col min="13576" max="13576" width="2.375" style="263" customWidth="1"/>
    <col min="13577" max="13577" width="7.75" style="263" customWidth="1"/>
    <col min="13578" max="13824" width="9" style="263"/>
    <col min="13825" max="13825" width="9.625" style="263" customWidth="1"/>
    <col min="13826" max="13826" width="7.25" style="263" customWidth="1"/>
    <col min="13827" max="13827" width="9.625" style="263" customWidth="1"/>
    <col min="13828" max="13828" width="9" style="263"/>
    <col min="13829" max="13829" width="20" style="263" bestFit="1" customWidth="1"/>
    <col min="13830" max="13830" width="18.625" style="263" customWidth="1"/>
    <col min="13831" max="13831" width="7.75" style="263" customWidth="1"/>
    <col min="13832" max="13832" width="2.375" style="263" customWidth="1"/>
    <col min="13833" max="13833" width="7.75" style="263" customWidth="1"/>
    <col min="13834" max="14080" width="9" style="263"/>
    <col min="14081" max="14081" width="9.625" style="263" customWidth="1"/>
    <col min="14082" max="14082" width="7.25" style="263" customWidth="1"/>
    <col min="14083" max="14083" width="9.625" style="263" customWidth="1"/>
    <col min="14084" max="14084" width="9" style="263"/>
    <col min="14085" max="14085" width="20" style="263" bestFit="1" customWidth="1"/>
    <col min="14086" max="14086" width="18.625" style="263" customWidth="1"/>
    <col min="14087" max="14087" width="7.75" style="263" customWidth="1"/>
    <col min="14088" max="14088" width="2.375" style="263" customWidth="1"/>
    <col min="14089" max="14089" width="7.75" style="263" customWidth="1"/>
    <col min="14090" max="14336" width="9" style="263"/>
    <col min="14337" max="14337" width="9.625" style="263" customWidth="1"/>
    <col min="14338" max="14338" width="7.25" style="263" customWidth="1"/>
    <col min="14339" max="14339" width="9.625" style="263" customWidth="1"/>
    <col min="14340" max="14340" width="9" style="263"/>
    <col min="14341" max="14341" width="20" style="263" bestFit="1" customWidth="1"/>
    <col min="14342" max="14342" width="18.625" style="263" customWidth="1"/>
    <col min="14343" max="14343" width="7.75" style="263" customWidth="1"/>
    <col min="14344" max="14344" width="2.375" style="263" customWidth="1"/>
    <col min="14345" max="14345" width="7.75" style="263" customWidth="1"/>
    <col min="14346" max="14592" width="9" style="263"/>
    <col min="14593" max="14593" width="9.625" style="263" customWidth="1"/>
    <col min="14594" max="14594" width="7.25" style="263" customWidth="1"/>
    <col min="14595" max="14595" width="9.625" style="263" customWidth="1"/>
    <col min="14596" max="14596" width="9" style="263"/>
    <col min="14597" max="14597" width="20" style="263" bestFit="1" customWidth="1"/>
    <col min="14598" max="14598" width="18.625" style="263" customWidth="1"/>
    <col min="14599" max="14599" width="7.75" style="263" customWidth="1"/>
    <col min="14600" max="14600" width="2.375" style="263" customWidth="1"/>
    <col min="14601" max="14601" width="7.75" style="263" customWidth="1"/>
    <col min="14602" max="14848" width="9" style="263"/>
    <col min="14849" max="14849" width="9.625" style="263" customWidth="1"/>
    <col min="14850" max="14850" width="7.25" style="263" customWidth="1"/>
    <col min="14851" max="14851" width="9.625" style="263" customWidth="1"/>
    <col min="14852" max="14852" width="9" style="263"/>
    <col min="14853" max="14853" width="20" style="263" bestFit="1" customWidth="1"/>
    <col min="14854" max="14854" width="18.625" style="263" customWidth="1"/>
    <col min="14855" max="14855" width="7.75" style="263" customWidth="1"/>
    <col min="14856" max="14856" width="2.375" style="263" customWidth="1"/>
    <col min="14857" max="14857" width="7.75" style="263" customWidth="1"/>
    <col min="14858" max="15104" width="9" style="263"/>
    <col min="15105" max="15105" width="9.625" style="263" customWidth="1"/>
    <col min="15106" max="15106" width="7.25" style="263" customWidth="1"/>
    <col min="15107" max="15107" width="9.625" style="263" customWidth="1"/>
    <col min="15108" max="15108" width="9" style="263"/>
    <col min="15109" max="15109" width="20" style="263" bestFit="1" customWidth="1"/>
    <col min="15110" max="15110" width="18.625" style="263" customWidth="1"/>
    <col min="15111" max="15111" width="7.75" style="263" customWidth="1"/>
    <col min="15112" max="15112" width="2.375" style="263" customWidth="1"/>
    <col min="15113" max="15113" width="7.75" style="263" customWidth="1"/>
    <col min="15114" max="15360" width="9" style="263"/>
    <col min="15361" max="15361" width="9.625" style="263" customWidth="1"/>
    <col min="15362" max="15362" width="7.25" style="263" customWidth="1"/>
    <col min="15363" max="15363" width="9.625" style="263" customWidth="1"/>
    <col min="15364" max="15364" width="9" style="263"/>
    <col min="15365" max="15365" width="20" style="263" bestFit="1" customWidth="1"/>
    <col min="15366" max="15366" width="18.625" style="263" customWidth="1"/>
    <col min="15367" max="15367" width="7.75" style="263" customWidth="1"/>
    <col min="15368" max="15368" width="2.375" style="263" customWidth="1"/>
    <col min="15369" max="15369" width="7.75" style="263" customWidth="1"/>
    <col min="15370" max="15616" width="9" style="263"/>
    <col min="15617" max="15617" width="9.625" style="263" customWidth="1"/>
    <col min="15618" max="15618" width="7.25" style="263" customWidth="1"/>
    <col min="15619" max="15619" width="9.625" style="263" customWidth="1"/>
    <col min="15620" max="15620" width="9" style="263"/>
    <col min="15621" max="15621" width="20" style="263" bestFit="1" customWidth="1"/>
    <col min="15622" max="15622" width="18.625" style="263" customWidth="1"/>
    <col min="15623" max="15623" width="7.75" style="263" customWidth="1"/>
    <col min="15624" max="15624" width="2.375" style="263" customWidth="1"/>
    <col min="15625" max="15625" width="7.75" style="263" customWidth="1"/>
    <col min="15626" max="15872" width="9" style="263"/>
    <col min="15873" max="15873" width="9.625" style="263" customWidth="1"/>
    <col min="15874" max="15874" width="7.25" style="263" customWidth="1"/>
    <col min="15875" max="15875" width="9.625" style="263" customWidth="1"/>
    <col min="15876" max="15876" width="9" style="263"/>
    <col min="15877" max="15877" width="20" style="263" bestFit="1" customWidth="1"/>
    <col min="15878" max="15878" width="18.625" style="263" customWidth="1"/>
    <col min="15879" max="15879" width="7.75" style="263" customWidth="1"/>
    <col min="15880" max="15880" width="2.375" style="263" customWidth="1"/>
    <col min="15881" max="15881" width="7.75" style="263" customWidth="1"/>
    <col min="15882" max="16128" width="9" style="263"/>
    <col min="16129" max="16129" width="9.625" style="263" customWidth="1"/>
    <col min="16130" max="16130" width="7.25" style="263" customWidth="1"/>
    <col min="16131" max="16131" width="9.625" style="263" customWidth="1"/>
    <col min="16132" max="16132" width="9" style="263"/>
    <col min="16133" max="16133" width="20" style="263" bestFit="1" customWidth="1"/>
    <col min="16134" max="16134" width="18.625" style="263" customWidth="1"/>
    <col min="16135" max="16135" width="7.75" style="263" customWidth="1"/>
    <col min="16136" max="16136" width="2.375" style="263" customWidth="1"/>
    <col min="16137" max="16137" width="7.75" style="263" customWidth="1"/>
    <col min="16138" max="16384" width="9" style="263"/>
  </cols>
  <sheetData>
    <row r="1" spans="1:8" ht="21" customHeight="1" x14ac:dyDescent="0.2">
      <c r="A1" s="258"/>
      <c r="B1" s="259"/>
      <c r="C1" s="260"/>
      <c r="D1" s="261"/>
      <c r="E1" s="261"/>
      <c r="F1" s="261"/>
      <c r="G1" s="261"/>
      <c r="H1" s="262"/>
    </row>
    <row r="2" spans="1:8" ht="24" x14ac:dyDescent="0.25">
      <c r="A2" s="532" t="s">
        <v>129</v>
      </c>
      <c r="B2" s="533"/>
      <c r="C2" s="533"/>
      <c r="D2" s="533"/>
      <c r="E2" s="533"/>
      <c r="F2" s="533"/>
      <c r="G2" s="533"/>
      <c r="H2" s="534"/>
    </row>
    <row r="3" spans="1:8" ht="30" customHeight="1" x14ac:dyDescent="0.2">
      <c r="A3" s="535"/>
      <c r="B3" s="533"/>
      <c r="C3" s="533"/>
      <c r="D3" s="533"/>
      <c r="E3" s="533"/>
      <c r="F3" s="533"/>
      <c r="G3" s="533"/>
      <c r="H3" s="534"/>
    </row>
    <row r="4" spans="1:8" x14ac:dyDescent="0.2">
      <c r="A4" s="111"/>
      <c r="B4" s="264"/>
      <c r="C4" s="265"/>
      <c r="D4" s="34"/>
      <c r="E4" s="34"/>
      <c r="F4" s="34"/>
      <c r="G4" s="34"/>
      <c r="H4" s="266"/>
    </row>
    <row r="5" spans="1:8" x14ac:dyDescent="0.2">
      <c r="A5" s="267"/>
      <c r="B5" s="268"/>
      <c r="C5" s="268"/>
      <c r="D5" s="268"/>
      <c r="E5" s="268"/>
      <c r="F5" s="268"/>
      <c r="G5" s="268"/>
      <c r="H5" s="269"/>
    </row>
    <row r="6" spans="1:8" ht="23.25" customHeight="1" x14ac:dyDescent="0.15">
      <c r="A6" s="270"/>
      <c r="B6" s="271" t="s">
        <v>130</v>
      </c>
      <c r="C6" s="272"/>
      <c r="D6" s="273" t="s">
        <v>131</v>
      </c>
      <c r="E6" s="273"/>
      <c r="F6" s="274"/>
      <c r="G6" s="274"/>
      <c r="H6" s="266"/>
    </row>
    <row r="7" spans="1:8" s="280" customFormat="1" ht="17.100000000000001" customHeight="1" x14ac:dyDescent="0.15">
      <c r="A7" s="275"/>
      <c r="B7" s="276">
        <v>1</v>
      </c>
      <c r="C7" s="277"/>
      <c r="D7" s="274" t="s">
        <v>132</v>
      </c>
      <c r="E7" s="274"/>
      <c r="F7" s="274"/>
      <c r="G7" s="278"/>
      <c r="H7" s="279"/>
    </row>
    <row r="8" spans="1:8" s="280" customFormat="1" ht="17.100000000000001" customHeight="1" x14ac:dyDescent="0.15">
      <c r="A8" s="275"/>
      <c r="B8" s="281"/>
      <c r="C8" s="277"/>
      <c r="D8" s="274"/>
      <c r="E8" s="274"/>
      <c r="F8" s="274"/>
      <c r="G8" s="274"/>
      <c r="H8" s="279"/>
    </row>
    <row r="9" spans="1:8" s="280" customFormat="1" ht="17.100000000000001" customHeight="1" x14ac:dyDescent="0.15">
      <c r="A9" s="275"/>
      <c r="B9" s="282">
        <v>2</v>
      </c>
      <c r="C9" s="277"/>
      <c r="D9" s="274" t="s">
        <v>133</v>
      </c>
      <c r="E9" s="274"/>
      <c r="F9" s="274"/>
      <c r="G9" s="278"/>
      <c r="H9" s="279"/>
    </row>
    <row r="10" spans="1:8" s="280" customFormat="1" ht="17.100000000000001" customHeight="1" x14ac:dyDescent="0.15">
      <c r="A10" s="275"/>
      <c r="B10" s="281"/>
      <c r="C10" s="277"/>
      <c r="D10" s="274"/>
      <c r="E10" s="274"/>
      <c r="F10" s="274"/>
      <c r="G10" s="274"/>
      <c r="H10" s="279"/>
    </row>
    <row r="11" spans="1:8" s="280" customFormat="1" ht="17.100000000000001" customHeight="1" x14ac:dyDescent="0.15">
      <c r="A11" s="275"/>
      <c r="B11" s="283">
        <v>3</v>
      </c>
      <c r="C11" s="277"/>
      <c r="D11" s="274" t="s">
        <v>134</v>
      </c>
      <c r="E11" s="274"/>
      <c r="F11" s="274"/>
      <c r="G11" s="278"/>
      <c r="H11" s="279"/>
    </row>
    <row r="12" spans="1:8" s="280" customFormat="1" ht="17.100000000000001" customHeight="1" x14ac:dyDescent="0.15">
      <c r="A12" s="275"/>
      <c r="B12" s="281"/>
      <c r="C12" s="277"/>
      <c r="D12" s="274"/>
      <c r="E12" s="274"/>
      <c r="F12" s="274"/>
      <c r="G12" s="274"/>
      <c r="H12" s="279"/>
    </row>
    <row r="13" spans="1:8" s="280" customFormat="1" ht="17.100000000000001" customHeight="1" x14ac:dyDescent="0.15">
      <c r="A13" s="275"/>
      <c r="B13" s="399">
        <v>4</v>
      </c>
      <c r="C13" s="277"/>
      <c r="D13" s="274" t="s">
        <v>135</v>
      </c>
      <c r="E13" s="274"/>
      <c r="F13" s="274"/>
      <c r="G13" s="278"/>
      <c r="H13" s="279"/>
    </row>
    <row r="14" spans="1:8" s="280" customFormat="1" ht="17.100000000000001" customHeight="1" x14ac:dyDescent="0.15">
      <c r="A14" s="275"/>
      <c r="B14" s="281" t="s">
        <v>136</v>
      </c>
      <c r="C14" s="277"/>
      <c r="D14" s="274"/>
      <c r="E14" s="274"/>
      <c r="F14" s="274"/>
      <c r="G14" s="274"/>
      <c r="H14" s="279"/>
    </row>
    <row r="15" spans="1:8" s="280" customFormat="1" ht="17.100000000000001" customHeight="1" x14ac:dyDescent="0.15">
      <c r="A15" s="275"/>
      <c r="B15" s="284">
        <v>5</v>
      </c>
      <c r="C15" s="285"/>
      <c r="D15" s="274" t="s">
        <v>137</v>
      </c>
      <c r="E15" s="274"/>
      <c r="F15" s="274"/>
      <c r="G15" s="278"/>
      <c r="H15" s="279"/>
    </row>
    <row r="16" spans="1:8" s="280" customFormat="1" ht="17.100000000000001" customHeight="1" x14ac:dyDescent="0.15">
      <c r="A16" s="275"/>
      <c r="B16" s="281"/>
      <c r="C16" s="277"/>
      <c r="D16" s="274"/>
      <c r="E16" s="274"/>
      <c r="F16" s="274"/>
      <c r="G16" s="274"/>
      <c r="H16" s="279"/>
    </row>
    <row r="17" spans="1:8" s="280" customFormat="1" ht="17.100000000000001" customHeight="1" x14ac:dyDescent="0.15">
      <c r="A17" s="275"/>
      <c r="B17" s="286">
        <v>6</v>
      </c>
      <c r="C17" s="277"/>
      <c r="D17" s="274" t="s">
        <v>138</v>
      </c>
      <c r="E17" s="274"/>
      <c r="F17" s="274"/>
      <c r="G17" s="274"/>
      <c r="H17" s="279"/>
    </row>
    <row r="18" spans="1:8" s="280" customFormat="1" ht="17.100000000000001" customHeight="1" x14ac:dyDescent="0.15">
      <c r="A18" s="275"/>
      <c r="B18" s="281"/>
      <c r="C18" s="277"/>
      <c r="D18" s="274"/>
      <c r="E18" s="274"/>
      <c r="F18" s="274"/>
      <c r="G18" s="274"/>
      <c r="H18" s="279"/>
    </row>
    <row r="19" spans="1:8" s="280" customFormat="1" ht="17.100000000000001" customHeight="1" x14ac:dyDescent="0.15">
      <c r="A19" s="275"/>
      <c r="B19" s="287">
        <v>7</v>
      </c>
      <c r="C19" s="277"/>
      <c r="D19" s="274" t="s">
        <v>139</v>
      </c>
      <c r="E19" s="274"/>
      <c r="F19" s="274"/>
      <c r="G19" s="274"/>
      <c r="H19" s="279"/>
    </row>
    <row r="20" spans="1:8" s="280" customFormat="1" ht="17.100000000000001" customHeight="1" x14ac:dyDescent="0.15">
      <c r="A20" s="275"/>
      <c r="B20" s="281"/>
      <c r="C20" s="277"/>
      <c r="D20" s="274"/>
      <c r="E20" s="274"/>
      <c r="F20" s="274"/>
      <c r="G20" s="274"/>
      <c r="H20" s="279"/>
    </row>
    <row r="21" spans="1:8" s="280" customFormat="1" ht="17.100000000000001" customHeight="1" x14ac:dyDescent="0.15">
      <c r="A21" s="275"/>
      <c r="B21" s="288">
        <v>8</v>
      </c>
      <c r="C21" s="277"/>
      <c r="D21" s="274" t="s">
        <v>140</v>
      </c>
      <c r="E21" s="274"/>
      <c r="F21" s="274"/>
      <c r="G21" s="274"/>
      <c r="H21" s="279"/>
    </row>
    <row r="22" spans="1:8" s="280" customFormat="1" ht="17.100000000000001" customHeight="1" x14ac:dyDescent="0.15">
      <c r="A22" s="275"/>
      <c r="B22" s="281"/>
      <c r="C22" s="277"/>
      <c r="D22" s="274"/>
      <c r="E22" s="274"/>
      <c r="F22" s="274"/>
      <c r="G22" s="274"/>
      <c r="H22" s="279"/>
    </row>
    <row r="23" spans="1:8" s="280" customFormat="1" ht="17.100000000000001" customHeight="1" x14ac:dyDescent="0.15">
      <c r="A23" s="275"/>
      <c r="B23" s="289">
        <v>9</v>
      </c>
      <c r="C23" s="277"/>
      <c r="D23" s="274" t="s">
        <v>141</v>
      </c>
      <c r="E23" s="274"/>
      <c r="F23" s="274"/>
      <c r="G23" s="274"/>
      <c r="H23" s="279"/>
    </row>
    <row r="24" spans="1:8" s="280" customFormat="1" ht="17.100000000000001" customHeight="1" x14ac:dyDescent="0.15">
      <c r="A24" s="275"/>
      <c r="B24" s="281"/>
      <c r="C24" s="277"/>
      <c r="D24" s="274"/>
      <c r="E24" s="274"/>
      <c r="F24" s="274"/>
      <c r="G24" s="274"/>
      <c r="H24" s="279"/>
    </row>
    <row r="25" spans="1:8" s="280" customFormat="1" ht="17.100000000000001" customHeight="1" x14ac:dyDescent="0.15">
      <c r="A25" s="275"/>
      <c r="B25" s="290">
        <v>10</v>
      </c>
      <c r="C25" s="277"/>
      <c r="D25" s="274" t="s">
        <v>142</v>
      </c>
      <c r="E25" s="274"/>
      <c r="F25" s="274"/>
      <c r="G25" s="274"/>
      <c r="H25" s="279"/>
    </row>
    <row r="26" spans="1:8" s="280" customFormat="1" ht="17.100000000000001" customHeight="1" x14ac:dyDescent="0.15">
      <c r="A26" s="275"/>
      <c r="B26" s="281"/>
      <c r="C26" s="277"/>
      <c r="D26" s="274"/>
      <c r="E26" s="274"/>
      <c r="F26" s="274"/>
      <c r="G26" s="274"/>
      <c r="H26" s="279"/>
    </row>
    <row r="27" spans="1:8" s="280" customFormat="1" ht="17.100000000000001" customHeight="1" x14ac:dyDescent="0.15">
      <c r="A27" s="275"/>
      <c r="B27" s="291">
        <v>11</v>
      </c>
      <c r="C27" s="277"/>
      <c r="D27" s="274" t="s">
        <v>143</v>
      </c>
      <c r="E27" s="274"/>
      <c r="F27" s="274"/>
      <c r="G27" s="274"/>
      <c r="H27" s="279"/>
    </row>
    <row r="28" spans="1:8" s="280" customFormat="1" ht="17.100000000000001" customHeight="1" x14ac:dyDescent="0.15">
      <c r="A28" s="275"/>
      <c r="B28" s="281"/>
      <c r="C28" s="277"/>
      <c r="D28" s="274"/>
      <c r="E28" s="274"/>
      <c r="F28" s="274"/>
      <c r="G28" s="274"/>
      <c r="H28" s="279"/>
    </row>
    <row r="29" spans="1:8" s="280" customFormat="1" ht="17.100000000000001" customHeight="1" x14ac:dyDescent="0.15">
      <c r="A29" s="275"/>
      <c r="B29" s="316">
        <v>12</v>
      </c>
      <c r="C29" s="277"/>
      <c r="D29" s="274" t="s">
        <v>144</v>
      </c>
      <c r="E29" s="274"/>
      <c r="F29" s="274"/>
      <c r="G29" s="274"/>
      <c r="H29" s="279"/>
    </row>
    <row r="30" spans="1:8" s="280" customFormat="1" ht="17.100000000000001" customHeight="1" x14ac:dyDescent="0.15">
      <c r="A30" s="292"/>
      <c r="B30" s="293"/>
      <c r="C30" s="294"/>
      <c r="D30" s="295"/>
      <c r="E30" s="295"/>
      <c r="F30" s="295"/>
      <c r="G30" s="295"/>
      <c r="H30" s="296"/>
    </row>
    <row r="31" spans="1:8" s="280" customFormat="1" ht="17.100000000000001" customHeight="1" x14ac:dyDescent="0.15">
      <c r="A31" s="275"/>
      <c r="B31" s="316">
        <v>13</v>
      </c>
      <c r="C31" s="297"/>
      <c r="D31" s="274" t="s">
        <v>145</v>
      </c>
      <c r="E31" s="274"/>
      <c r="F31" s="274"/>
      <c r="G31" s="274"/>
      <c r="H31" s="279"/>
    </row>
    <row r="32" spans="1:8" s="280" customFormat="1" ht="17.100000000000001" customHeight="1" x14ac:dyDescent="0.15">
      <c r="A32" s="275"/>
      <c r="B32" s="281"/>
      <c r="C32" s="277"/>
      <c r="D32" s="274"/>
      <c r="E32" s="274"/>
      <c r="F32" s="274"/>
      <c r="G32" s="274"/>
      <c r="H32" s="279"/>
    </row>
    <row r="33" spans="1:8" s="280" customFormat="1" ht="17.100000000000001" customHeight="1" x14ac:dyDescent="0.15">
      <c r="A33" s="275"/>
      <c r="B33" s="316">
        <v>14</v>
      </c>
      <c r="C33" s="277"/>
      <c r="D33" s="274" t="s">
        <v>146</v>
      </c>
      <c r="E33" s="274"/>
      <c r="F33" s="274"/>
      <c r="G33" s="274"/>
      <c r="H33" s="279"/>
    </row>
    <row r="34" spans="1:8" s="280" customFormat="1" ht="17.100000000000001" customHeight="1" x14ac:dyDescent="0.15">
      <c r="A34" s="298"/>
      <c r="B34" s="281"/>
      <c r="C34" s="277"/>
      <c r="D34" s="299"/>
      <c r="E34" s="299"/>
      <c r="F34" s="299"/>
      <c r="G34" s="299"/>
      <c r="H34" s="300"/>
    </row>
    <row r="35" spans="1:8" s="280" customFormat="1" ht="17.100000000000001" customHeight="1" x14ac:dyDescent="0.15">
      <c r="A35" s="301"/>
      <c r="B35" s="316">
        <v>15</v>
      </c>
      <c r="C35" s="277"/>
      <c r="D35" s="302" t="s">
        <v>87</v>
      </c>
      <c r="E35" s="302" t="s">
        <v>147</v>
      </c>
      <c r="F35" s="302"/>
      <c r="G35" s="302"/>
      <c r="H35" s="303"/>
    </row>
    <row r="36" spans="1:8" s="280" customFormat="1" ht="17.100000000000001" customHeight="1" x14ac:dyDescent="0.15">
      <c r="A36" s="298"/>
      <c r="B36" s="304"/>
      <c r="C36" s="305"/>
      <c r="D36" s="299"/>
      <c r="E36" s="299"/>
      <c r="F36" s="299"/>
      <c r="G36" s="299"/>
      <c r="H36" s="300"/>
    </row>
    <row r="37" spans="1:8" s="280" customFormat="1" ht="17.100000000000001" customHeight="1" x14ac:dyDescent="0.15">
      <c r="A37" s="275"/>
      <c r="B37" s="316">
        <v>16</v>
      </c>
      <c r="C37" s="297"/>
      <c r="D37" s="274" t="s">
        <v>148</v>
      </c>
      <c r="E37" s="274"/>
      <c r="F37" s="274"/>
      <c r="G37" s="274"/>
      <c r="H37" s="279"/>
    </row>
    <row r="38" spans="1:8" s="280" customFormat="1" ht="17.100000000000001" customHeight="1" x14ac:dyDescent="0.15">
      <c r="A38" s="275"/>
      <c r="B38" s="281"/>
      <c r="C38" s="277"/>
      <c r="D38" s="274"/>
      <c r="E38" s="274"/>
      <c r="F38" s="274"/>
      <c r="G38" s="274"/>
      <c r="H38" s="279"/>
    </row>
    <row r="39" spans="1:8" s="280" customFormat="1" ht="17.100000000000001" customHeight="1" x14ac:dyDescent="0.15">
      <c r="A39" s="275"/>
      <c r="B39" s="316">
        <v>17</v>
      </c>
      <c r="C39" s="297"/>
      <c r="D39" s="274" t="s">
        <v>149</v>
      </c>
      <c r="E39" s="274"/>
      <c r="F39" s="274"/>
      <c r="G39" s="274"/>
      <c r="H39" s="279"/>
    </row>
    <row r="40" spans="1:8" s="280" customFormat="1" ht="17.100000000000001" customHeight="1" x14ac:dyDescent="0.15">
      <c r="A40" s="275"/>
      <c r="B40" s="317"/>
      <c r="C40" s="297"/>
      <c r="D40" s="274"/>
      <c r="E40" s="274"/>
      <c r="F40" s="274"/>
      <c r="G40" s="274"/>
      <c r="H40" s="279"/>
    </row>
    <row r="41" spans="1:8" s="280" customFormat="1" ht="17.100000000000001" customHeight="1" x14ac:dyDescent="0.15">
      <c r="A41" s="275"/>
      <c r="B41" s="281"/>
      <c r="C41" s="306"/>
      <c r="D41" s="274"/>
      <c r="E41" s="274"/>
      <c r="F41" s="274"/>
      <c r="G41" s="274"/>
      <c r="H41" s="279"/>
    </row>
    <row r="42" spans="1:8" s="280" customFormat="1" ht="29.25" customHeight="1" x14ac:dyDescent="0.2">
      <c r="A42" s="536" t="s">
        <v>150</v>
      </c>
      <c r="B42" s="537"/>
      <c r="C42" s="537"/>
      <c r="D42" s="537"/>
      <c r="E42" s="537"/>
      <c r="F42" s="537"/>
      <c r="G42" s="537"/>
      <c r="H42" s="538"/>
    </row>
    <row r="43" spans="1:8" s="280" customFormat="1" ht="14.25" x14ac:dyDescent="0.15">
      <c r="A43" s="307"/>
      <c r="B43" s="308"/>
      <c r="C43" s="309"/>
      <c r="D43" s="310"/>
      <c r="E43" s="310"/>
      <c r="F43" s="310"/>
      <c r="G43" s="310"/>
      <c r="H43" s="311"/>
    </row>
    <row r="44" spans="1:8" s="313" customFormat="1" x14ac:dyDescent="0.2">
      <c r="A44" s="312"/>
      <c r="B44" s="264"/>
      <c r="C44" s="265"/>
      <c r="D44" s="312"/>
      <c r="E44" s="312"/>
      <c r="F44" s="312"/>
      <c r="G44" s="312"/>
      <c r="H44" s="312"/>
    </row>
    <row r="45" spans="1:8" s="313" customFormat="1" x14ac:dyDescent="0.2">
      <c r="A45" s="312"/>
      <c r="B45" s="264"/>
      <c r="C45" s="265"/>
      <c r="D45" s="312"/>
      <c r="E45" s="312"/>
      <c r="F45" s="312"/>
      <c r="G45" s="312"/>
      <c r="H45" s="312"/>
    </row>
    <row r="46" spans="1:8" s="313" customFormat="1" x14ac:dyDescent="0.2">
      <c r="A46" s="312"/>
      <c r="B46" s="264"/>
      <c r="C46" s="265"/>
      <c r="D46" s="312"/>
      <c r="E46" s="312"/>
      <c r="F46" s="312"/>
      <c r="G46" s="312"/>
      <c r="H46" s="312"/>
    </row>
    <row r="47" spans="1:8" s="313" customFormat="1" x14ac:dyDescent="0.2">
      <c r="A47" s="312"/>
      <c r="B47" s="264"/>
      <c r="C47" s="265"/>
      <c r="D47" s="312"/>
      <c r="E47" s="312"/>
      <c r="F47" s="312"/>
      <c r="G47" s="312"/>
      <c r="H47" s="312"/>
    </row>
    <row r="48" spans="1:8" s="313" customFormat="1" x14ac:dyDescent="0.2">
      <c r="A48" s="312"/>
      <c r="B48" s="264"/>
      <c r="C48" s="265"/>
      <c r="D48" s="312"/>
      <c r="E48" s="312"/>
      <c r="F48" s="312"/>
      <c r="G48" s="312"/>
      <c r="H48" s="312"/>
    </row>
    <row r="49" spans="1:8" s="313" customFormat="1" x14ac:dyDescent="0.2">
      <c r="A49" s="312"/>
      <c r="B49" s="264"/>
      <c r="C49" s="265"/>
      <c r="D49" s="312"/>
      <c r="E49" s="312"/>
      <c r="F49" s="312"/>
      <c r="G49" s="312"/>
      <c r="H49" s="312"/>
    </row>
    <row r="50" spans="1:8" s="313" customFormat="1" x14ac:dyDescent="0.2">
      <c r="A50" s="312"/>
      <c r="B50" s="264"/>
      <c r="C50" s="265"/>
      <c r="D50" s="312"/>
      <c r="E50" s="312"/>
      <c r="F50" s="312"/>
      <c r="G50" s="312"/>
      <c r="H50" s="312"/>
    </row>
    <row r="51" spans="1:8" s="313" customFormat="1" x14ac:dyDescent="0.2">
      <c r="A51" s="312"/>
      <c r="B51" s="264"/>
      <c r="C51" s="265"/>
      <c r="D51" s="312"/>
      <c r="E51" s="312"/>
      <c r="F51" s="312"/>
      <c r="G51" s="312"/>
      <c r="H51" s="312"/>
    </row>
    <row r="52" spans="1:8" s="313" customFormat="1" x14ac:dyDescent="0.2">
      <c r="A52" s="312"/>
      <c r="B52" s="264"/>
      <c r="C52" s="265"/>
      <c r="D52" s="312"/>
      <c r="E52" s="312"/>
      <c r="F52" s="312"/>
      <c r="G52" s="312"/>
      <c r="H52" s="312"/>
    </row>
    <row r="53" spans="1:8" s="313" customFormat="1" x14ac:dyDescent="0.2">
      <c r="A53" s="312"/>
      <c r="B53" s="264"/>
      <c r="C53" s="265"/>
      <c r="D53" s="312"/>
      <c r="E53" s="312"/>
      <c r="F53" s="312"/>
      <c r="G53" s="312"/>
      <c r="H53" s="312"/>
    </row>
    <row r="54" spans="1:8" s="313" customFormat="1" x14ac:dyDescent="0.2">
      <c r="A54" s="312"/>
      <c r="B54" s="264"/>
      <c r="C54" s="265"/>
      <c r="D54" s="312"/>
      <c r="E54" s="312"/>
      <c r="F54" s="312"/>
      <c r="G54" s="312"/>
      <c r="H54" s="312"/>
    </row>
    <row r="55" spans="1:8" s="313" customFormat="1" x14ac:dyDescent="0.2">
      <c r="B55" s="314"/>
      <c r="C55" s="315"/>
    </row>
    <row r="56" spans="1:8" s="313" customFormat="1" x14ac:dyDescent="0.2">
      <c r="B56" s="314"/>
      <c r="C56" s="315"/>
    </row>
    <row r="57" spans="1:8" s="313" customFormat="1" x14ac:dyDescent="0.2">
      <c r="B57" s="314"/>
      <c r="C57" s="315"/>
    </row>
    <row r="58" spans="1:8" s="313" customFormat="1" x14ac:dyDescent="0.2">
      <c r="B58" s="314"/>
      <c r="C58" s="315"/>
    </row>
    <row r="59" spans="1:8" s="313" customFormat="1" x14ac:dyDescent="0.2">
      <c r="B59" s="314"/>
      <c r="C59" s="315"/>
    </row>
    <row r="60" spans="1:8" s="313" customFormat="1" x14ac:dyDescent="0.2">
      <c r="B60" s="314"/>
      <c r="C60" s="315"/>
    </row>
    <row r="61" spans="1:8" s="313" customFormat="1" x14ac:dyDescent="0.2">
      <c r="B61" s="314"/>
      <c r="C61" s="315"/>
    </row>
    <row r="62" spans="1:8" s="313" customFormat="1" x14ac:dyDescent="0.2">
      <c r="B62" s="314"/>
      <c r="C62" s="315"/>
    </row>
    <row r="63" spans="1:8" s="313" customFormat="1" x14ac:dyDescent="0.2">
      <c r="B63" s="314"/>
      <c r="C63" s="315"/>
    </row>
    <row r="64" spans="1:8" s="313" customFormat="1" x14ac:dyDescent="0.2">
      <c r="B64" s="314"/>
      <c r="C64" s="315"/>
    </row>
    <row r="65" spans="2:3" s="313" customFormat="1" x14ac:dyDescent="0.2">
      <c r="B65" s="314"/>
      <c r="C65" s="315"/>
    </row>
    <row r="66" spans="2:3" s="313" customFormat="1" x14ac:dyDescent="0.2">
      <c r="B66" s="314"/>
      <c r="C66" s="315"/>
    </row>
    <row r="67" spans="2:3" s="313" customFormat="1" x14ac:dyDescent="0.2">
      <c r="B67" s="314"/>
      <c r="C67" s="315"/>
    </row>
    <row r="68" spans="2:3" s="313" customFormat="1" x14ac:dyDescent="0.2">
      <c r="B68" s="314"/>
      <c r="C68" s="315"/>
    </row>
    <row r="69" spans="2:3" s="313" customFormat="1" x14ac:dyDescent="0.2">
      <c r="B69" s="314"/>
      <c r="C69" s="315"/>
    </row>
    <row r="70" spans="2:3" s="313" customFormat="1" x14ac:dyDescent="0.2">
      <c r="B70" s="314"/>
      <c r="C70" s="315"/>
    </row>
    <row r="71" spans="2:3" s="313" customFormat="1" x14ac:dyDescent="0.2">
      <c r="B71" s="314"/>
      <c r="C71" s="315"/>
    </row>
    <row r="72" spans="2:3" s="313" customFormat="1" x14ac:dyDescent="0.2">
      <c r="B72" s="314"/>
      <c r="C72" s="315"/>
    </row>
    <row r="73" spans="2:3" s="313" customFormat="1" x14ac:dyDescent="0.2">
      <c r="B73" s="314"/>
      <c r="C73" s="315"/>
    </row>
    <row r="74" spans="2:3" s="313" customFormat="1" x14ac:dyDescent="0.2">
      <c r="B74" s="314"/>
      <c r="C74" s="315"/>
    </row>
    <row r="75" spans="2:3" s="313" customFormat="1" x14ac:dyDescent="0.2">
      <c r="B75" s="314"/>
      <c r="C75" s="315"/>
    </row>
    <row r="76" spans="2:3" s="313" customFormat="1" x14ac:dyDescent="0.2">
      <c r="B76" s="314"/>
      <c r="C76" s="315"/>
    </row>
    <row r="77" spans="2:3" s="313" customFormat="1" x14ac:dyDescent="0.2">
      <c r="B77" s="314"/>
      <c r="C77" s="315"/>
    </row>
    <row r="78" spans="2:3" s="313" customFormat="1" x14ac:dyDescent="0.2">
      <c r="B78" s="314"/>
      <c r="C78" s="315"/>
    </row>
    <row r="79" spans="2:3" s="313" customFormat="1" x14ac:dyDescent="0.2">
      <c r="B79" s="314"/>
      <c r="C79" s="315"/>
    </row>
    <row r="80" spans="2:3" s="313" customFormat="1" x14ac:dyDescent="0.2">
      <c r="B80" s="314"/>
      <c r="C80" s="315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U15" sqref="U15"/>
    </sheetView>
  </sheetViews>
  <sheetFormatPr defaultColWidth="10.625" defaultRowHeight="13.5" x14ac:dyDescent="0.15"/>
  <cols>
    <col min="1" max="1" width="8.5" style="407" customWidth="1"/>
    <col min="2" max="2" width="13.375" style="407" customWidth="1"/>
    <col min="3" max="16384" width="10.625" style="407"/>
  </cols>
  <sheetData>
    <row r="1" spans="1:13" ht="17.25" customHeight="1" x14ac:dyDescent="0.2">
      <c r="A1" s="539" t="s">
        <v>124</v>
      </c>
      <c r="F1" s="157"/>
      <c r="G1" s="157"/>
      <c r="H1" s="157"/>
    </row>
    <row r="2" spans="1:13" x14ac:dyDescent="0.15">
      <c r="A2" s="533"/>
    </row>
    <row r="3" spans="1:13" ht="17.25" x14ac:dyDescent="0.2">
      <c r="A3" s="533"/>
      <c r="C3" s="157"/>
    </row>
    <row r="4" spans="1:13" ht="17.25" x14ac:dyDescent="0.2">
      <c r="A4" s="533"/>
      <c r="J4" s="157"/>
      <c r="K4" s="157"/>
      <c r="L4" s="157"/>
      <c r="M4" s="157"/>
    </row>
    <row r="5" spans="1:13" x14ac:dyDescent="0.15">
      <c r="A5" s="533"/>
    </row>
    <row r="6" spans="1:13" x14ac:dyDescent="0.15">
      <c r="A6" s="533"/>
    </row>
    <row r="7" spans="1:13" x14ac:dyDescent="0.15">
      <c r="A7" s="533"/>
    </row>
    <row r="8" spans="1:13" x14ac:dyDescent="0.15">
      <c r="A8" s="533"/>
    </row>
    <row r="9" spans="1:13" x14ac:dyDescent="0.15">
      <c r="A9" s="533"/>
    </row>
    <row r="10" spans="1:13" x14ac:dyDescent="0.15">
      <c r="A10" s="533"/>
    </row>
    <row r="11" spans="1:13" x14ac:dyDescent="0.15">
      <c r="A11" s="533"/>
    </row>
    <row r="12" spans="1:13" x14ac:dyDescent="0.15">
      <c r="A12" s="533"/>
    </row>
    <row r="13" spans="1:13" x14ac:dyDescent="0.15">
      <c r="A13" s="533"/>
    </row>
    <row r="14" spans="1:13" x14ac:dyDescent="0.15">
      <c r="A14" s="533"/>
    </row>
    <row r="15" spans="1:13" x14ac:dyDescent="0.15">
      <c r="A15" s="533"/>
    </row>
    <row r="16" spans="1:13" x14ac:dyDescent="0.15">
      <c r="A16" s="533"/>
    </row>
    <row r="17" spans="1:15" x14ac:dyDescent="0.15">
      <c r="A17" s="533"/>
    </row>
    <row r="18" spans="1:15" x14ac:dyDescent="0.15">
      <c r="A18" s="533"/>
    </row>
    <row r="19" spans="1:15" x14ac:dyDescent="0.15">
      <c r="A19" s="533"/>
    </row>
    <row r="20" spans="1:15" x14ac:dyDescent="0.15">
      <c r="A20" s="533"/>
    </row>
    <row r="21" spans="1:15" x14ac:dyDescent="0.15">
      <c r="A21" s="533"/>
    </row>
    <row r="22" spans="1:15" x14ac:dyDescent="0.15">
      <c r="A22" s="533"/>
    </row>
    <row r="23" spans="1:15" x14ac:dyDescent="0.15">
      <c r="A23" s="533"/>
    </row>
    <row r="24" spans="1:15" x14ac:dyDescent="0.15">
      <c r="A24" s="533"/>
    </row>
    <row r="25" spans="1:15" x14ac:dyDescent="0.15">
      <c r="A25" s="533"/>
    </row>
    <row r="26" spans="1:15" x14ac:dyDescent="0.15">
      <c r="A26" s="533"/>
    </row>
    <row r="27" spans="1:15" x14ac:dyDescent="0.15">
      <c r="A27" s="533"/>
    </row>
    <row r="28" spans="1:15" x14ac:dyDescent="0.15">
      <c r="A28" s="533"/>
    </row>
    <row r="29" spans="1:15" x14ac:dyDescent="0.15">
      <c r="A29" s="533"/>
      <c r="O29" s="404"/>
    </row>
    <row r="30" spans="1:15" x14ac:dyDescent="0.15">
      <c r="A30" s="533"/>
    </row>
    <row r="31" spans="1:15" x14ac:dyDescent="0.15">
      <c r="A31" s="533"/>
    </row>
    <row r="32" spans="1:15" x14ac:dyDescent="0.15">
      <c r="A32" s="533"/>
    </row>
    <row r="33" spans="1:15" x14ac:dyDescent="0.15">
      <c r="A33" s="533"/>
    </row>
    <row r="34" spans="1:15" x14ac:dyDescent="0.15">
      <c r="A34" s="533"/>
    </row>
    <row r="35" spans="1:15" s="46" customFormat="1" ht="20.100000000000001" customHeight="1" x14ac:dyDescent="0.15">
      <c r="A35" s="533"/>
      <c r="B35" s="432" t="s">
        <v>170</v>
      </c>
      <c r="C35" s="432" t="s">
        <v>153</v>
      </c>
      <c r="D35" s="432" t="s">
        <v>154</v>
      </c>
      <c r="E35" s="433" t="s">
        <v>156</v>
      </c>
      <c r="F35" s="434" t="s">
        <v>159</v>
      </c>
      <c r="G35" s="434" t="s">
        <v>162</v>
      </c>
      <c r="H35" s="434" t="s">
        <v>169</v>
      </c>
      <c r="I35" s="434" t="s">
        <v>172</v>
      </c>
      <c r="J35" s="434" t="s">
        <v>173</v>
      </c>
      <c r="K35" s="434" t="s">
        <v>174</v>
      </c>
      <c r="L35" s="434" t="s">
        <v>193</v>
      </c>
      <c r="M35" s="435" t="s">
        <v>194</v>
      </c>
      <c r="N35" s="51"/>
      <c r="O35" s="159"/>
    </row>
    <row r="36" spans="1:15" ht="25.5" customHeight="1" x14ac:dyDescent="0.15">
      <c r="A36" s="533"/>
      <c r="B36" s="221" t="s">
        <v>105</v>
      </c>
      <c r="C36" s="326">
        <v>105</v>
      </c>
      <c r="D36" s="326">
        <v>95.8</v>
      </c>
      <c r="E36" s="326">
        <v>99.5</v>
      </c>
      <c r="F36" s="326">
        <v>100.7</v>
      </c>
      <c r="G36" s="326">
        <v>106.9</v>
      </c>
      <c r="H36" s="326">
        <v>108.5</v>
      </c>
      <c r="I36" s="326">
        <v>114.8</v>
      </c>
      <c r="J36" s="326">
        <v>122.6</v>
      </c>
      <c r="K36" s="326">
        <v>120.5</v>
      </c>
      <c r="L36" s="326">
        <v>125.7</v>
      </c>
      <c r="M36" s="326">
        <v>142</v>
      </c>
      <c r="N36" s="1"/>
      <c r="O36" s="1"/>
    </row>
    <row r="37" spans="1:15" ht="25.5" customHeight="1" x14ac:dyDescent="0.15">
      <c r="A37" s="533"/>
      <c r="B37" s="220" t="s">
        <v>128</v>
      </c>
      <c r="C37" s="326">
        <v>215</v>
      </c>
      <c r="D37" s="326">
        <v>220.5</v>
      </c>
      <c r="E37" s="326">
        <v>225.3</v>
      </c>
      <c r="F37" s="326">
        <v>226.3</v>
      </c>
      <c r="G37" s="326">
        <v>228.9</v>
      </c>
      <c r="H37" s="326">
        <v>231.8</v>
      </c>
      <c r="I37" s="326">
        <v>234.9</v>
      </c>
      <c r="J37" s="326">
        <v>240.8</v>
      </c>
      <c r="K37" s="326">
        <v>233.6</v>
      </c>
      <c r="L37" s="326">
        <v>240.2</v>
      </c>
      <c r="M37" s="326">
        <v>240.2</v>
      </c>
      <c r="N37" s="1"/>
      <c r="O37" s="1"/>
    </row>
    <row r="38" spans="1:15" ht="24.75" customHeight="1" x14ac:dyDescent="0.15">
      <c r="A38" s="533"/>
      <c r="B38" s="194" t="s">
        <v>127</v>
      </c>
      <c r="C38" s="326">
        <v>174</v>
      </c>
      <c r="D38" s="326">
        <v>173</v>
      </c>
      <c r="E38" s="326">
        <v>171</v>
      </c>
      <c r="F38" s="326">
        <v>171</v>
      </c>
      <c r="G38" s="326">
        <v>171</v>
      </c>
      <c r="H38" s="326">
        <v>171</v>
      </c>
      <c r="I38" s="326">
        <v>170</v>
      </c>
      <c r="J38" s="326">
        <v>171</v>
      </c>
      <c r="K38" s="326">
        <v>169</v>
      </c>
      <c r="L38" s="326">
        <v>171</v>
      </c>
      <c r="M38" s="326">
        <v>171</v>
      </c>
    </row>
    <row r="40" spans="1:15" ht="14.25" x14ac:dyDescent="0.15">
      <c r="C40" s="3"/>
      <c r="D40" s="18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U15" sqref="U15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4"/>
      <c r="B1" s="540" t="s">
        <v>195</v>
      </c>
      <c r="C1" s="540"/>
      <c r="D1" s="540"/>
      <c r="E1" s="540"/>
      <c r="F1" s="540"/>
      <c r="G1" s="541" t="s">
        <v>125</v>
      </c>
      <c r="H1" s="541"/>
      <c r="I1" s="541"/>
      <c r="J1" s="255" t="s">
        <v>106</v>
      </c>
      <c r="K1" s="4"/>
      <c r="M1" s="4" t="s">
        <v>185</v>
      </c>
    </row>
    <row r="2" spans="1:15" x14ac:dyDescent="0.15">
      <c r="A2" s="254"/>
      <c r="B2" s="540"/>
      <c r="C2" s="540"/>
      <c r="D2" s="540"/>
      <c r="E2" s="540"/>
      <c r="F2" s="540"/>
      <c r="G2" s="541"/>
      <c r="H2" s="541"/>
      <c r="I2" s="541"/>
      <c r="J2" s="451">
        <v>222774</v>
      </c>
      <c r="K2" s="5" t="s">
        <v>108</v>
      </c>
      <c r="L2" s="396">
        <f t="shared" ref="L2:L7" si="0">SUM(J2)</f>
        <v>222774</v>
      </c>
      <c r="M2" s="451">
        <v>153739</v>
      </c>
    </row>
    <row r="3" spans="1:15" x14ac:dyDescent="0.15">
      <c r="J3" s="451">
        <v>388653</v>
      </c>
      <c r="K3" s="4" t="s">
        <v>109</v>
      </c>
      <c r="L3" s="396">
        <f t="shared" si="0"/>
        <v>388653</v>
      </c>
      <c r="M3" s="451">
        <v>243393</v>
      </c>
    </row>
    <row r="4" spans="1:15" x14ac:dyDescent="0.15">
      <c r="J4" s="451">
        <v>516550</v>
      </c>
      <c r="K4" s="4" t="s">
        <v>99</v>
      </c>
      <c r="L4" s="396">
        <f t="shared" si="0"/>
        <v>516550</v>
      </c>
      <c r="M4" s="451">
        <v>324063</v>
      </c>
    </row>
    <row r="5" spans="1:15" x14ac:dyDescent="0.15">
      <c r="J5" s="451">
        <v>153912</v>
      </c>
      <c r="K5" s="4" t="s">
        <v>87</v>
      </c>
      <c r="L5" s="396">
        <f t="shared" si="0"/>
        <v>153912</v>
      </c>
      <c r="M5" s="451">
        <v>126745</v>
      </c>
    </row>
    <row r="6" spans="1:15" x14ac:dyDescent="0.15">
      <c r="J6" s="451">
        <v>258822</v>
      </c>
      <c r="K6" s="4" t="s">
        <v>97</v>
      </c>
      <c r="L6" s="396">
        <f t="shared" si="0"/>
        <v>258822</v>
      </c>
      <c r="M6" s="451">
        <v>154098</v>
      </c>
    </row>
    <row r="7" spans="1:15" x14ac:dyDescent="0.15">
      <c r="J7" s="451">
        <v>861283</v>
      </c>
      <c r="K7" s="4" t="s">
        <v>100</v>
      </c>
      <c r="L7" s="396">
        <f t="shared" si="0"/>
        <v>861283</v>
      </c>
      <c r="M7" s="451">
        <v>620116</v>
      </c>
    </row>
    <row r="8" spans="1:15" x14ac:dyDescent="0.15">
      <c r="J8" s="396">
        <f>SUM(J2:J7)</f>
        <v>2401994</v>
      </c>
      <c r="K8" s="4" t="s">
        <v>89</v>
      </c>
      <c r="L8" s="503">
        <f>SUM(L2:L7)</f>
        <v>2401994</v>
      </c>
      <c r="M8" s="396">
        <f>SUM(M2:M7)</f>
        <v>1622154</v>
      </c>
    </row>
    <row r="10" spans="1:15" x14ac:dyDescent="0.15">
      <c r="K10" s="4"/>
      <c r="L10" s="4" t="s">
        <v>164</v>
      </c>
      <c r="M10" s="4" t="s">
        <v>110</v>
      </c>
      <c r="N10" s="4"/>
      <c r="O10" s="4" t="s">
        <v>126</v>
      </c>
    </row>
    <row r="11" spans="1:15" x14ac:dyDescent="0.15">
      <c r="K11" s="5" t="s">
        <v>108</v>
      </c>
      <c r="L11" s="396">
        <f>SUM(M2)</f>
        <v>153739</v>
      </c>
      <c r="M11" s="396">
        <f t="shared" ref="M11:M17" si="1">SUM(N11-L11)</f>
        <v>69035</v>
      </c>
      <c r="N11" s="396">
        <f t="shared" ref="N11:N17" si="2">SUM(L2)</f>
        <v>222774</v>
      </c>
      <c r="O11" s="397">
        <f>SUM(L11/N11)</f>
        <v>0.69011195202312658</v>
      </c>
    </row>
    <row r="12" spans="1:15" x14ac:dyDescent="0.15">
      <c r="K12" s="4" t="s">
        <v>109</v>
      </c>
      <c r="L12" s="396">
        <f t="shared" ref="L12:L17" si="3">SUM(M3)</f>
        <v>243393</v>
      </c>
      <c r="M12" s="396">
        <f t="shared" si="1"/>
        <v>145260</v>
      </c>
      <c r="N12" s="396">
        <f t="shared" si="2"/>
        <v>388653</v>
      </c>
      <c r="O12" s="397">
        <f t="shared" ref="O12:O17" si="4">SUM(L12/N12)</f>
        <v>0.62624757817384658</v>
      </c>
    </row>
    <row r="13" spans="1:15" x14ac:dyDescent="0.15">
      <c r="K13" s="4" t="s">
        <v>99</v>
      </c>
      <c r="L13" s="396">
        <f t="shared" si="3"/>
        <v>324063</v>
      </c>
      <c r="M13" s="396">
        <f t="shared" si="1"/>
        <v>192487</v>
      </c>
      <c r="N13" s="396">
        <f t="shared" si="2"/>
        <v>516550</v>
      </c>
      <c r="O13" s="397">
        <f t="shared" si="4"/>
        <v>0.62736037169683478</v>
      </c>
    </row>
    <row r="14" spans="1:15" x14ac:dyDescent="0.15">
      <c r="K14" s="4" t="s">
        <v>87</v>
      </c>
      <c r="L14" s="396">
        <f t="shared" si="3"/>
        <v>126745</v>
      </c>
      <c r="M14" s="396">
        <f t="shared" si="1"/>
        <v>27167</v>
      </c>
      <c r="N14" s="396">
        <f t="shared" si="2"/>
        <v>153912</v>
      </c>
      <c r="O14" s="397">
        <f t="shared" si="4"/>
        <v>0.82349004626020061</v>
      </c>
    </row>
    <row r="15" spans="1:15" x14ac:dyDescent="0.15">
      <c r="K15" s="4" t="s">
        <v>97</v>
      </c>
      <c r="L15" s="396">
        <f t="shared" si="3"/>
        <v>154098</v>
      </c>
      <c r="M15" s="396">
        <f t="shared" si="1"/>
        <v>104724</v>
      </c>
      <c r="N15" s="396">
        <f t="shared" si="2"/>
        <v>258822</v>
      </c>
      <c r="O15" s="397">
        <f t="shared" si="4"/>
        <v>0.59538215453091314</v>
      </c>
    </row>
    <row r="16" spans="1:15" x14ac:dyDescent="0.15">
      <c r="K16" s="4" t="s">
        <v>100</v>
      </c>
      <c r="L16" s="396">
        <f t="shared" si="3"/>
        <v>620116</v>
      </c>
      <c r="M16" s="396">
        <f t="shared" si="1"/>
        <v>241167</v>
      </c>
      <c r="N16" s="396">
        <f t="shared" si="2"/>
        <v>861283</v>
      </c>
      <c r="O16" s="397">
        <f t="shared" si="4"/>
        <v>0.719990990185572</v>
      </c>
    </row>
    <row r="17" spans="11:15" x14ac:dyDescent="0.15">
      <c r="K17" s="4" t="s">
        <v>89</v>
      </c>
      <c r="L17" s="396">
        <f t="shared" si="3"/>
        <v>1622154</v>
      </c>
      <c r="M17" s="396">
        <f t="shared" si="1"/>
        <v>779840</v>
      </c>
      <c r="N17" s="396">
        <f t="shared" si="2"/>
        <v>2401994</v>
      </c>
      <c r="O17" s="397">
        <f t="shared" si="4"/>
        <v>0.67533640800101913</v>
      </c>
    </row>
    <row r="52" spans="1:11" x14ac:dyDescent="0.15">
      <c r="K52" s="230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111</v>
      </c>
      <c r="B56" s="39"/>
      <c r="C56" s="542" t="s">
        <v>106</v>
      </c>
      <c r="D56" s="543"/>
      <c r="E56" s="542" t="s">
        <v>107</v>
      </c>
      <c r="F56" s="543"/>
      <c r="G56" s="546" t="s">
        <v>112</v>
      </c>
      <c r="H56" s="542" t="s">
        <v>113</v>
      </c>
      <c r="I56" s="543"/>
    </row>
    <row r="57" spans="1:11" ht="14.25" x14ac:dyDescent="0.15">
      <c r="A57" s="40" t="s">
        <v>114</v>
      </c>
      <c r="B57" s="41"/>
      <c r="C57" s="544"/>
      <c r="D57" s="545"/>
      <c r="E57" s="544"/>
      <c r="F57" s="545"/>
      <c r="G57" s="547"/>
      <c r="H57" s="544"/>
      <c r="I57" s="545"/>
    </row>
    <row r="58" spans="1:11" ht="19.5" customHeight="1" x14ac:dyDescent="0.15">
      <c r="A58" s="45" t="s">
        <v>115</v>
      </c>
      <c r="B58" s="42"/>
      <c r="C58" s="550" t="s">
        <v>158</v>
      </c>
      <c r="D58" s="551"/>
      <c r="E58" s="552" t="s">
        <v>190</v>
      </c>
      <c r="F58" s="553"/>
      <c r="G58" s="88">
        <v>15.1</v>
      </c>
      <c r="H58" s="43"/>
      <c r="I58" s="44"/>
    </row>
    <row r="59" spans="1:11" ht="19.5" customHeight="1" x14ac:dyDescent="0.15">
      <c r="A59" s="45" t="s">
        <v>116</v>
      </c>
      <c r="B59" s="42"/>
      <c r="C59" s="548" t="s">
        <v>155</v>
      </c>
      <c r="D59" s="551"/>
      <c r="E59" s="552" t="s">
        <v>196</v>
      </c>
      <c r="F59" s="553"/>
      <c r="G59" s="93">
        <v>32.4</v>
      </c>
      <c r="H59" s="43"/>
      <c r="I59" s="44"/>
    </row>
    <row r="60" spans="1:11" ht="20.100000000000001" customHeight="1" x14ac:dyDescent="0.15">
      <c r="A60" s="45" t="s">
        <v>117</v>
      </c>
      <c r="B60" s="42"/>
      <c r="C60" s="552" t="s">
        <v>191</v>
      </c>
      <c r="D60" s="553"/>
      <c r="E60" s="548" t="s">
        <v>197</v>
      </c>
      <c r="F60" s="549"/>
      <c r="G60" s="88">
        <v>79.400000000000006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U15" sqref="U15"/>
    </sheetView>
  </sheetViews>
  <sheetFormatPr defaultColWidth="4.75" defaultRowHeight="9.9499999999999993" customHeight="1" x14ac:dyDescent="0.15"/>
  <cols>
    <col min="1" max="1" width="7.625" style="408" customWidth="1"/>
    <col min="2" max="10" width="6.125" style="408" customWidth="1"/>
    <col min="11" max="11" width="6.125" style="1" customWidth="1"/>
    <col min="12" max="13" width="6.125" style="408" customWidth="1"/>
    <col min="14" max="14" width="7.625" style="408" customWidth="1"/>
    <col min="15" max="15" width="7.5" style="408" customWidth="1"/>
    <col min="16" max="34" width="7.625" style="408" customWidth="1"/>
    <col min="35" max="41" width="9.625" style="408" customWidth="1"/>
    <col min="42" max="16384" width="4.75" style="408"/>
  </cols>
  <sheetData>
    <row r="1" spans="1:19" ht="9.9499999999999993" customHeight="1" x14ac:dyDescent="0.15">
      <c r="E1" s="3"/>
      <c r="F1" s="3"/>
      <c r="G1" s="3"/>
      <c r="H1" s="3"/>
      <c r="K1" s="160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57"/>
      <c r="K4" s="3"/>
      <c r="L4" s="3"/>
      <c r="M4" s="87"/>
    </row>
    <row r="13" spans="1:19" ht="9.9499999999999993" customHeight="1" x14ac:dyDescent="0.15">
      <c r="R13" s="177"/>
      <c r="S13" s="327"/>
    </row>
    <row r="14" spans="1:19" ht="9.9499999999999993" customHeight="1" x14ac:dyDescent="0.15">
      <c r="R14" s="177"/>
      <c r="S14" s="327"/>
    </row>
    <row r="15" spans="1:19" ht="9.9499999999999993" customHeight="1" x14ac:dyDescent="0.15">
      <c r="R15" s="177"/>
      <c r="S15" s="327"/>
    </row>
    <row r="16" spans="1:19" ht="9.9499999999999993" customHeight="1" x14ac:dyDescent="0.15">
      <c r="R16" s="177"/>
      <c r="S16" s="327"/>
    </row>
    <row r="17" spans="1:35" ht="9.9499999999999993" customHeight="1" x14ac:dyDescent="0.15">
      <c r="R17" s="177"/>
      <c r="S17" s="327"/>
    </row>
    <row r="20" spans="1:35" ht="9.9499999999999993" customHeight="1" x14ac:dyDescent="0.15">
      <c r="AI20" s="161"/>
    </row>
    <row r="25" spans="1:35" s="161" customFormat="1" ht="9.9499999999999993" customHeight="1" x14ac:dyDescent="0.15">
      <c r="A25" s="162"/>
      <c r="B25" s="162" t="s">
        <v>72</v>
      </c>
      <c r="C25" s="162" t="s">
        <v>73</v>
      </c>
      <c r="D25" s="162" t="s">
        <v>74</v>
      </c>
      <c r="E25" s="162" t="s">
        <v>75</v>
      </c>
      <c r="F25" s="162" t="s">
        <v>76</v>
      </c>
      <c r="G25" s="162" t="s">
        <v>77</v>
      </c>
      <c r="H25" s="162" t="s">
        <v>78</v>
      </c>
      <c r="I25" s="162" t="s">
        <v>79</v>
      </c>
      <c r="J25" s="162" t="s">
        <v>80</v>
      </c>
      <c r="K25" s="162" t="s">
        <v>81</v>
      </c>
      <c r="L25" s="162" t="s">
        <v>82</v>
      </c>
      <c r="M25" s="163" t="s">
        <v>83</v>
      </c>
      <c r="N25" s="233" t="s">
        <v>122</v>
      </c>
      <c r="O25" s="165" t="s">
        <v>121</v>
      </c>
      <c r="AI25" s="408"/>
    </row>
    <row r="26" spans="1:35" ht="9.9499999999999993" customHeight="1" x14ac:dyDescent="0.15">
      <c r="A26" s="7" t="s">
        <v>172</v>
      </c>
      <c r="B26" s="162">
        <v>64.900000000000006</v>
      </c>
      <c r="C26" s="162">
        <v>67.599999999999994</v>
      </c>
      <c r="D26" s="164">
        <v>77.400000000000006</v>
      </c>
      <c r="E26" s="162">
        <v>74</v>
      </c>
      <c r="F26" s="162">
        <v>77</v>
      </c>
      <c r="G26" s="162">
        <v>78.2</v>
      </c>
      <c r="H26" s="164">
        <v>75.400000000000006</v>
      </c>
      <c r="I26" s="162">
        <v>74.8</v>
      </c>
      <c r="J26" s="162">
        <v>77</v>
      </c>
      <c r="K26" s="162">
        <v>80.7</v>
      </c>
      <c r="L26" s="162">
        <v>84.1</v>
      </c>
      <c r="M26" s="356">
        <v>74.400000000000006</v>
      </c>
      <c r="N26" s="357">
        <f t="shared" ref="N26:N29" si="0">SUM(B26:M26)</f>
        <v>905.5</v>
      </c>
      <c r="O26" s="164">
        <v>102.9</v>
      </c>
    </row>
    <row r="27" spans="1:35" ht="9.9499999999999993" customHeight="1" x14ac:dyDescent="0.15">
      <c r="A27" s="7" t="s">
        <v>175</v>
      </c>
      <c r="B27" s="162">
        <v>74.599999999999994</v>
      </c>
      <c r="C27" s="162">
        <v>75.400000000000006</v>
      </c>
      <c r="D27" s="164">
        <v>81.099999999999994</v>
      </c>
      <c r="E27" s="162">
        <v>81.599999999999994</v>
      </c>
      <c r="F27" s="162">
        <v>80.7</v>
      </c>
      <c r="G27" s="162">
        <v>79.400000000000006</v>
      </c>
      <c r="H27" s="164">
        <v>87.2</v>
      </c>
      <c r="I27" s="162">
        <v>72.599999999999994</v>
      </c>
      <c r="J27" s="162">
        <v>79</v>
      </c>
      <c r="K27" s="162">
        <v>82.8</v>
      </c>
      <c r="L27" s="162">
        <v>76.400000000000006</v>
      </c>
      <c r="M27" s="356">
        <v>76.5</v>
      </c>
      <c r="N27" s="357">
        <f t="shared" si="0"/>
        <v>947.3</v>
      </c>
      <c r="O27" s="164">
        <f>SUM(N27/N26)*100</f>
        <v>104.61623412479292</v>
      </c>
    </row>
    <row r="28" spans="1:35" ht="9.9499999999999993" customHeight="1" x14ac:dyDescent="0.15">
      <c r="A28" s="7" t="s">
        <v>174</v>
      </c>
      <c r="B28" s="162">
        <v>69</v>
      </c>
      <c r="C28" s="162">
        <v>77.5</v>
      </c>
      <c r="D28" s="164">
        <v>84.3</v>
      </c>
      <c r="E28" s="162">
        <v>83</v>
      </c>
      <c r="F28" s="162">
        <v>72.7</v>
      </c>
      <c r="G28" s="162">
        <v>75.400000000000006</v>
      </c>
      <c r="H28" s="164">
        <v>78.3</v>
      </c>
      <c r="I28" s="162">
        <v>69.5</v>
      </c>
      <c r="J28" s="162">
        <v>75.900000000000006</v>
      </c>
      <c r="K28" s="162">
        <v>79.900000000000006</v>
      </c>
      <c r="L28" s="162">
        <v>67.3</v>
      </c>
      <c r="M28" s="356">
        <v>71.8</v>
      </c>
      <c r="N28" s="357">
        <f t="shared" si="0"/>
        <v>904.5999999999998</v>
      </c>
      <c r="O28" s="164">
        <f>SUM(N28/N27)*100</f>
        <v>95.492452232661236</v>
      </c>
    </row>
    <row r="29" spans="1:35" ht="9.9499999999999993" customHeight="1" x14ac:dyDescent="0.15">
      <c r="A29" s="7" t="s">
        <v>178</v>
      </c>
      <c r="B29" s="162">
        <v>62</v>
      </c>
      <c r="C29" s="162">
        <v>71.900000000000006</v>
      </c>
      <c r="D29" s="164">
        <v>82.3</v>
      </c>
      <c r="E29" s="162">
        <v>86.9</v>
      </c>
      <c r="F29" s="162">
        <v>79.5</v>
      </c>
      <c r="G29" s="162">
        <v>84.7</v>
      </c>
      <c r="H29" s="164">
        <v>77.8</v>
      </c>
      <c r="I29" s="162">
        <v>103.2</v>
      </c>
      <c r="J29" s="162">
        <v>105.2</v>
      </c>
      <c r="K29" s="162">
        <v>95.4</v>
      </c>
      <c r="L29" s="162">
        <v>100.3</v>
      </c>
      <c r="M29" s="356">
        <v>106.6</v>
      </c>
      <c r="N29" s="357">
        <f t="shared" si="0"/>
        <v>1055.8</v>
      </c>
      <c r="O29" s="164">
        <f>SUM(N29/N28)*100</f>
        <v>116.71456997567988</v>
      </c>
    </row>
    <row r="30" spans="1:35" ht="9.9499999999999993" customHeight="1" x14ac:dyDescent="0.15">
      <c r="A30" s="7" t="s">
        <v>186</v>
      </c>
      <c r="B30" s="162">
        <v>93.3</v>
      </c>
      <c r="C30" s="162">
        <v>91.3</v>
      </c>
      <c r="D30" s="164">
        <v>106.6</v>
      </c>
      <c r="E30" s="162">
        <v>106.6</v>
      </c>
      <c r="F30" s="162">
        <v>101.9</v>
      </c>
      <c r="G30" s="162"/>
      <c r="H30" s="164"/>
      <c r="I30" s="162"/>
      <c r="J30" s="162"/>
      <c r="K30" s="162"/>
      <c r="L30" s="162"/>
      <c r="M30" s="356"/>
      <c r="N30" s="357"/>
      <c r="O30" s="164"/>
    </row>
    <row r="31" spans="1:35" s="1" customFormat="1" ht="9.9499999999999993" customHeight="1" x14ac:dyDescent="0.15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2"/>
      <c r="B55" s="162" t="s">
        <v>72</v>
      </c>
      <c r="C55" s="162" t="s">
        <v>73</v>
      </c>
      <c r="D55" s="162" t="s">
        <v>74</v>
      </c>
      <c r="E55" s="162" t="s">
        <v>75</v>
      </c>
      <c r="F55" s="162" t="s">
        <v>76</v>
      </c>
      <c r="G55" s="162" t="s">
        <v>77</v>
      </c>
      <c r="H55" s="162" t="s">
        <v>78</v>
      </c>
      <c r="I55" s="162" t="s">
        <v>79</v>
      </c>
      <c r="J55" s="162" t="s">
        <v>80</v>
      </c>
      <c r="K55" s="162" t="s">
        <v>81</v>
      </c>
      <c r="L55" s="162" t="s">
        <v>82</v>
      </c>
      <c r="M55" s="163" t="s">
        <v>83</v>
      </c>
      <c r="N55" s="233" t="s">
        <v>123</v>
      </c>
      <c r="O55" s="165" t="s">
        <v>121</v>
      </c>
    </row>
    <row r="56" spans="1:27" ht="9.9499999999999993" customHeight="1" x14ac:dyDescent="0.15">
      <c r="A56" s="7" t="s">
        <v>172</v>
      </c>
      <c r="B56" s="162">
        <v>109.8</v>
      </c>
      <c r="C56" s="162">
        <v>111.1</v>
      </c>
      <c r="D56" s="162">
        <v>112.9</v>
      </c>
      <c r="E56" s="162">
        <v>112.6</v>
      </c>
      <c r="F56" s="162">
        <v>115.3</v>
      </c>
      <c r="G56" s="162">
        <v>116.9</v>
      </c>
      <c r="H56" s="162">
        <v>111</v>
      </c>
      <c r="I56" s="162">
        <v>109</v>
      </c>
      <c r="J56" s="163">
        <v>114.4</v>
      </c>
      <c r="K56" s="162">
        <v>118.3</v>
      </c>
      <c r="L56" s="162">
        <v>124.3</v>
      </c>
      <c r="M56" s="163">
        <v>121.6</v>
      </c>
      <c r="N56" s="238">
        <f t="shared" ref="N56:N59" si="1">SUM(B56:M56)/12</f>
        <v>114.76666666666665</v>
      </c>
      <c r="O56" s="164">
        <v>105.8</v>
      </c>
      <c r="P56" s="18"/>
      <c r="Q56" s="18"/>
    </row>
    <row r="57" spans="1:27" ht="9.9499999999999993" customHeight="1" x14ac:dyDescent="0.15">
      <c r="A57" s="7" t="s">
        <v>175</v>
      </c>
      <c r="B57" s="162">
        <v>119.6</v>
      </c>
      <c r="C57" s="162">
        <v>123</v>
      </c>
      <c r="D57" s="162">
        <v>124.9</v>
      </c>
      <c r="E57" s="162">
        <v>120.4</v>
      </c>
      <c r="F57" s="162">
        <v>122.8</v>
      </c>
      <c r="G57" s="162">
        <v>122.8</v>
      </c>
      <c r="H57" s="162">
        <v>126.5</v>
      </c>
      <c r="I57" s="162">
        <v>124.6</v>
      </c>
      <c r="J57" s="163">
        <v>120.4</v>
      </c>
      <c r="K57" s="162">
        <v>123.9</v>
      </c>
      <c r="L57" s="162">
        <v>123.3</v>
      </c>
      <c r="M57" s="163">
        <v>119.5</v>
      </c>
      <c r="N57" s="238">
        <f t="shared" si="1"/>
        <v>122.64166666666667</v>
      </c>
      <c r="O57" s="164">
        <f>SUM(N57/N56)*100</f>
        <v>106.86174847516703</v>
      </c>
      <c r="P57" s="18"/>
      <c r="Q57" s="18"/>
    </row>
    <row r="58" spans="1:27" ht="9.9499999999999993" customHeight="1" x14ac:dyDescent="0.15">
      <c r="A58" s="7" t="s">
        <v>174</v>
      </c>
      <c r="B58" s="162">
        <v>121.9</v>
      </c>
      <c r="C58" s="162">
        <v>124.4</v>
      </c>
      <c r="D58" s="162">
        <v>124.3</v>
      </c>
      <c r="E58" s="162">
        <v>124</v>
      </c>
      <c r="F58" s="162">
        <v>129.1</v>
      </c>
      <c r="G58" s="162">
        <v>126</v>
      </c>
      <c r="H58" s="162">
        <v>120.9</v>
      </c>
      <c r="I58" s="162">
        <v>119.3</v>
      </c>
      <c r="J58" s="163">
        <v>118.8</v>
      </c>
      <c r="K58" s="162">
        <v>118</v>
      </c>
      <c r="L58" s="162">
        <v>111.6</v>
      </c>
      <c r="M58" s="163">
        <v>107.9</v>
      </c>
      <c r="N58" s="238">
        <f t="shared" si="1"/>
        <v>120.51666666666667</v>
      </c>
      <c r="O58" s="164">
        <f>SUM(N58/N57)*100</f>
        <v>98.267309913705233</v>
      </c>
      <c r="P58" s="18"/>
      <c r="Q58" s="18"/>
    </row>
    <row r="59" spans="1:27" ht="10.5" customHeight="1" x14ac:dyDescent="0.15">
      <c r="A59" s="7" t="s">
        <v>178</v>
      </c>
      <c r="B59" s="162">
        <v>107.9</v>
      </c>
      <c r="C59" s="162">
        <v>111.7</v>
      </c>
      <c r="D59" s="162">
        <v>111.9</v>
      </c>
      <c r="E59" s="162">
        <v>110.2</v>
      </c>
      <c r="F59" s="162">
        <v>112.5</v>
      </c>
      <c r="G59" s="162">
        <v>113</v>
      </c>
      <c r="H59" s="162">
        <v>111.4</v>
      </c>
      <c r="I59" s="162">
        <v>144</v>
      </c>
      <c r="J59" s="163">
        <v>145.1</v>
      </c>
      <c r="K59" s="162">
        <v>144.6</v>
      </c>
      <c r="L59" s="162">
        <v>147.4</v>
      </c>
      <c r="M59" s="163">
        <v>148.4</v>
      </c>
      <c r="N59" s="238">
        <f t="shared" si="1"/>
        <v>125.67500000000001</v>
      </c>
      <c r="O59" s="164">
        <f>SUM(N59/N58)*100</f>
        <v>104.28018254736553</v>
      </c>
      <c r="P59" s="18"/>
      <c r="Q59" s="18"/>
    </row>
    <row r="60" spans="1:27" ht="10.5" customHeight="1" x14ac:dyDescent="0.15">
      <c r="A60" s="7" t="s">
        <v>186</v>
      </c>
      <c r="B60" s="162">
        <v>141.30000000000001</v>
      </c>
      <c r="C60" s="162">
        <v>142.30000000000001</v>
      </c>
      <c r="D60" s="162">
        <v>141.1</v>
      </c>
      <c r="E60" s="162">
        <v>140.1</v>
      </c>
      <c r="F60" s="162">
        <v>145.19999999999999</v>
      </c>
      <c r="G60" s="162"/>
      <c r="H60" s="162"/>
      <c r="I60" s="162"/>
      <c r="J60" s="163"/>
      <c r="K60" s="162"/>
      <c r="L60" s="162"/>
      <c r="M60" s="163"/>
      <c r="N60" s="238"/>
      <c r="O60" s="164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2"/>
      <c r="B85" s="162" t="s">
        <v>72</v>
      </c>
      <c r="C85" s="162" t="s">
        <v>73</v>
      </c>
      <c r="D85" s="162" t="s">
        <v>74</v>
      </c>
      <c r="E85" s="162" t="s">
        <v>75</v>
      </c>
      <c r="F85" s="162" t="s">
        <v>76</v>
      </c>
      <c r="G85" s="162" t="s">
        <v>77</v>
      </c>
      <c r="H85" s="162" t="s">
        <v>78</v>
      </c>
      <c r="I85" s="162" t="s">
        <v>79</v>
      </c>
      <c r="J85" s="162" t="s">
        <v>80</v>
      </c>
      <c r="K85" s="162" t="s">
        <v>81</v>
      </c>
      <c r="L85" s="162" t="s">
        <v>82</v>
      </c>
      <c r="M85" s="163" t="s">
        <v>83</v>
      </c>
      <c r="N85" s="233" t="s">
        <v>123</v>
      </c>
      <c r="O85" s="165" t="s">
        <v>121</v>
      </c>
    </row>
    <row r="86" spans="1:25" ht="9.9499999999999993" customHeight="1" x14ac:dyDescent="0.15">
      <c r="A86" s="7" t="s">
        <v>172</v>
      </c>
      <c r="B86" s="162">
        <v>59.5</v>
      </c>
      <c r="C86" s="162">
        <v>60.6</v>
      </c>
      <c r="D86" s="162">
        <v>68.3</v>
      </c>
      <c r="E86" s="162">
        <v>65.8</v>
      </c>
      <c r="F86" s="162">
        <v>66.5</v>
      </c>
      <c r="G86" s="162">
        <v>66.7</v>
      </c>
      <c r="H86" s="162">
        <v>68.8</v>
      </c>
      <c r="I86" s="162">
        <v>68.900000000000006</v>
      </c>
      <c r="J86" s="163">
        <v>66.5</v>
      </c>
      <c r="K86" s="162">
        <v>67.7</v>
      </c>
      <c r="L86" s="162">
        <v>66.8</v>
      </c>
      <c r="M86" s="163">
        <v>61.7</v>
      </c>
      <c r="N86" s="238">
        <f>SUM(B86:M86)/12</f>
        <v>65.650000000000006</v>
      </c>
      <c r="O86" s="164">
        <v>109.4</v>
      </c>
      <c r="P86" s="51"/>
      <c r="Q86" s="245"/>
      <c r="R86" s="51"/>
      <c r="S86" s="51"/>
      <c r="T86" s="51"/>
      <c r="U86" s="51"/>
      <c r="V86" s="51"/>
      <c r="W86" s="51"/>
      <c r="X86" s="51"/>
      <c r="Y86" s="167"/>
    </row>
    <row r="87" spans="1:25" ht="9.9499999999999993" customHeight="1" x14ac:dyDescent="0.15">
      <c r="A87" s="7" t="s">
        <v>175</v>
      </c>
      <c r="B87" s="162">
        <v>62.7</v>
      </c>
      <c r="C87" s="162">
        <v>60.7</v>
      </c>
      <c r="D87" s="162">
        <v>64.7</v>
      </c>
      <c r="E87" s="162">
        <v>68.3</v>
      </c>
      <c r="F87" s="162">
        <v>65.3</v>
      </c>
      <c r="G87" s="162">
        <v>64.7</v>
      </c>
      <c r="H87" s="162">
        <v>68.400000000000006</v>
      </c>
      <c r="I87" s="162">
        <v>58.6</v>
      </c>
      <c r="J87" s="163">
        <v>66.2</v>
      </c>
      <c r="K87" s="162">
        <v>66.3</v>
      </c>
      <c r="L87" s="162">
        <v>62.1</v>
      </c>
      <c r="M87" s="163">
        <v>64.599999999999994</v>
      </c>
      <c r="N87" s="238">
        <f>SUM(B87:M87)/12</f>
        <v>64.38333333333334</v>
      </c>
      <c r="O87" s="164">
        <f t="shared" ref="O87" si="2">SUM(N87/N86)*100</f>
        <v>98.070576288398073</v>
      </c>
      <c r="P87" s="51"/>
      <c r="Q87" s="245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174</v>
      </c>
      <c r="B88" s="162">
        <v>56.2</v>
      </c>
      <c r="C88" s="162">
        <v>61.9</v>
      </c>
      <c r="D88" s="162">
        <v>67.900000000000006</v>
      </c>
      <c r="E88" s="162">
        <v>67</v>
      </c>
      <c r="F88" s="162">
        <v>55.4</v>
      </c>
      <c r="G88" s="162">
        <v>60.3</v>
      </c>
      <c r="H88" s="162">
        <v>65.5</v>
      </c>
      <c r="I88" s="162">
        <v>58.5</v>
      </c>
      <c r="J88" s="163">
        <v>63.9</v>
      </c>
      <c r="K88" s="162">
        <v>67.900000000000006</v>
      </c>
      <c r="L88" s="162">
        <v>61.4</v>
      </c>
      <c r="M88" s="163">
        <v>67</v>
      </c>
      <c r="N88" s="238">
        <f>SUM(B88:M88)/12</f>
        <v>62.741666666666667</v>
      </c>
      <c r="O88" s="164">
        <f>SUM(N88/N87)*100</f>
        <v>97.450168263008024</v>
      </c>
      <c r="P88" s="51"/>
      <c r="Q88" s="245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178</v>
      </c>
      <c r="B89" s="162">
        <v>57.4</v>
      </c>
      <c r="C89" s="162">
        <v>63.8</v>
      </c>
      <c r="D89" s="162">
        <v>73.5</v>
      </c>
      <c r="E89" s="162">
        <v>79</v>
      </c>
      <c r="F89" s="162">
        <v>70.3</v>
      </c>
      <c r="G89" s="162">
        <v>74.900000000000006</v>
      </c>
      <c r="H89" s="162">
        <v>70</v>
      </c>
      <c r="I89" s="162">
        <v>68</v>
      </c>
      <c r="J89" s="163">
        <v>72.400000000000006</v>
      </c>
      <c r="K89" s="162">
        <v>66</v>
      </c>
      <c r="L89" s="162">
        <v>67.7</v>
      </c>
      <c r="M89" s="163">
        <v>71.7</v>
      </c>
      <c r="N89" s="238">
        <f>SUM(B89:M89)/12</f>
        <v>69.558333333333337</v>
      </c>
      <c r="O89" s="502">
        <f>SUM(N89/N88)*100</f>
        <v>110.86465666091114</v>
      </c>
      <c r="P89" s="51"/>
      <c r="Q89" s="245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186</v>
      </c>
      <c r="B90" s="162">
        <v>66.900000000000006</v>
      </c>
      <c r="C90" s="162">
        <v>64.099999999999994</v>
      </c>
      <c r="D90" s="162">
        <v>75.599999999999994</v>
      </c>
      <c r="E90" s="162">
        <v>76.2</v>
      </c>
      <c r="F90" s="162">
        <v>69.599999999999994</v>
      </c>
      <c r="G90" s="162"/>
      <c r="H90" s="162"/>
      <c r="I90" s="162"/>
      <c r="J90" s="163"/>
      <c r="K90" s="162"/>
      <c r="L90" s="162"/>
      <c r="M90" s="163"/>
      <c r="N90" s="238"/>
      <c r="O90" s="502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6"/>
      <c r="L91" s="168"/>
      <c r="M91" s="16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U15" sqref="U15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54" t="s">
        <v>198</v>
      </c>
      <c r="B1" s="555"/>
      <c r="C1" s="555"/>
      <c r="D1" s="555"/>
      <c r="E1" s="555"/>
      <c r="F1" s="555"/>
      <c r="G1" s="555"/>
      <c r="M1" s="17"/>
      <c r="N1" s="390" t="s">
        <v>186</v>
      </c>
      <c r="O1" s="123"/>
      <c r="P1" s="53"/>
      <c r="Q1" s="328" t="s">
        <v>178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58" t="s">
        <v>9</v>
      </c>
      <c r="J2" s="9" t="s">
        <v>63</v>
      </c>
      <c r="K2" s="4" t="s">
        <v>44</v>
      </c>
      <c r="L2" s="4"/>
      <c r="M2" s="9" t="s">
        <v>9</v>
      </c>
      <c r="N2" s="9"/>
      <c r="O2" s="99"/>
      <c r="P2" s="91"/>
      <c r="Q2" s="97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0" t="s">
        <v>21</v>
      </c>
      <c r="J3" s="14">
        <v>349553</v>
      </c>
      <c r="K3" s="223">
        <v>1</v>
      </c>
      <c r="L3" s="4">
        <f>SUM(H3)</f>
        <v>17</v>
      </c>
      <c r="M3" s="180" t="s">
        <v>21</v>
      </c>
      <c r="N3" s="14">
        <f>SUM(J3)</f>
        <v>349553</v>
      </c>
      <c r="O3" s="4">
        <f>SUM(H3)</f>
        <v>17</v>
      </c>
      <c r="P3" s="180" t="s">
        <v>21</v>
      </c>
      <c r="Q3" s="224">
        <v>65458</v>
      </c>
    </row>
    <row r="4" spans="1:19" ht="13.5" customHeight="1" x14ac:dyDescent="0.15">
      <c r="H4" s="91">
        <v>33</v>
      </c>
      <c r="I4" s="180" t="s">
        <v>0</v>
      </c>
      <c r="J4" s="14">
        <v>108993</v>
      </c>
      <c r="K4" s="223">
        <v>2</v>
      </c>
      <c r="L4" s="4">
        <f t="shared" ref="L4:L12" si="0">SUM(H4)</f>
        <v>33</v>
      </c>
      <c r="M4" s="180" t="s">
        <v>0</v>
      </c>
      <c r="N4" s="14">
        <f t="shared" ref="N4:N12" si="1">SUM(J4)</f>
        <v>108993</v>
      </c>
      <c r="O4" s="4">
        <f t="shared" ref="O4:O12" si="2">SUM(H4)</f>
        <v>33</v>
      </c>
      <c r="P4" s="180" t="s">
        <v>0</v>
      </c>
      <c r="Q4" s="96">
        <v>133653</v>
      </c>
    </row>
    <row r="5" spans="1:19" ht="13.5" customHeight="1" x14ac:dyDescent="0.15">
      <c r="G5" s="18"/>
      <c r="H5" s="91">
        <v>36</v>
      </c>
      <c r="I5" s="181" t="s">
        <v>5</v>
      </c>
      <c r="J5" s="14">
        <v>102114</v>
      </c>
      <c r="K5" s="223">
        <v>3</v>
      </c>
      <c r="L5" s="4">
        <f t="shared" si="0"/>
        <v>36</v>
      </c>
      <c r="M5" s="181" t="s">
        <v>5</v>
      </c>
      <c r="N5" s="14">
        <f t="shared" si="1"/>
        <v>102114</v>
      </c>
      <c r="O5" s="4">
        <f t="shared" si="2"/>
        <v>36</v>
      </c>
      <c r="P5" s="181" t="s">
        <v>5</v>
      </c>
      <c r="Q5" s="96">
        <v>73668</v>
      </c>
      <c r="S5" s="53"/>
    </row>
    <row r="6" spans="1:19" ht="13.5" customHeight="1" x14ac:dyDescent="0.15">
      <c r="H6" s="91">
        <v>26</v>
      </c>
      <c r="I6" s="180" t="s">
        <v>30</v>
      </c>
      <c r="J6" s="14">
        <v>99099</v>
      </c>
      <c r="K6" s="223">
        <v>4</v>
      </c>
      <c r="L6" s="4">
        <f t="shared" si="0"/>
        <v>26</v>
      </c>
      <c r="M6" s="180" t="s">
        <v>30</v>
      </c>
      <c r="N6" s="14">
        <f t="shared" si="1"/>
        <v>99099</v>
      </c>
      <c r="O6" s="4">
        <f t="shared" si="2"/>
        <v>26</v>
      </c>
      <c r="P6" s="180" t="s">
        <v>30</v>
      </c>
      <c r="Q6" s="96">
        <v>94378</v>
      </c>
    </row>
    <row r="7" spans="1:19" ht="13.5" customHeight="1" x14ac:dyDescent="0.15">
      <c r="H7" s="91">
        <v>16</v>
      </c>
      <c r="I7" s="180" t="s">
        <v>3</v>
      </c>
      <c r="J7" s="97">
        <v>56453</v>
      </c>
      <c r="K7" s="223">
        <v>5</v>
      </c>
      <c r="L7" s="4">
        <f t="shared" si="0"/>
        <v>16</v>
      </c>
      <c r="M7" s="180" t="s">
        <v>3</v>
      </c>
      <c r="N7" s="14">
        <f t="shared" si="1"/>
        <v>56453</v>
      </c>
      <c r="O7" s="4">
        <f t="shared" si="2"/>
        <v>16</v>
      </c>
      <c r="P7" s="180" t="s">
        <v>3</v>
      </c>
      <c r="Q7" s="96">
        <v>69500</v>
      </c>
    </row>
    <row r="8" spans="1:19" ht="13.5" customHeight="1" x14ac:dyDescent="0.15">
      <c r="G8" s="444"/>
      <c r="H8" s="91">
        <v>34</v>
      </c>
      <c r="I8" s="180" t="s">
        <v>1</v>
      </c>
      <c r="J8" s="249">
        <v>37345</v>
      </c>
      <c r="K8" s="223">
        <v>6</v>
      </c>
      <c r="L8" s="4">
        <f t="shared" si="0"/>
        <v>34</v>
      </c>
      <c r="M8" s="180" t="s">
        <v>1</v>
      </c>
      <c r="N8" s="14">
        <f t="shared" si="1"/>
        <v>37345</v>
      </c>
      <c r="O8" s="4">
        <f t="shared" si="2"/>
        <v>34</v>
      </c>
      <c r="P8" s="180" t="s">
        <v>1</v>
      </c>
      <c r="Q8" s="96">
        <v>40250</v>
      </c>
    </row>
    <row r="9" spans="1:19" ht="13.5" customHeight="1" x14ac:dyDescent="0.15">
      <c r="H9" s="510">
        <v>40</v>
      </c>
      <c r="I9" s="251" t="s">
        <v>2</v>
      </c>
      <c r="J9" s="14">
        <v>36052</v>
      </c>
      <c r="K9" s="223">
        <v>7</v>
      </c>
      <c r="L9" s="4">
        <f t="shared" si="0"/>
        <v>40</v>
      </c>
      <c r="M9" s="251" t="s">
        <v>2</v>
      </c>
      <c r="N9" s="14">
        <f t="shared" si="1"/>
        <v>36052</v>
      </c>
      <c r="O9" s="4">
        <f t="shared" si="2"/>
        <v>40</v>
      </c>
      <c r="P9" s="251" t="s">
        <v>2</v>
      </c>
      <c r="Q9" s="96">
        <v>52476</v>
      </c>
    </row>
    <row r="10" spans="1:19" ht="13.5" customHeight="1" x14ac:dyDescent="0.15">
      <c r="G10" s="444"/>
      <c r="H10" s="91">
        <v>13</v>
      </c>
      <c r="I10" s="180" t="s">
        <v>7</v>
      </c>
      <c r="J10" s="150">
        <v>35589</v>
      </c>
      <c r="K10" s="223">
        <v>8</v>
      </c>
      <c r="L10" s="4">
        <f t="shared" si="0"/>
        <v>13</v>
      </c>
      <c r="M10" s="180" t="s">
        <v>7</v>
      </c>
      <c r="N10" s="14">
        <f t="shared" si="1"/>
        <v>35589</v>
      </c>
      <c r="O10" s="4">
        <f t="shared" si="2"/>
        <v>13</v>
      </c>
      <c r="P10" s="180" t="s">
        <v>7</v>
      </c>
      <c r="Q10" s="96">
        <v>37632</v>
      </c>
    </row>
    <row r="11" spans="1:19" ht="13.5" customHeight="1" x14ac:dyDescent="0.15">
      <c r="H11" s="151">
        <v>24</v>
      </c>
      <c r="I11" s="251" t="s">
        <v>28</v>
      </c>
      <c r="J11" s="515">
        <v>25311</v>
      </c>
      <c r="K11" s="223">
        <v>9</v>
      </c>
      <c r="L11" s="4">
        <f t="shared" si="0"/>
        <v>24</v>
      </c>
      <c r="M11" s="251" t="s">
        <v>28</v>
      </c>
      <c r="N11" s="14">
        <f t="shared" si="1"/>
        <v>25311</v>
      </c>
      <c r="O11" s="4">
        <f t="shared" si="2"/>
        <v>24</v>
      </c>
      <c r="P11" s="251" t="s">
        <v>28</v>
      </c>
      <c r="Q11" s="96">
        <v>31736</v>
      </c>
    </row>
    <row r="12" spans="1:19" ht="13.5" customHeight="1" thickBot="1" x14ac:dyDescent="0.2">
      <c r="H12" s="319">
        <v>25</v>
      </c>
      <c r="I12" s="460" t="s">
        <v>29</v>
      </c>
      <c r="J12" s="463">
        <v>24403</v>
      </c>
      <c r="K12" s="222">
        <v>10</v>
      </c>
      <c r="L12" s="4">
        <f t="shared" si="0"/>
        <v>25</v>
      </c>
      <c r="M12" s="460" t="s">
        <v>29</v>
      </c>
      <c r="N12" s="127">
        <f t="shared" si="1"/>
        <v>24403</v>
      </c>
      <c r="O12" s="15">
        <f t="shared" si="2"/>
        <v>25</v>
      </c>
      <c r="P12" s="460" t="s">
        <v>29</v>
      </c>
      <c r="Q12" s="225">
        <v>29354</v>
      </c>
    </row>
    <row r="13" spans="1:19" ht="13.5" customHeight="1" thickTop="1" thickBot="1" x14ac:dyDescent="0.2">
      <c r="H13" s="135">
        <v>38</v>
      </c>
      <c r="I13" s="197" t="s">
        <v>38</v>
      </c>
      <c r="J13" s="516">
        <v>22864</v>
      </c>
      <c r="K13" s="115"/>
      <c r="L13" s="85"/>
      <c r="M13" s="184"/>
      <c r="N13" s="394">
        <f>SUM(J43)</f>
        <v>1018905</v>
      </c>
      <c r="O13" s="4"/>
      <c r="P13" s="318" t="s">
        <v>151</v>
      </c>
      <c r="Q13" s="227">
        <v>794593</v>
      </c>
    </row>
    <row r="14" spans="1:19" ht="13.5" customHeight="1" x14ac:dyDescent="0.15">
      <c r="B14" s="21"/>
      <c r="G14" s="505"/>
      <c r="H14" s="91">
        <v>31</v>
      </c>
      <c r="I14" s="180" t="s">
        <v>101</v>
      </c>
      <c r="J14" s="14">
        <v>18024</v>
      </c>
      <c r="K14" s="115"/>
      <c r="L14" s="28"/>
      <c r="N14" t="s">
        <v>58</v>
      </c>
      <c r="O14"/>
    </row>
    <row r="15" spans="1:19" ht="13.5" customHeight="1" x14ac:dyDescent="0.15">
      <c r="H15" s="91">
        <v>3</v>
      </c>
      <c r="I15" s="180" t="s">
        <v>10</v>
      </c>
      <c r="J15" s="14">
        <v>15333</v>
      </c>
      <c r="K15" s="115"/>
      <c r="L15" s="28"/>
      <c r="M15" s="1" t="s">
        <v>187</v>
      </c>
      <c r="N15" s="16"/>
      <c r="O15"/>
      <c r="P15" s="390" t="s">
        <v>188</v>
      </c>
      <c r="Q15" s="95" t="s">
        <v>60</v>
      </c>
    </row>
    <row r="16" spans="1:19" ht="13.5" customHeight="1" x14ac:dyDescent="0.15">
      <c r="B16" s="1"/>
      <c r="C16" s="16"/>
      <c r="D16" s="1"/>
      <c r="E16" s="19"/>
      <c r="F16" s="1"/>
      <c r="H16" s="91">
        <v>2</v>
      </c>
      <c r="I16" s="180" t="s">
        <v>6</v>
      </c>
      <c r="J16" s="14">
        <v>14561</v>
      </c>
      <c r="K16" s="115"/>
      <c r="L16" s="4">
        <f>SUM(L3)</f>
        <v>17</v>
      </c>
      <c r="M16" s="14">
        <f>SUM(N3)</f>
        <v>349553</v>
      </c>
      <c r="N16" s="180" t="s">
        <v>21</v>
      </c>
      <c r="O16" s="4">
        <f>SUM(O3)</f>
        <v>17</v>
      </c>
      <c r="P16" s="14">
        <f>SUM(M16)</f>
        <v>349553</v>
      </c>
      <c r="Q16" s="323">
        <v>307835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14</v>
      </c>
      <c r="I17" s="180" t="s">
        <v>19</v>
      </c>
      <c r="J17" s="14">
        <v>12703</v>
      </c>
      <c r="K17" s="115"/>
      <c r="L17" s="4">
        <f t="shared" ref="L17:L25" si="3">SUM(L4)</f>
        <v>33</v>
      </c>
      <c r="M17" s="14">
        <f t="shared" ref="M17:M25" si="4">SUM(N4)</f>
        <v>108993</v>
      </c>
      <c r="N17" s="180" t="s">
        <v>0</v>
      </c>
      <c r="O17" s="4">
        <f t="shared" ref="O17:O25" si="5">SUM(O4)</f>
        <v>33</v>
      </c>
      <c r="P17" s="14">
        <f t="shared" ref="P17:P25" si="6">SUM(M17)</f>
        <v>108993</v>
      </c>
      <c r="Q17" s="324">
        <v>113558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9</v>
      </c>
      <c r="I18" s="391" t="s">
        <v>167</v>
      </c>
      <c r="J18" s="249">
        <v>11656</v>
      </c>
      <c r="K18" s="115"/>
      <c r="L18" s="4">
        <f t="shared" si="3"/>
        <v>36</v>
      </c>
      <c r="M18" s="14">
        <f t="shared" si="4"/>
        <v>102114</v>
      </c>
      <c r="N18" s="181" t="s">
        <v>5</v>
      </c>
      <c r="O18" s="4">
        <f t="shared" si="5"/>
        <v>36</v>
      </c>
      <c r="P18" s="14">
        <f t="shared" si="6"/>
        <v>102114</v>
      </c>
      <c r="Q18" s="324">
        <v>103626</v>
      </c>
      <c r="R18" s="86"/>
      <c r="S18" s="125"/>
    </row>
    <row r="19" spans="2:20" ht="13.5" customHeight="1" x14ac:dyDescent="0.15">
      <c r="B19" s="1"/>
      <c r="C19" s="16"/>
      <c r="D19" s="1"/>
      <c r="E19" s="19"/>
      <c r="F19" s="1"/>
      <c r="G19" s="430"/>
      <c r="H19" s="91">
        <v>21</v>
      </c>
      <c r="I19" s="391" t="s">
        <v>161</v>
      </c>
      <c r="J19" s="14">
        <v>8050</v>
      </c>
      <c r="L19" s="4">
        <f t="shared" si="3"/>
        <v>26</v>
      </c>
      <c r="M19" s="14">
        <f t="shared" si="4"/>
        <v>99099</v>
      </c>
      <c r="N19" s="180" t="s">
        <v>30</v>
      </c>
      <c r="O19" s="4">
        <f t="shared" si="5"/>
        <v>26</v>
      </c>
      <c r="P19" s="14">
        <f t="shared" si="6"/>
        <v>99099</v>
      </c>
      <c r="Q19" s="324">
        <v>100138</v>
      </c>
      <c r="R19" s="86"/>
      <c r="S19" s="138"/>
    </row>
    <row r="20" spans="2:20" ht="13.5" customHeight="1" x14ac:dyDescent="0.15">
      <c r="B20" s="20"/>
      <c r="C20" s="16"/>
      <c r="D20" s="1"/>
      <c r="E20" s="19"/>
      <c r="F20" s="1"/>
      <c r="H20" s="91">
        <v>37</v>
      </c>
      <c r="I20" s="180" t="s">
        <v>37</v>
      </c>
      <c r="J20" s="14">
        <v>7995</v>
      </c>
      <c r="L20" s="4">
        <f t="shared" si="3"/>
        <v>16</v>
      </c>
      <c r="M20" s="14">
        <f t="shared" si="4"/>
        <v>56453</v>
      </c>
      <c r="N20" s="180" t="s">
        <v>3</v>
      </c>
      <c r="O20" s="4">
        <f t="shared" si="5"/>
        <v>16</v>
      </c>
      <c r="P20" s="14">
        <f t="shared" si="6"/>
        <v>56453</v>
      </c>
      <c r="Q20" s="324">
        <v>75067</v>
      </c>
      <c r="R20" s="86"/>
      <c r="S20" s="138"/>
    </row>
    <row r="21" spans="2:20" ht="13.5" customHeight="1" x14ac:dyDescent="0.15">
      <c r="B21" s="20"/>
      <c r="C21" s="16"/>
      <c r="D21" s="1"/>
      <c r="E21" s="19"/>
      <c r="F21" s="1"/>
      <c r="H21" s="91">
        <v>15</v>
      </c>
      <c r="I21" s="180" t="s">
        <v>20</v>
      </c>
      <c r="J21" s="14">
        <v>6422</v>
      </c>
      <c r="L21" s="4">
        <f t="shared" si="3"/>
        <v>34</v>
      </c>
      <c r="M21" s="14">
        <f t="shared" si="4"/>
        <v>37345</v>
      </c>
      <c r="N21" s="180" t="s">
        <v>1</v>
      </c>
      <c r="O21" s="4">
        <f t="shared" si="5"/>
        <v>34</v>
      </c>
      <c r="P21" s="14">
        <f t="shared" si="6"/>
        <v>37345</v>
      </c>
      <c r="Q21" s="324">
        <v>43181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11</v>
      </c>
      <c r="I22" s="180" t="s">
        <v>17</v>
      </c>
      <c r="J22" s="249">
        <v>5004</v>
      </c>
      <c r="K22" s="16"/>
      <c r="L22" s="4">
        <f t="shared" si="3"/>
        <v>40</v>
      </c>
      <c r="M22" s="14">
        <f t="shared" si="4"/>
        <v>36052</v>
      </c>
      <c r="N22" s="251" t="s">
        <v>2</v>
      </c>
      <c r="O22" s="4">
        <f t="shared" si="5"/>
        <v>40</v>
      </c>
      <c r="P22" s="14">
        <f t="shared" si="6"/>
        <v>36052</v>
      </c>
      <c r="Q22" s="324">
        <v>41058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22</v>
      </c>
      <c r="I23" s="180" t="s">
        <v>26</v>
      </c>
      <c r="J23" s="249">
        <v>3406</v>
      </c>
      <c r="K23" s="16"/>
      <c r="L23" s="4">
        <f t="shared" si="3"/>
        <v>13</v>
      </c>
      <c r="M23" s="14">
        <f t="shared" si="4"/>
        <v>35589</v>
      </c>
      <c r="N23" s="180" t="s">
        <v>7</v>
      </c>
      <c r="O23" s="4">
        <f t="shared" si="5"/>
        <v>13</v>
      </c>
      <c r="P23" s="14">
        <f t="shared" si="6"/>
        <v>35589</v>
      </c>
      <c r="Q23" s="324">
        <v>33140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20</v>
      </c>
      <c r="I24" s="180" t="s">
        <v>24</v>
      </c>
      <c r="J24" s="97">
        <v>3176</v>
      </c>
      <c r="K24" s="16"/>
      <c r="L24" s="4">
        <f t="shared" si="3"/>
        <v>24</v>
      </c>
      <c r="M24" s="14">
        <f t="shared" si="4"/>
        <v>25311</v>
      </c>
      <c r="N24" s="251" t="s">
        <v>28</v>
      </c>
      <c r="O24" s="4">
        <f t="shared" si="5"/>
        <v>24</v>
      </c>
      <c r="P24" s="14">
        <f t="shared" si="6"/>
        <v>25311</v>
      </c>
      <c r="Q24" s="324">
        <v>30402</v>
      </c>
      <c r="R24" s="86"/>
      <c r="S24" s="125"/>
    </row>
    <row r="25" spans="2:20" ht="13.5" customHeight="1" thickBot="1" x14ac:dyDescent="0.2">
      <c r="B25" s="1"/>
      <c r="C25" s="16"/>
      <c r="D25" s="1"/>
      <c r="E25" s="19"/>
      <c r="F25" s="1"/>
      <c r="G25" s="1"/>
      <c r="H25" s="91">
        <v>39</v>
      </c>
      <c r="I25" s="180" t="s">
        <v>39</v>
      </c>
      <c r="J25" s="14">
        <v>2334</v>
      </c>
      <c r="K25" s="16"/>
      <c r="L25" s="15">
        <f t="shared" si="3"/>
        <v>25</v>
      </c>
      <c r="M25" s="127">
        <f t="shared" si="4"/>
        <v>24403</v>
      </c>
      <c r="N25" s="460" t="s">
        <v>29</v>
      </c>
      <c r="O25" s="15">
        <f t="shared" si="5"/>
        <v>25</v>
      </c>
      <c r="P25" s="127">
        <f t="shared" si="6"/>
        <v>24403</v>
      </c>
      <c r="Q25" s="325">
        <v>35255</v>
      </c>
      <c r="R25" s="140" t="s">
        <v>68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1</v>
      </c>
      <c r="I26" s="180" t="s">
        <v>4</v>
      </c>
      <c r="J26" s="14">
        <v>2024</v>
      </c>
      <c r="K26" s="16"/>
      <c r="L26" s="128"/>
      <c r="M26" s="182">
        <f>SUM(J43-(M16+M17+M18+M19+M20+M21+M22+M23+M24+M25))</f>
        <v>143993</v>
      </c>
      <c r="N26" s="250" t="s">
        <v>45</v>
      </c>
      <c r="O26" s="129"/>
      <c r="P26" s="182">
        <f>SUM(M26)</f>
        <v>143993</v>
      </c>
      <c r="Q26" s="182"/>
      <c r="R26" s="198">
        <v>1066408</v>
      </c>
      <c r="T26" s="30"/>
    </row>
    <row r="27" spans="2:20" ht="13.5" customHeight="1" x14ac:dyDescent="0.15">
      <c r="H27" s="91">
        <v>27</v>
      </c>
      <c r="I27" s="180" t="s">
        <v>31</v>
      </c>
      <c r="J27" s="150">
        <v>1953</v>
      </c>
      <c r="K27" s="16"/>
      <c r="M27" s="53" t="s">
        <v>179</v>
      </c>
      <c r="N27" s="53"/>
      <c r="O27" s="123"/>
      <c r="P27" s="124" t="s">
        <v>180</v>
      </c>
    </row>
    <row r="28" spans="2:20" ht="13.5" customHeight="1" x14ac:dyDescent="0.15">
      <c r="G28" s="505"/>
      <c r="H28" s="91">
        <v>30</v>
      </c>
      <c r="I28" s="180" t="s">
        <v>33</v>
      </c>
      <c r="J28" s="14">
        <v>1829</v>
      </c>
      <c r="K28" s="16"/>
      <c r="M28" s="96">
        <f t="shared" ref="M28:M37" si="7">SUM(Q3)</f>
        <v>65458</v>
      </c>
      <c r="N28" s="180" t="s">
        <v>21</v>
      </c>
      <c r="O28" s="4">
        <f>SUM(L3)</f>
        <v>17</v>
      </c>
      <c r="P28" s="96">
        <f t="shared" ref="P28:P37" si="8">SUM(Q3)</f>
        <v>65458</v>
      </c>
    </row>
    <row r="29" spans="2:20" ht="13.5" customHeight="1" x14ac:dyDescent="0.15">
      <c r="H29" s="91">
        <v>12</v>
      </c>
      <c r="I29" s="180" t="s">
        <v>18</v>
      </c>
      <c r="J29" s="14">
        <v>1617</v>
      </c>
      <c r="K29" s="16"/>
      <c r="M29" s="96">
        <f t="shared" si="7"/>
        <v>133653</v>
      </c>
      <c r="N29" s="180" t="s">
        <v>0</v>
      </c>
      <c r="O29" s="4">
        <f t="shared" ref="O29:O37" si="9">SUM(L4)</f>
        <v>33</v>
      </c>
      <c r="P29" s="96">
        <f t="shared" si="8"/>
        <v>133653</v>
      </c>
    </row>
    <row r="30" spans="2:20" ht="13.5" customHeight="1" x14ac:dyDescent="0.15">
      <c r="H30" s="91">
        <v>29</v>
      </c>
      <c r="I30" s="180" t="s">
        <v>91</v>
      </c>
      <c r="J30" s="14">
        <v>1429</v>
      </c>
      <c r="K30" s="16"/>
      <c r="M30" s="96">
        <f t="shared" si="7"/>
        <v>73668</v>
      </c>
      <c r="N30" s="181" t="s">
        <v>5</v>
      </c>
      <c r="O30" s="4">
        <f t="shared" si="9"/>
        <v>36</v>
      </c>
      <c r="P30" s="96">
        <f t="shared" si="8"/>
        <v>73668</v>
      </c>
    </row>
    <row r="31" spans="2:20" ht="13.5" customHeight="1" x14ac:dyDescent="0.15">
      <c r="H31" s="91">
        <v>35</v>
      </c>
      <c r="I31" s="180" t="s">
        <v>36</v>
      </c>
      <c r="J31" s="150">
        <v>691</v>
      </c>
      <c r="K31" s="16"/>
      <c r="M31" s="96">
        <f t="shared" si="7"/>
        <v>94378</v>
      </c>
      <c r="N31" s="180" t="s">
        <v>30</v>
      </c>
      <c r="O31" s="4">
        <f t="shared" si="9"/>
        <v>26</v>
      </c>
      <c r="P31" s="96">
        <f t="shared" si="8"/>
        <v>94378</v>
      </c>
    </row>
    <row r="32" spans="2:20" ht="13.5" customHeight="1" x14ac:dyDescent="0.15">
      <c r="H32" s="91">
        <v>6</v>
      </c>
      <c r="I32" s="180" t="s">
        <v>13</v>
      </c>
      <c r="J32" s="14">
        <v>589</v>
      </c>
      <c r="K32" s="16"/>
      <c r="M32" s="96">
        <f t="shared" si="7"/>
        <v>69500</v>
      </c>
      <c r="N32" s="180" t="s">
        <v>3</v>
      </c>
      <c r="O32" s="4">
        <f t="shared" si="9"/>
        <v>16</v>
      </c>
      <c r="P32" s="96">
        <f t="shared" si="8"/>
        <v>69500</v>
      </c>
      <c r="S32" s="11"/>
    </row>
    <row r="33" spans="7:21" ht="13.5" customHeight="1" x14ac:dyDescent="0.15">
      <c r="G33" s="445"/>
      <c r="H33" s="91">
        <v>23</v>
      </c>
      <c r="I33" s="180" t="s">
        <v>27</v>
      </c>
      <c r="J33" s="14">
        <v>467</v>
      </c>
      <c r="K33" s="16"/>
      <c r="M33" s="96">
        <f t="shared" si="7"/>
        <v>40250</v>
      </c>
      <c r="N33" s="180" t="s">
        <v>1</v>
      </c>
      <c r="O33" s="4">
        <f t="shared" si="9"/>
        <v>34</v>
      </c>
      <c r="P33" s="96">
        <f t="shared" si="8"/>
        <v>40250</v>
      </c>
      <c r="S33" s="30"/>
      <c r="T33" s="30"/>
    </row>
    <row r="34" spans="7:21" ht="13.5" customHeight="1" x14ac:dyDescent="0.15">
      <c r="H34" s="91">
        <v>18</v>
      </c>
      <c r="I34" s="180" t="s">
        <v>22</v>
      </c>
      <c r="J34" s="14">
        <v>434</v>
      </c>
      <c r="K34" s="16"/>
      <c r="M34" s="96">
        <f t="shared" si="7"/>
        <v>52476</v>
      </c>
      <c r="N34" s="251" t="s">
        <v>2</v>
      </c>
      <c r="O34" s="4">
        <f t="shared" si="9"/>
        <v>40</v>
      </c>
      <c r="P34" s="96">
        <f t="shared" si="8"/>
        <v>52476</v>
      </c>
      <c r="S34" s="30"/>
      <c r="T34" s="30"/>
    </row>
    <row r="35" spans="7:21" ht="13.5" customHeight="1" x14ac:dyDescent="0.15">
      <c r="H35" s="91">
        <v>19</v>
      </c>
      <c r="I35" s="180" t="s">
        <v>23</v>
      </c>
      <c r="J35" s="14">
        <v>360</v>
      </c>
      <c r="K35" s="16"/>
      <c r="M35" s="96">
        <f t="shared" si="7"/>
        <v>37632</v>
      </c>
      <c r="N35" s="180" t="s">
        <v>7</v>
      </c>
      <c r="O35" s="4">
        <f t="shared" si="9"/>
        <v>13</v>
      </c>
      <c r="P35" s="96">
        <f t="shared" si="8"/>
        <v>37632</v>
      </c>
      <c r="S35" s="30"/>
    </row>
    <row r="36" spans="7:21" ht="13.5" customHeight="1" x14ac:dyDescent="0.15">
      <c r="H36" s="91">
        <v>7</v>
      </c>
      <c r="I36" s="180" t="s">
        <v>14</v>
      </c>
      <c r="J36" s="249">
        <v>317</v>
      </c>
      <c r="K36" s="16"/>
      <c r="M36" s="96">
        <f t="shared" si="7"/>
        <v>31736</v>
      </c>
      <c r="N36" s="251" t="s">
        <v>28</v>
      </c>
      <c r="O36" s="4">
        <f t="shared" si="9"/>
        <v>24</v>
      </c>
      <c r="P36" s="96">
        <f t="shared" si="8"/>
        <v>31736</v>
      </c>
      <c r="S36" s="30"/>
    </row>
    <row r="37" spans="7:21" ht="13.5" customHeight="1" thickBot="1" x14ac:dyDescent="0.2">
      <c r="H37" s="91">
        <v>4</v>
      </c>
      <c r="I37" s="180" t="s">
        <v>11</v>
      </c>
      <c r="J37" s="249">
        <v>249</v>
      </c>
      <c r="K37" s="16"/>
      <c r="M37" s="126">
        <f t="shared" si="7"/>
        <v>29354</v>
      </c>
      <c r="N37" s="460" t="s">
        <v>29</v>
      </c>
      <c r="O37" s="15">
        <f t="shared" si="9"/>
        <v>25</v>
      </c>
      <c r="P37" s="126">
        <f t="shared" si="8"/>
        <v>29354</v>
      </c>
      <c r="S37" s="30"/>
    </row>
    <row r="38" spans="7:21" ht="13.5" customHeight="1" thickTop="1" x14ac:dyDescent="0.15">
      <c r="G38" s="430"/>
      <c r="H38" s="91">
        <v>32</v>
      </c>
      <c r="I38" s="180" t="s">
        <v>35</v>
      </c>
      <c r="J38" s="150">
        <v>179</v>
      </c>
      <c r="K38" s="16"/>
      <c r="M38" s="400">
        <f>SUM(Q13-(Q3+Q4+Q5+Q6+Q7+Q8+Q9+Q10+Q11+Q12))</f>
        <v>166488</v>
      </c>
      <c r="N38" s="401" t="s">
        <v>163</v>
      </c>
      <c r="O38" s="402"/>
      <c r="P38" s="403">
        <f>SUM(M38)</f>
        <v>166488</v>
      </c>
      <c r="U38" s="30"/>
    </row>
    <row r="39" spans="7:21" ht="13.5" customHeight="1" x14ac:dyDescent="0.15">
      <c r="H39" s="91">
        <v>5</v>
      </c>
      <c r="I39" s="180" t="s">
        <v>12</v>
      </c>
      <c r="J39" s="249">
        <v>162</v>
      </c>
      <c r="K39" s="16"/>
      <c r="P39" s="30"/>
    </row>
    <row r="40" spans="7:21" ht="13.5" customHeight="1" x14ac:dyDescent="0.15">
      <c r="H40" s="91">
        <v>28</v>
      </c>
      <c r="I40" s="180" t="s">
        <v>32</v>
      </c>
      <c r="J40" s="14">
        <v>97</v>
      </c>
      <c r="K40" s="16"/>
    </row>
    <row r="41" spans="7:21" ht="13.5" customHeight="1" x14ac:dyDescent="0.15">
      <c r="G41" s="445"/>
      <c r="H41" s="91">
        <v>10</v>
      </c>
      <c r="I41" s="180" t="s">
        <v>16</v>
      </c>
      <c r="J41" s="14">
        <v>68</v>
      </c>
      <c r="K41" s="16"/>
    </row>
    <row r="42" spans="7:21" ht="13.5" customHeight="1" thickBot="1" x14ac:dyDescent="0.2">
      <c r="H42" s="151">
        <v>8</v>
      </c>
      <c r="I42" s="183" t="s">
        <v>15</v>
      </c>
      <c r="J42" s="127">
        <v>0</v>
      </c>
      <c r="K42" s="16"/>
    </row>
    <row r="43" spans="7:21" ht="13.5" customHeight="1" thickTop="1" x14ac:dyDescent="0.15">
      <c r="H43" s="128"/>
      <c r="I43" s="345" t="s">
        <v>89</v>
      </c>
      <c r="J43" s="346">
        <f>SUM(J3:J42)</f>
        <v>1018905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186</v>
      </c>
      <c r="D52" s="9" t="s">
        <v>178</v>
      </c>
      <c r="E52" s="26" t="s">
        <v>43</v>
      </c>
      <c r="F52" s="25" t="s">
        <v>42</v>
      </c>
      <c r="G52" s="25" t="s">
        <v>40</v>
      </c>
      <c r="I52" s="179"/>
    </row>
    <row r="53" spans="1:16" ht="13.5" customHeight="1" x14ac:dyDescent="0.15">
      <c r="A53" s="10">
        <v>1</v>
      </c>
      <c r="B53" s="180" t="s">
        <v>21</v>
      </c>
      <c r="C53" s="14">
        <f t="shared" ref="C53:C62" si="10">SUM(J3)</f>
        <v>349553</v>
      </c>
      <c r="D53" s="97">
        <f t="shared" ref="D53:D63" si="11">SUM(Q3)</f>
        <v>65458</v>
      </c>
      <c r="E53" s="94">
        <f t="shared" ref="E53:E62" si="12">SUM(P16/Q16*100)</f>
        <v>113.5520652297497</v>
      </c>
      <c r="F53" s="22">
        <f t="shared" ref="F53:F63" si="13">SUM(C53/D53*100)</f>
        <v>534.01112163524704</v>
      </c>
      <c r="G53" s="23"/>
      <c r="I53" s="179"/>
    </row>
    <row r="54" spans="1:16" ht="13.5" customHeight="1" x14ac:dyDescent="0.15">
      <c r="A54" s="10">
        <v>2</v>
      </c>
      <c r="B54" s="180" t="s">
        <v>0</v>
      </c>
      <c r="C54" s="14">
        <f t="shared" si="10"/>
        <v>108993</v>
      </c>
      <c r="D54" s="97">
        <f t="shared" si="11"/>
        <v>133653</v>
      </c>
      <c r="E54" s="94">
        <f t="shared" si="12"/>
        <v>95.98002782718963</v>
      </c>
      <c r="F54" s="22">
        <f t="shared" si="13"/>
        <v>81.549235707391531</v>
      </c>
      <c r="G54" s="23"/>
      <c r="I54" s="179"/>
    </row>
    <row r="55" spans="1:16" ht="13.5" customHeight="1" x14ac:dyDescent="0.15">
      <c r="A55" s="10">
        <v>3</v>
      </c>
      <c r="B55" s="181" t="s">
        <v>5</v>
      </c>
      <c r="C55" s="14">
        <f t="shared" si="10"/>
        <v>102114</v>
      </c>
      <c r="D55" s="97">
        <f t="shared" si="11"/>
        <v>73668</v>
      </c>
      <c r="E55" s="94">
        <f t="shared" si="12"/>
        <v>98.540906722251179</v>
      </c>
      <c r="F55" s="22">
        <f t="shared" si="13"/>
        <v>138.61378074604985</v>
      </c>
      <c r="G55" s="23"/>
      <c r="I55" s="179"/>
    </row>
    <row r="56" spans="1:16" ht="13.5" customHeight="1" x14ac:dyDescent="0.15">
      <c r="A56" s="10">
        <v>4</v>
      </c>
      <c r="B56" s="180" t="s">
        <v>30</v>
      </c>
      <c r="C56" s="14">
        <f t="shared" si="10"/>
        <v>99099</v>
      </c>
      <c r="D56" s="97">
        <f t="shared" si="11"/>
        <v>94378</v>
      </c>
      <c r="E56" s="94">
        <f t="shared" si="12"/>
        <v>98.962431844055203</v>
      </c>
      <c r="F56" s="22">
        <f t="shared" si="13"/>
        <v>105.00222509483142</v>
      </c>
      <c r="G56" s="23"/>
      <c r="I56" s="179"/>
    </row>
    <row r="57" spans="1:16" ht="13.5" customHeight="1" x14ac:dyDescent="0.15">
      <c r="A57" s="10">
        <v>5</v>
      </c>
      <c r="B57" s="180" t="s">
        <v>3</v>
      </c>
      <c r="C57" s="14">
        <f t="shared" si="10"/>
        <v>56453</v>
      </c>
      <c r="D57" s="97">
        <f t="shared" si="11"/>
        <v>69500</v>
      </c>
      <c r="E57" s="94">
        <f t="shared" si="12"/>
        <v>75.203484886834431</v>
      </c>
      <c r="F57" s="22">
        <f t="shared" si="13"/>
        <v>81.227338129496403</v>
      </c>
      <c r="G57" s="23"/>
      <c r="I57" s="179"/>
      <c r="P57" s="30"/>
    </row>
    <row r="58" spans="1:16" ht="13.5" customHeight="1" x14ac:dyDescent="0.15">
      <c r="A58" s="10">
        <v>6</v>
      </c>
      <c r="B58" s="180" t="s">
        <v>1</v>
      </c>
      <c r="C58" s="14">
        <f t="shared" si="10"/>
        <v>37345</v>
      </c>
      <c r="D58" s="97">
        <f t="shared" si="11"/>
        <v>40250</v>
      </c>
      <c r="E58" s="94">
        <f t="shared" si="12"/>
        <v>86.48479655403996</v>
      </c>
      <c r="F58" s="22">
        <f t="shared" si="13"/>
        <v>92.782608695652172</v>
      </c>
      <c r="G58" s="23"/>
    </row>
    <row r="59" spans="1:16" ht="13.5" customHeight="1" x14ac:dyDescent="0.15">
      <c r="A59" s="10">
        <v>7</v>
      </c>
      <c r="B59" s="251" t="s">
        <v>2</v>
      </c>
      <c r="C59" s="14">
        <f t="shared" si="10"/>
        <v>36052</v>
      </c>
      <c r="D59" s="97">
        <f t="shared" si="11"/>
        <v>52476</v>
      </c>
      <c r="E59" s="94">
        <f t="shared" si="12"/>
        <v>87.807491840810556</v>
      </c>
      <c r="F59" s="22">
        <f t="shared" si="13"/>
        <v>68.701882765454684</v>
      </c>
      <c r="G59" s="23"/>
    </row>
    <row r="60" spans="1:16" ht="13.5" customHeight="1" x14ac:dyDescent="0.15">
      <c r="A60" s="10">
        <v>8</v>
      </c>
      <c r="B60" s="180" t="s">
        <v>7</v>
      </c>
      <c r="C60" s="14">
        <f t="shared" si="10"/>
        <v>35589</v>
      </c>
      <c r="D60" s="97">
        <f t="shared" si="11"/>
        <v>37632</v>
      </c>
      <c r="E60" s="94">
        <f t="shared" si="12"/>
        <v>107.38986119493059</v>
      </c>
      <c r="F60" s="22">
        <f t="shared" si="13"/>
        <v>94.57110969387756</v>
      </c>
      <c r="G60" s="23"/>
    </row>
    <row r="61" spans="1:16" ht="13.5" customHeight="1" x14ac:dyDescent="0.15">
      <c r="A61" s="10">
        <v>9</v>
      </c>
      <c r="B61" s="251" t="s">
        <v>28</v>
      </c>
      <c r="C61" s="14">
        <f t="shared" si="10"/>
        <v>25311</v>
      </c>
      <c r="D61" s="97">
        <f t="shared" si="11"/>
        <v>31736</v>
      </c>
      <c r="E61" s="94">
        <f t="shared" si="12"/>
        <v>83.254391158476409</v>
      </c>
      <c r="F61" s="22">
        <f t="shared" si="13"/>
        <v>79.754852533400552</v>
      </c>
      <c r="G61" s="23"/>
    </row>
    <row r="62" spans="1:16" ht="13.5" customHeight="1" thickBot="1" x14ac:dyDescent="0.2">
      <c r="A62" s="141">
        <v>10</v>
      </c>
      <c r="B62" s="460" t="s">
        <v>29</v>
      </c>
      <c r="C62" s="127">
        <f t="shared" si="10"/>
        <v>24403</v>
      </c>
      <c r="D62" s="142">
        <f t="shared" si="11"/>
        <v>29354</v>
      </c>
      <c r="E62" s="143">
        <f t="shared" si="12"/>
        <v>69.218550560204221</v>
      </c>
      <c r="F62" s="144">
        <f t="shared" si="13"/>
        <v>83.133474143217285</v>
      </c>
      <c r="G62" s="145"/>
    </row>
    <row r="63" spans="1:16" ht="13.5" customHeight="1" thickTop="1" x14ac:dyDescent="0.15">
      <c r="A63" s="128"/>
      <c r="B63" s="146" t="s">
        <v>69</v>
      </c>
      <c r="C63" s="147">
        <f>SUM(J43)</f>
        <v>1018905</v>
      </c>
      <c r="D63" s="147">
        <f t="shared" si="11"/>
        <v>794593</v>
      </c>
      <c r="E63" s="148">
        <f>SUM(C63/R26*100)</f>
        <v>95.545513537032733</v>
      </c>
      <c r="F63" s="149">
        <f t="shared" si="13"/>
        <v>128.22979814823438</v>
      </c>
      <c r="G63" s="128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N38" sqref="N38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4"/>
      <c r="R1" s="116"/>
    </row>
    <row r="2" spans="8:30" x14ac:dyDescent="0.15">
      <c r="H2" s="207" t="s">
        <v>186</v>
      </c>
      <c r="I2" s="91"/>
      <c r="J2" s="209" t="s">
        <v>98</v>
      </c>
      <c r="K2" s="4"/>
      <c r="L2" s="348" t="s">
        <v>178</v>
      </c>
      <c r="R2" s="51"/>
      <c r="S2" s="117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199" t="s">
        <v>95</v>
      </c>
      <c r="I3" s="91"/>
      <c r="J3" s="158" t="s">
        <v>96</v>
      </c>
      <c r="K3" s="4"/>
      <c r="L3" s="348" t="s">
        <v>95</v>
      </c>
      <c r="M3" s="1"/>
      <c r="N3" s="100"/>
      <c r="O3" s="100"/>
      <c r="S3" s="28"/>
      <c r="T3" s="28"/>
      <c r="U3" s="28"/>
    </row>
    <row r="4" spans="8:30" x14ac:dyDescent="0.15">
      <c r="H4" s="47">
        <v>20314</v>
      </c>
      <c r="I4" s="91">
        <v>33</v>
      </c>
      <c r="J4" s="180" t="s">
        <v>0</v>
      </c>
      <c r="K4" s="130">
        <f>SUM(I4)</f>
        <v>33</v>
      </c>
      <c r="L4" s="365">
        <v>27137</v>
      </c>
      <c r="M4" s="49"/>
      <c r="N4" s="101"/>
      <c r="O4" s="101"/>
      <c r="S4" s="28"/>
      <c r="T4" s="28"/>
      <c r="U4" s="28"/>
    </row>
    <row r="5" spans="8:30" x14ac:dyDescent="0.15">
      <c r="H5" s="389">
        <v>17195</v>
      </c>
      <c r="I5" s="91">
        <v>26</v>
      </c>
      <c r="J5" s="180" t="s">
        <v>30</v>
      </c>
      <c r="K5" s="130">
        <f t="shared" ref="K5:K13" si="0">SUM(I5)</f>
        <v>26</v>
      </c>
      <c r="L5" s="366">
        <v>18068</v>
      </c>
      <c r="M5" s="49"/>
      <c r="N5" s="101"/>
      <c r="O5" s="101"/>
      <c r="S5" s="28"/>
      <c r="T5" s="28"/>
      <c r="U5" s="28"/>
    </row>
    <row r="6" spans="8:30" x14ac:dyDescent="0.15">
      <c r="H6" s="219">
        <v>8338</v>
      </c>
      <c r="I6" s="91">
        <v>14</v>
      </c>
      <c r="J6" s="180" t="s">
        <v>19</v>
      </c>
      <c r="K6" s="130">
        <f t="shared" si="0"/>
        <v>14</v>
      </c>
      <c r="L6" s="366">
        <v>6499</v>
      </c>
      <c r="M6" s="49"/>
      <c r="N6" s="208"/>
      <c r="O6" s="101"/>
      <c r="S6" s="28"/>
      <c r="T6" s="28"/>
      <c r="U6" s="28"/>
    </row>
    <row r="7" spans="8:30" x14ac:dyDescent="0.15">
      <c r="H7" s="48">
        <v>4102</v>
      </c>
      <c r="I7" s="91">
        <v>15</v>
      </c>
      <c r="J7" s="180" t="s">
        <v>20</v>
      </c>
      <c r="K7" s="130">
        <f t="shared" si="0"/>
        <v>15</v>
      </c>
      <c r="L7" s="366">
        <v>2875</v>
      </c>
      <c r="M7" s="49"/>
      <c r="N7" s="101"/>
      <c r="O7" s="101"/>
      <c r="S7" s="28"/>
      <c r="T7" s="28"/>
      <c r="U7" s="28"/>
    </row>
    <row r="8" spans="8:30" x14ac:dyDescent="0.15">
      <c r="H8" s="219">
        <v>3540</v>
      </c>
      <c r="I8" s="91">
        <v>24</v>
      </c>
      <c r="J8" s="180" t="s">
        <v>28</v>
      </c>
      <c r="K8" s="130">
        <f t="shared" si="0"/>
        <v>24</v>
      </c>
      <c r="L8" s="366">
        <v>3496</v>
      </c>
      <c r="M8" s="49"/>
      <c r="N8" s="101"/>
      <c r="O8" s="101"/>
      <c r="S8" s="28"/>
      <c r="T8" s="28"/>
      <c r="U8" s="28"/>
    </row>
    <row r="9" spans="8:30" x14ac:dyDescent="0.15">
      <c r="H9" s="219">
        <v>3411</v>
      </c>
      <c r="I9" s="91">
        <v>38</v>
      </c>
      <c r="J9" s="180" t="s">
        <v>38</v>
      </c>
      <c r="K9" s="130">
        <f t="shared" si="0"/>
        <v>38</v>
      </c>
      <c r="L9" s="366">
        <v>3916</v>
      </c>
      <c r="M9" s="49"/>
      <c r="N9" s="101"/>
      <c r="O9" s="101"/>
      <c r="S9" s="28"/>
      <c r="T9" s="28"/>
      <c r="U9" s="28"/>
    </row>
    <row r="10" spans="8:30" x14ac:dyDescent="0.15">
      <c r="H10" s="98">
        <v>3286</v>
      </c>
      <c r="I10" s="151">
        <v>34</v>
      </c>
      <c r="J10" s="183" t="s">
        <v>1</v>
      </c>
      <c r="K10" s="130">
        <f t="shared" si="0"/>
        <v>34</v>
      </c>
      <c r="L10" s="366">
        <v>5347</v>
      </c>
      <c r="S10" s="28"/>
      <c r="T10" s="28"/>
      <c r="U10" s="28"/>
    </row>
    <row r="11" spans="8:30" x14ac:dyDescent="0.15">
      <c r="H11" s="109">
        <v>1974</v>
      </c>
      <c r="I11" s="91">
        <v>36</v>
      </c>
      <c r="J11" s="180" t="s">
        <v>5</v>
      </c>
      <c r="K11" s="130">
        <f t="shared" si="0"/>
        <v>36</v>
      </c>
      <c r="L11" s="366">
        <v>2078</v>
      </c>
      <c r="M11" s="49"/>
      <c r="N11" s="101"/>
      <c r="O11" s="101"/>
      <c r="S11" s="28"/>
      <c r="T11" s="28"/>
      <c r="U11" s="28"/>
    </row>
    <row r="12" spans="8:30" x14ac:dyDescent="0.15">
      <c r="H12" s="386">
        <v>1872</v>
      </c>
      <c r="I12" s="151">
        <v>37</v>
      </c>
      <c r="J12" s="183" t="s">
        <v>37</v>
      </c>
      <c r="K12" s="130">
        <f t="shared" si="0"/>
        <v>37</v>
      </c>
      <c r="L12" s="366">
        <v>2246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09">
        <v>1421</v>
      </c>
      <c r="I13" s="468">
        <v>25</v>
      </c>
      <c r="J13" s="469" t="s">
        <v>29</v>
      </c>
      <c r="K13" s="130">
        <f t="shared" si="0"/>
        <v>25</v>
      </c>
      <c r="L13" s="366">
        <v>934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98">
        <v>1260</v>
      </c>
      <c r="I14" s="135">
        <v>27</v>
      </c>
      <c r="J14" s="197" t="s">
        <v>31</v>
      </c>
      <c r="K14" s="119" t="s">
        <v>8</v>
      </c>
      <c r="L14" s="367">
        <v>76417</v>
      </c>
      <c r="S14" s="28"/>
      <c r="T14" s="28"/>
      <c r="U14" s="28"/>
    </row>
    <row r="15" spans="8:30" x14ac:dyDescent="0.15">
      <c r="H15" s="389">
        <v>530</v>
      </c>
      <c r="I15" s="91">
        <v>17</v>
      </c>
      <c r="J15" s="180" t="s">
        <v>21</v>
      </c>
      <c r="K15" s="55"/>
      <c r="L15" s="1"/>
      <c r="M15" s="454" t="s">
        <v>90</v>
      </c>
      <c r="N15" s="46" t="s">
        <v>70</v>
      </c>
      <c r="S15" s="28"/>
      <c r="T15" s="28"/>
      <c r="U15" s="28"/>
    </row>
    <row r="16" spans="8:30" x14ac:dyDescent="0.15">
      <c r="H16" s="98">
        <v>484</v>
      </c>
      <c r="I16" s="347">
        <v>40</v>
      </c>
      <c r="J16" s="181" t="s">
        <v>2</v>
      </c>
      <c r="K16" s="130">
        <f>SUM(I4)</f>
        <v>33</v>
      </c>
      <c r="L16" s="180" t="s">
        <v>0</v>
      </c>
      <c r="M16" s="368">
        <v>23608</v>
      </c>
      <c r="N16" s="99">
        <f>SUM(H4)</f>
        <v>20314</v>
      </c>
      <c r="O16" s="49"/>
      <c r="P16" s="18"/>
      <c r="S16" s="28"/>
      <c r="T16" s="28"/>
      <c r="U16" s="28"/>
    </row>
    <row r="17" spans="1:21" x14ac:dyDescent="0.15">
      <c r="H17" s="219">
        <v>440</v>
      </c>
      <c r="I17" s="91">
        <v>16</v>
      </c>
      <c r="J17" s="180" t="s">
        <v>3</v>
      </c>
      <c r="K17" s="130">
        <f t="shared" ref="K17:K25" si="1">SUM(I5)</f>
        <v>26</v>
      </c>
      <c r="L17" s="180" t="s">
        <v>30</v>
      </c>
      <c r="M17" s="369">
        <v>17106</v>
      </c>
      <c r="N17" s="99">
        <f t="shared" ref="N17:N25" si="2">SUM(H5)</f>
        <v>17195</v>
      </c>
      <c r="O17" s="49"/>
      <c r="P17" s="18"/>
      <c r="S17" s="28"/>
      <c r="T17" s="28"/>
      <c r="U17" s="28"/>
    </row>
    <row r="18" spans="1:21" x14ac:dyDescent="0.15">
      <c r="H18" s="405">
        <v>350</v>
      </c>
      <c r="I18" s="91">
        <v>19</v>
      </c>
      <c r="J18" s="180" t="s">
        <v>23</v>
      </c>
      <c r="K18" s="130">
        <f t="shared" si="1"/>
        <v>14</v>
      </c>
      <c r="L18" s="180" t="s">
        <v>19</v>
      </c>
      <c r="M18" s="369">
        <v>8067</v>
      </c>
      <c r="N18" s="99">
        <f t="shared" si="2"/>
        <v>8338</v>
      </c>
      <c r="O18" s="49"/>
      <c r="P18" s="18"/>
      <c r="S18" s="28"/>
      <c r="T18" s="28"/>
      <c r="U18" s="28"/>
    </row>
    <row r="19" spans="1:21" x14ac:dyDescent="0.15">
      <c r="H19" s="99">
        <v>318</v>
      </c>
      <c r="I19" s="91">
        <v>31</v>
      </c>
      <c r="J19" s="180" t="s">
        <v>101</v>
      </c>
      <c r="K19" s="130">
        <f t="shared" si="1"/>
        <v>15</v>
      </c>
      <c r="L19" s="180" t="s">
        <v>20</v>
      </c>
      <c r="M19" s="369">
        <v>3687</v>
      </c>
      <c r="N19" s="99">
        <f t="shared" si="2"/>
        <v>4102</v>
      </c>
      <c r="O19" s="49"/>
      <c r="P19" s="18"/>
      <c r="S19" s="28"/>
      <c r="T19" s="28"/>
      <c r="U19" s="28"/>
    </row>
    <row r="20" spans="1:21" ht="14.25" thickBot="1" x14ac:dyDescent="0.2">
      <c r="H20" s="48">
        <v>223</v>
      </c>
      <c r="I20" s="91">
        <v>1</v>
      </c>
      <c r="J20" s="180" t="s">
        <v>4</v>
      </c>
      <c r="K20" s="130">
        <f t="shared" si="1"/>
        <v>24</v>
      </c>
      <c r="L20" s="180" t="s">
        <v>28</v>
      </c>
      <c r="M20" s="369">
        <v>4841</v>
      </c>
      <c r="N20" s="99">
        <f t="shared" si="2"/>
        <v>3540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52</v>
      </c>
      <c r="C21" s="66" t="s">
        <v>186</v>
      </c>
      <c r="D21" s="66" t="s">
        <v>178</v>
      </c>
      <c r="E21" s="66" t="s">
        <v>50</v>
      </c>
      <c r="F21" s="66" t="s">
        <v>49</v>
      </c>
      <c r="G21" s="66" t="s">
        <v>51</v>
      </c>
      <c r="H21" s="48">
        <v>154</v>
      </c>
      <c r="I21" s="91">
        <v>23</v>
      </c>
      <c r="J21" s="180" t="s">
        <v>27</v>
      </c>
      <c r="K21" s="130">
        <f t="shared" si="1"/>
        <v>38</v>
      </c>
      <c r="L21" s="180" t="s">
        <v>38</v>
      </c>
      <c r="M21" s="369">
        <v>4496</v>
      </c>
      <c r="N21" s="99">
        <f t="shared" si="2"/>
        <v>3411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0" t="s">
        <v>0</v>
      </c>
      <c r="C22" s="47">
        <f t="shared" ref="C22:C31" si="3">SUM(H4)</f>
        <v>20314</v>
      </c>
      <c r="D22" s="99">
        <f>SUM(L4)</f>
        <v>27137</v>
      </c>
      <c r="E22" s="58">
        <f t="shared" ref="E22:E32" si="4">SUM(N16/M16*100)</f>
        <v>86.047102677058632</v>
      </c>
      <c r="F22" s="62">
        <f>SUM(C22/D22*100)</f>
        <v>74.857206028669339</v>
      </c>
      <c r="G22" s="4"/>
      <c r="H22" s="102">
        <v>132</v>
      </c>
      <c r="I22" s="91">
        <v>32</v>
      </c>
      <c r="J22" s="180" t="s">
        <v>35</v>
      </c>
      <c r="K22" s="130">
        <f t="shared" si="1"/>
        <v>34</v>
      </c>
      <c r="L22" s="183" t="s">
        <v>1</v>
      </c>
      <c r="M22" s="369">
        <v>5514</v>
      </c>
      <c r="N22" s="99">
        <f t="shared" si="2"/>
        <v>3286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0" t="s">
        <v>30</v>
      </c>
      <c r="C23" s="47">
        <f t="shared" si="3"/>
        <v>17195</v>
      </c>
      <c r="D23" s="99">
        <f>SUM(L5)</f>
        <v>18068</v>
      </c>
      <c r="E23" s="58">
        <f t="shared" si="4"/>
        <v>100.52028528001871</v>
      </c>
      <c r="F23" s="62">
        <f t="shared" ref="F23:F32" si="5">SUM(C23/D23*100)</f>
        <v>95.168253265441663</v>
      </c>
      <c r="G23" s="4"/>
      <c r="H23" s="102">
        <v>105</v>
      </c>
      <c r="I23" s="91">
        <v>21</v>
      </c>
      <c r="J23" s="180" t="s">
        <v>25</v>
      </c>
      <c r="K23" s="130">
        <f t="shared" si="1"/>
        <v>36</v>
      </c>
      <c r="L23" s="180" t="s">
        <v>5</v>
      </c>
      <c r="M23" s="369">
        <v>2498</v>
      </c>
      <c r="N23" s="99">
        <f t="shared" si="2"/>
        <v>1974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0" t="s">
        <v>19</v>
      </c>
      <c r="C24" s="47">
        <f t="shared" si="3"/>
        <v>8338</v>
      </c>
      <c r="D24" s="99">
        <f t="shared" ref="D24:D31" si="6">SUM(L6)</f>
        <v>6499</v>
      </c>
      <c r="E24" s="58">
        <f t="shared" si="4"/>
        <v>103.35936531548282</v>
      </c>
      <c r="F24" s="62">
        <f t="shared" si="5"/>
        <v>128.29666102477304</v>
      </c>
      <c r="G24" s="4"/>
      <c r="H24" s="139">
        <v>36</v>
      </c>
      <c r="I24" s="91">
        <v>22</v>
      </c>
      <c r="J24" s="180" t="s">
        <v>26</v>
      </c>
      <c r="K24" s="130">
        <f t="shared" si="1"/>
        <v>37</v>
      </c>
      <c r="L24" s="183" t="s">
        <v>37</v>
      </c>
      <c r="M24" s="369">
        <v>2027</v>
      </c>
      <c r="N24" s="99">
        <f t="shared" si="2"/>
        <v>1872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0" t="s">
        <v>20</v>
      </c>
      <c r="C25" s="47">
        <f t="shared" si="3"/>
        <v>4102</v>
      </c>
      <c r="D25" s="99">
        <f t="shared" si="6"/>
        <v>2875</v>
      </c>
      <c r="E25" s="58">
        <f t="shared" si="4"/>
        <v>111.25576349335505</v>
      </c>
      <c r="F25" s="62">
        <f t="shared" si="5"/>
        <v>142.67826086956521</v>
      </c>
      <c r="G25" s="4"/>
      <c r="H25" s="139">
        <v>27</v>
      </c>
      <c r="I25" s="91">
        <v>9</v>
      </c>
      <c r="J25" s="391" t="s">
        <v>168</v>
      </c>
      <c r="K25" s="204">
        <f t="shared" si="1"/>
        <v>25</v>
      </c>
      <c r="L25" s="469" t="s">
        <v>29</v>
      </c>
      <c r="M25" s="370">
        <v>907</v>
      </c>
      <c r="N25" s="188">
        <f t="shared" si="2"/>
        <v>1421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0" t="s">
        <v>28</v>
      </c>
      <c r="C26" s="99">
        <f t="shared" si="3"/>
        <v>3540</v>
      </c>
      <c r="D26" s="99">
        <f t="shared" si="6"/>
        <v>3496</v>
      </c>
      <c r="E26" s="457">
        <f t="shared" si="4"/>
        <v>73.125387316670114</v>
      </c>
      <c r="F26" s="459">
        <f t="shared" si="5"/>
        <v>101.25858123569793</v>
      </c>
      <c r="G26" s="13"/>
      <c r="H26" s="102">
        <v>20</v>
      </c>
      <c r="I26" s="91">
        <v>7</v>
      </c>
      <c r="J26" s="180" t="s">
        <v>14</v>
      </c>
      <c r="K26" s="4"/>
      <c r="L26" s="436" t="s">
        <v>160</v>
      </c>
      <c r="M26" s="371">
        <v>77543</v>
      </c>
      <c r="N26" s="217">
        <f>SUM(H44)</f>
        <v>69544</v>
      </c>
      <c r="S26" s="28"/>
      <c r="T26" s="28"/>
      <c r="U26" s="28"/>
    </row>
    <row r="27" spans="1:21" x14ac:dyDescent="0.15">
      <c r="A27" s="68">
        <v>6</v>
      </c>
      <c r="B27" s="180" t="s">
        <v>38</v>
      </c>
      <c r="C27" s="47">
        <f t="shared" si="3"/>
        <v>3411</v>
      </c>
      <c r="D27" s="99">
        <f t="shared" si="6"/>
        <v>3916</v>
      </c>
      <c r="E27" s="58">
        <f t="shared" si="4"/>
        <v>75.867437722419922</v>
      </c>
      <c r="F27" s="62">
        <f t="shared" si="5"/>
        <v>87.104187946884579</v>
      </c>
      <c r="G27" s="4"/>
      <c r="H27" s="453">
        <v>11</v>
      </c>
      <c r="I27" s="91">
        <v>4</v>
      </c>
      <c r="J27" s="180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3" t="s">
        <v>1</v>
      </c>
      <c r="C28" s="47">
        <f t="shared" si="3"/>
        <v>3286</v>
      </c>
      <c r="D28" s="99">
        <f t="shared" si="6"/>
        <v>5347</v>
      </c>
      <c r="E28" s="58">
        <f t="shared" si="4"/>
        <v>59.59376133478419</v>
      </c>
      <c r="F28" s="62">
        <f t="shared" si="5"/>
        <v>61.455021507387322</v>
      </c>
      <c r="G28" s="4"/>
      <c r="H28" s="102">
        <v>1</v>
      </c>
      <c r="I28" s="91">
        <v>12</v>
      </c>
      <c r="J28" s="180" t="s">
        <v>18</v>
      </c>
      <c r="L28" s="32"/>
      <c r="S28" s="28"/>
      <c r="T28" s="28"/>
      <c r="U28" s="28"/>
    </row>
    <row r="29" spans="1:21" x14ac:dyDescent="0.15">
      <c r="A29" s="68">
        <v>8</v>
      </c>
      <c r="B29" s="180" t="s">
        <v>5</v>
      </c>
      <c r="C29" s="47">
        <f t="shared" si="3"/>
        <v>1974</v>
      </c>
      <c r="D29" s="99">
        <f t="shared" si="6"/>
        <v>2078</v>
      </c>
      <c r="E29" s="58">
        <f t="shared" si="4"/>
        <v>79.023218574859882</v>
      </c>
      <c r="F29" s="62">
        <f t="shared" si="5"/>
        <v>94.995187680461981</v>
      </c>
      <c r="G29" s="12"/>
      <c r="H29" s="139">
        <v>0</v>
      </c>
      <c r="I29" s="91">
        <v>2</v>
      </c>
      <c r="J29" s="180" t="s">
        <v>6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3" t="s">
        <v>37</v>
      </c>
      <c r="C30" s="47">
        <f t="shared" si="3"/>
        <v>1872</v>
      </c>
      <c r="D30" s="99">
        <f t="shared" si="6"/>
        <v>2246</v>
      </c>
      <c r="E30" s="58">
        <f t="shared" si="4"/>
        <v>92.35323137641835</v>
      </c>
      <c r="F30" s="62">
        <f t="shared" si="5"/>
        <v>83.348174532502227</v>
      </c>
      <c r="G30" s="13"/>
      <c r="H30" s="139">
        <v>0</v>
      </c>
      <c r="I30" s="91">
        <v>3</v>
      </c>
      <c r="J30" s="180" t="s">
        <v>10</v>
      </c>
      <c r="L30" s="32"/>
      <c r="M30" s="28"/>
      <c r="S30" s="28"/>
      <c r="T30" s="28"/>
      <c r="U30" s="28"/>
    </row>
    <row r="31" spans="1:21" ht="14.25" thickBot="1" x14ac:dyDescent="0.2">
      <c r="A31" s="71">
        <v>10</v>
      </c>
      <c r="B31" s="469" t="s">
        <v>29</v>
      </c>
      <c r="C31" s="47">
        <f t="shared" si="3"/>
        <v>1421</v>
      </c>
      <c r="D31" s="99">
        <f t="shared" si="6"/>
        <v>934</v>
      </c>
      <c r="E31" s="58">
        <f t="shared" si="4"/>
        <v>156.67034178610805</v>
      </c>
      <c r="F31" s="62">
        <f t="shared" si="5"/>
        <v>152.14132762312633</v>
      </c>
      <c r="G31" s="103"/>
      <c r="H31" s="139">
        <v>0</v>
      </c>
      <c r="I31" s="91">
        <v>5</v>
      </c>
      <c r="J31" s="180" t="s">
        <v>12</v>
      </c>
      <c r="L31" s="32"/>
      <c r="M31" s="28"/>
      <c r="S31" s="28"/>
      <c r="T31" s="28"/>
      <c r="U31" s="28"/>
    </row>
    <row r="32" spans="1:21" ht="14.25" thickBot="1" x14ac:dyDescent="0.2">
      <c r="A32" s="72"/>
      <c r="B32" s="73" t="s">
        <v>55</v>
      </c>
      <c r="C32" s="74">
        <f>SUM(H44)</f>
        <v>69544</v>
      </c>
      <c r="D32" s="74">
        <f>SUM(L14)</f>
        <v>76417</v>
      </c>
      <c r="E32" s="77">
        <f t="shared" si="4"/>
        <v>89.684433153218208</v>
      </c>
      <c r="F32" s="75">
        <f t="shared" si="5"/>
        <v>91.005928000314057</v>
      </c>
      <c r="G32" s="76"/>
      <c r="H32" s="517">
        <v>0</v>
      </c>
      <c r="I32" s="91">
        <v>6</v>
      </c>
      <c r="J32" s="180" t="s">
        <v>13</v>
      </c>
      <c r="L32" s="32"/>
      <c r="M32" s="28"/>
      <c r="S32" s="28"/>
      <c r="T32" s="28"/>
      <c r="U32" s="28"/>
    </row>
    <row r="33" spans="1:30" x14ac:dyDescent="0.15">
      <c r="H33" s="6">
        <v>0</v>
      </c>
      <c r="I33" s="91">
        <v>8</v>
      </c>
      <c r="J33" s="180" t="s">
        <v>15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1">
        <v>10</v>
      </c>
      <c r="J34" s="180" t="s">
        <v>16</v>
      </c>
      <c r="L34" s="246"/>
      <c r="M34" s="28"/>
      <c r="S34" s="28"/>
      <c r="T34" s="28"/>
      <c r="U34" s="28"/>
    </row>
    <row r="35" spans="1:30" x14ac:dyDescent="0.15">
      <c r="H35" s="518">
        <v>0</v>
      </c>
      <c r="I35" s="91">
        <v>11</v>
      </c>
      <c r="J35" s="180" t="s">
        <v>17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99">
        <v>0</v>
      </c>
      <c r="I36" s="91">
        <v>13</v>
      </c>
      <c r="J36" s="180" t="s">
        <v>7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219">
        <v>0</v>
      </c>
      <c r="I37" s="91">
        <v>18</v>
      </c>
      <c r="J37" s="180" t="s">
        <v>22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98">
        <v>0</v>
      </c>
      <c r="I38" s="91">
        <v>20</v>
      </c>
      <c r="J38" s="180" t="s">
        <v>24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1">
        <v>28</v>
      </c>
      <c r="J39" s="180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8">
        <v>0</v>
      </c>
      <c r="I40" s="91">
        <v>29</v>
      </c>
      <c r="J40" s="180" t="s">
        <v>91</v>
      </c>
      <c r="L40" s="52"/>
      <c r="M40" s="28"/>
      <c r="S40" s="28"/>
      <c r="T40" s="28"/>
      <c r="U40" s="28"/>
    </row>
    <row r="41" spans="1:30" x14ac:dyDescent="0.15">
      <c r="H41" s="98">
        <v>0</v>
      </c>
      <c r="I41" s="91">
        <v>30</v>
      </c>
      <c r="J41" s="180" t="s">
        <v>33</v>
      </c>
      <c r="L41" s="52"/>
      <c r="M41" s="28"/>
      <c r="S41" s="28"/>
      <c r="T41" s="28"/>
      <c r="U41" s="28"/>
    </row>
    <row r="42" spans="1:30" x14ac:dyDescent="0.15">
      <c r="H42" s="219">
        <v>0</v>
      </c>
      <c r="I42" s="91">
        <v>35</v>
      </c>
      <c r="J42" s="180" t="s">
        <v>36</v>
      </c>
      <c r="L42" s="52"/>
      <c r="M42" s="28"/>
      <c r="S42" s="28"/>
      <c r="T42" s="28"/>
      <c r="U42" s="28"/>
    </row>
    <row r="43" spans="1:30" x14ac:dyDescent="0.15">
      <c r="H43" s="48">
        <v>0</v>
      </c>
      <c r="I43" s="91">
        <v>39</v>
      </c>
      <c r="J43" s="180" t="s">
        <v>39</v>
      </c>
      <c r="L43" s="52"/>
      <c r="M43" s="28"/>
      <c r="S43" s="33"/>
      <c r="T43" s="33"/>
      <c r="U43" s="33"/>
    </row>
    <row r="44" spans="1:30" x14ac:dyDescent="0.15">
      <c r="H44" s="131">
        <f>SUM(H4:H43)</f>
        <v>69544</v>
      </c>
      <c r="I44" s="91"/>
      <c r="J44" s="187" t="s">
        <v>93</v>
      </c>
      <c r="L44" s="52"/>
      <c r="M44" s="28"/>
    </row>
    <row r="45" spans="1:30" x14ac:dyDescent="0.15">
      <c r="R45" s="116"/>
    </row>
    <row r="46" spans="1:30" ht="13.5" customHeight="1" x14ac:dyDescent="0.15">
      <c r="R46" s="51"/>
      <c r="S46" s="117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3" t="s">
        <v>186</v>
      </c>
      <c r="I47" s="91"/>
      <c r="J47" s="202" t="s">
        <v>66</v>
      </c>
      <c r="K47" s="4"/>
      <c r="L47" s="353" t="s">
        <v>178</v>
      </c>
      <c r="S47" s="28"/>
      <c r="T47" s="28"/>
      <c r="U47" s="28"/>
      <c r="V47" s="28"/>
    </row>
    <row r="48" spans="1:30" x14ac:dyDescent="0.15">
      <c r="H48" s="210" t="s">
        <v>95</v>
      </c>
      <c r="I48" s="135"/>
      <c r="J48" s="201" t="s">
        <v>52</v>
      </c>
      <c r="K48" s="195"/>
      <c r="L48" s="358" t="s">
        <v>95</v>
      </c>
      <c r="S48" s="28"/>
      <c r="T48" s="28"/>
      <c r="U48" s="28"/>
      <c r="V48" s="28"/>
    </row>
    <row r="49" spans="1:22" x14ac:dyDescent="0.15">
      <c r="H49" s="99">
        <v>51367</v>
      </c>
      <c r="I49" s="91">
        <v>26</v>
      </c>
      <c r="J49" s="180" t="s">
        <v>30</v>
      </c>
      <c r="K49" s="4">
        <f>SUM(I49)</f>
        <v>26</v>
      </c>
      <c r="L49" s="359">
        <v>47156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15720</v>
      </c>
      <c r="I50" s="91">
        <v>13</v>
      </c>
      <c r="J50" s="180" t="s">
        <v>7</v>
      </c>
      <c r="K50" s="4">
        <f t="shared" ref="K50:K58" si="7">SUM(I50)</f>
        <v>13</v>
      </c>
      <c r="L50" s="359">
        <v>15617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98">
        <v>13295</v>
      </c>
      <c r="I51" s="91">
        <v>33</v>
      </c>
      <c r="J51" s="180" t="s">
        <v>0</v>
      </c>
      <c r="K51" s="4">
        <f t="shared" si="7"/>
        <v>33</v>
      </c>
      <c r="L51" s="359">
        <v>9733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98">
        <v>4838</v>
      </c>
      <c r="I52" s="91">
        <v>34</v>
      </c>
      <c r="J52" s="180" t="s">
        <v>1</v>
      </c>
      <c r="K52" s="4">
        <f t="shared" si="7"/>
        <v>34</v>
      </c>
      <c r="L52" s="359">
        <v>3563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52</v>
      </c>
      <c r="C53" s="66" t="s">
        <v>186</v>
      </c>
      <c r="D53" s="66" t="s">
        <v>178</v>
      </c>
      <c r="E53" s="66" t="s">
        <v>50</v>
      </c>
      <c r="F53" s="66" t="s">
        <v>49</v>
      </c>
      <c r="G53" s="66" t="s">
        <v>51</v>
      </c>
      <c r="H53" s="389">
        <v>4247</v>
      </c>
      <c r="I53" s="91">
        <v>25</v>
      </c>
      <c r="J53" s="180" t="s">
        <v>29</v>
      </c>
      <c r="K53" s="4">
        <f t="shared" si="7"/>
        <v>25</v>
      </c>
      <c r="L53" s="359">
        <v>15717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0" t="s">
        <v>30</v>
      </c>
      <c r="C54" s="47">
        <f t="shared" ref="C54:C63" si="8">SUM(H49)</f>
        <v>51367</v>
      </c>
      <c r="D54" s="109">
        <f>SUM(L49)</f>
        <v>47156</v>
      </c>
      <c r="E54" s="58">
        <f t="shared" ref="E54:E64" si="9">SUM(N63/M63*100)</f>
        <v>96.981082203677829</v>
      </c>
      <c r="F54" s="58">
        <f>SUM(C54/D54*100)</f>
        <v>108.92993468487573</v>
      </c>
      <c r="G54" s="4"/>
      <c r="H54" s="48">
        <v>4084</v>
      </c>
      <c r="I54" s="91">
        <v>40</v>
      </c>
      <c r="J54" s="180" t="s">
        <v>2</v>
      </c>
      <c r="K54" s="4">
        <f t="shared" si="7"/>
        <v>40</v>
      </c>
      <c r="L54" s="359">
        <v>7731</v>
      </c>
      <c r="M54" s="28"/>
      <c r="N54" s="431"/>
      <c r="O54" s="101"/>
      <c r="S54" s="28"/>
      <c r="T54" s="28"/>
      <c r="U54" s="28"/>
      <c r="V54" s="28"/>
    </row>
    <row r="55" spans="1:22" x14ac:dyDescent="0.15">
      <c r="A55" s="68">
        <v>2</v>
      </c>
      <c r="B55" s="180" t="s">
        <v>7</v>
      </c>
      <c r="C55" s="47">
        <f t="shared" si="8"/>
        <v>15720</v>
      </c>
      <c r="D55" s="109">
        <f t="shared" ref="D55:D64" si="10">SUM(L50)</f>
        <v>15617</v>
      </c>
      <c r="E55" s="58">
        <f t="shared" si="9"/>
        <v>100.81446803052651</v>
      </c>
      <c r="F55" s="58">
        <f t="shared" ref="F55:F64" si="11">SUM(C55/D55*100)</f>
        <v>100.65953768329385</v>
      </c>
      <c r="G55" s="4"/>
      <c r="H55" s="48">
        <v>3312</v>
      </c>
      <c r="I55" s="91">
        <v>24</v>
      </c>
      <c r="J55" s="180" t="s">
        <v>28</v>
      </c>
      <c r="K55" s="4">
        <f t="shared" si="7"/>
        <v>24</v>
      </c>
      <c r="L55" s="359">
        <v>4374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0" t="s">
        <v>0</v>
      </c>
      <c r="C56" s="47">
        <f t="shared" si="8"/>
        <v>13295</v>
      </c>
      <c r="D56" s="109">
        <f t="shared" si="10"/>
        <v>9733</v>
      </c>
      <c r="E56" s="58">
        <f t="shared" si="9"/>
        <v>126.76392067124334</v>
      </c>
      <c r="F56" s="58">
        <f t="shared" si="11"/>
        <v>136.59714373779923</v>
      </c>
      <c r="G56" s="4"/>
      <c r="H56" s="48">
        <v>2331</v>
      </c>
      <c r="I56" s="91">
        <v>22</v>
      </c>
      <c r="J56" s="180" t="s">
        <v>26</v>
      </c>
      <c r="K56" s="4">
        <f t="shared" si="7"/>
        <v>22</v>
      </c>
      <c r="L56" s="359">
        <v>1583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0" t="s">
        <v>1</v>
      </c>
      <c r="C57" s="47">
        <f t="shared" si="8"/>
        <v>4838</v>
      </c>
      <c r="D57" s="109">
        <f t="shared" si="10"/>
        <v>3563</v>
      </c>
      <c r="E57" s="58">
        <f t="shared" si="9"/>
        <v>91.820079711520208</v>
      </c>
      <c r="F57" s="58">
        <f t="shared" si="11"/>
        <v>135.78445130507998</v>
      </c>
      <c r="G57" s="4"/>
      <c r="H57" s="139">
        <v>2243</v>
      </c>
      <c r="I57" s="91">
        <v>36</v>
      </c>
      <c r="J57" s="180" t="s">
        <v>5</v>
      </c>
      <c r="K57" s="4">
        <f t="shared" si="7"/>
        <v>36</v>
      </c>
      <c r="L57" s="359">
        <v>1941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0" t="s">
        <v>29</v>
      </c>
      <c r="C58" s="47">
        <f t="shared" si="8"/>
        <v>4247</v>
      </c>
      <c r="D58" s="109">
        <f t="shared" si="10"/>
        <v>15717</v>
      </c>
      <c r="E58" s="58">
        <f t="shared" si="9"/>
        <v>28.840146679342659</v>
      </c>
      <c r="F58" s="58">
        <f t="shared" si="11"/>
        <v>27.021696252465482</v>
      </c>
      <c r="G58" s="13"/>
      <c r="H58" s="386">
        <v>1339</v>
      </c>
      <c r="I58" s="151">
        <v>38</v>
      </c>
      <c r="J58" s="183" t="s">
        <v>38</v>
      </c>
      <c r="K58" s="15">
        <f t="shared" si="7"/>
        <v>38</v>
      </c>
      <c r="L58" s="360">
        <v>1783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0" t="s">
        <v>2</v>
      </c>
      <c r="C59" s="47">
        <f t="shared" si="8"/>
        <v>4084</v>
      </c>
      <c r="D59" s="109">
        <f t="shared" si="10"/>
        <v>7731</v>
      </c>
      <c r="E59" s="58">
        <f t="shared" si="9"/>
        <v>47.460778617083093</v>
      </c>
      <c r="F59" s="58">
        <f t="shared" si="11"/>
        <v>52.826283792523611</v>
      </c>
      <c r="G59" s="4"/>
      <c r="H59" s="508">
        <v>1337</v>
      </c>
      <c r="I59" s="393">
        <v>17</v>
      </c>
      <c r="J59" s="253" t="s">
        <v>21</v>
      </c>
      <c r="K59" s="9" t="s">
        <v>62</v>
      </c>
      <c r="L59" s="361">
        <v>113335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0" t="s">
        <v>28</v>
      </c>
      <c r="C60" s="47">
        <f t="shared" si="8"/>
        <v>3312</v>
      </c>
      <c r="D60" s="109">
        <f t="shared" si="10"/>
        <v>4374</v>
      </c>
      <c r="E60" s="58">
        <f t="shared" si="9"/>
        <v>84.231943031536119</v>
      </c>
      <c r="F60" s="58">
        <f t="shared" si="11"/>
        <v>75.720164609053498</v>
      </c>
      <c r="G60" s="4"/>
      <c r="H60" s="102">
        <v>1232</v>
      </c>
      <c r="I60" s="154">
        <v>16</v>
      </c>
      <c r="J60" s="180" t="s">
        <v>3</v>
      </c>
      <c r="K60" s="1"/>
      <c r="L60" s="118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0" t="s">
        <v>26</v>
      </c>
      <c r="C61" s="47">
        <f t="shared" si="8"/>
        <v>2331</v>
      </c>
      <c r="D61" s="109">
        <f t="shared" si="10"/>
        <v>1583</v>
      </c>
      <c r="E61" s="58">
        <f t="shared" si="9"/>
        <v>86.62207357859532</v>
      </c>
      <c r="F61" s="58">
        <f t="shared" si="11"/>
        <v>147.25205306380292</v>
      </c>
      <c r="G61" s="12"/>
      <c r="H61" s="102">
        <v>568</v>
      </c>
      <c r="I61" s="154">
        <v>21</v>
      </c>
      <c r="J61" s="4" t="s">
        <v>157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0" t="s">
        <v>5</v>
      </c>
      <c r="C62" s="47">
        <f t="shared" si="8"/>
        <v>2243</v>
      </c>
      <c r="D62" s="109">
        <f t="shared" si="10"/>
        <v>1941</v>
      </c>
      <c r="E62" s="58">
        <f t="shared" si="9"/>
        <v>80.828828828828819</v>
      </c>
      <c r="F62" s="58">
        <f t="shared" si="11"/>
        <v>115.55899021123133</v>
      </c>
      <c r="G62" s="13"/>
      <c r="H62" s="102">
        <v>172</v>
      </c>
      <c r="I62" s="196">
        <v>9</v>
      </c>
      <c r="J62" s="391" t="s">
        <v>165</v>
      </c>
      <c r="K62" s="55"/>
      <c r="L62" s="1"/>
      <c r="M62" s="530" t="s">
        <v>60</v>
      </c>
      <c r="N62" s="46" t="s">
        <v>70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3" t="s">
        <v>38</v>
      </c>
      <c r="C63" s="386">
        <f t="shared" si="8"/>
        <v>1339</v>
      </c>
      <c r="D63" s="152">
        <f t="shared" si="10"/>
        <v>1783</v>
      </c>
      <c r="E63" s="64">
        <f t="shared" si="9"/>
        <v>80.275779376498804</v>
      </c>
      <c r="F63" s="64">
        <f t="shared" si="11"/>
        <v>75.098149186763891</v>
      </c>
      <c r="G63" s="103"/>
      <c r="H63" s="102">
        <v>68</v>
      </c>
      <c r="I63" s="91">
        <v>23</v>
      </c>
      <c r="J63" s="180" t="s">
        <v>27</v>
      </c>
      <c r="K63" s="4">
        <f>SUM(K49)</f>
        <v>26</v>
      </c>
      <c r="L63" s="180" t="s">
        <v>30</v>
      </c>
      <c r="M63" s="191">
        <v>52966</v>
      </c>
      <c r="N63" s="99">
        <f>SUM(H49)</f>
        <v>51367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/>
      <c r="C64" s="112">
        <f>SUM(H89)</f>
        <v>106324</v>
      </c>
      <c r="D64" s="153">
        <f t="shared" si="10"/>
        <v>113335</v>
      </c>
      <c r="E64" s="77">
        <f t="shared" si="9"/>
        <v>86.635974740272971</v>
      </c>
      <c r="F64" s="77">
        <f t="shared" si="11"/>
        <v>93.813914501257329</v>
      </c>
      <c r="G64" s="76"/>
      <c r="H64" s="102">
        <v>67</v>
      </c>
      <c r="I64" s="91">
        <v>1</v>
      </c>
      <c r="J64" s="180" t="s">
        <v>4</v>
      </c>
      <c r="K64" s="4">
        <f t="shared" ref="K64:K72" si="12">SUM(K50)</f>
        <v>13</v>
      </c>
      <c r="L64" s="180" t="s">
        <v>7</v>
      </c>
      <c r="M64" s="191">
        <v>15593</v>
      </c>
      <c r="N64" s="99">
        <f t="shared" ref="N64:N72" si="13">SUM(H50)</f>
        <v>15720</v>
      </c>
      <c r="O64" s="49"/>
      <c r="S64" s="28"/>
      <c r="T64" s="28"/>
      <c r="U64" s="28"/>
      <c r="V64" s="28"/>
    </row>
    <row r="65" spans="2:22" x14ac:dyDescent="0.15">
      <c r="H65" s="501">
        <v>26</v>
      </c>
      <c r="I65" s="91">
        <v>12</v>
      </c>
      <c r="J65" s="180" t="s">
        <v>18</v>
      </c>
      <c r="K65" s="4">
        <f t="shared" si="12"/>
        <v>33</v>
      </c>
      <c r="L65" s="180" t="s">
        <v>0</v>
      </c>
      <c r="M65" s="191">
        <v>10488</v>
      </c>
      <c r="N65" s="99">
        <f t="shared" si="13"/>
        <v>13295</v>
      </c>
      <c r="O65" s="49"/>
      <c r="S65" s="28"/>
      <c r="T65" s="28"/>
      <c r="U65" s="28"/>
      <c r="V65" s="28"/>
    </row>
    <row r="66" spans="2:22" x14ac:dyDescent="0.15">
      <c r="H66" s="519">
        <v>23</v>
      </c>
      <c r="I66" s="91">
        <v>29</v>
      </c>
      <c r="J66" s="180" t="s">
        <v>91</v>
      </c>
      <c r="K66" s="4">
        <f t="shared" si="12"/>
        <v>34</v>
      </c>
      <c r="L66" s="180" t="s">
        <v>1</v>
      </c>
      <c r="M66" s="191">
        <v>5269</v>
      </c>
      <c r="N66" s="99">
        <f t="shared" si="13"/>
        <v>4838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519">
        <v>21</v>
      </c>
      <c r="I67" s="91">
        <v>4</v>
      </c>
      <c r="J67" s="180" t="s">
        <v>11</v>
      </c>
      <c r="K67" s="4">
        <f t="shared" si="12"/>
        <v>25</v>
      </c>
      <c r="L67" s="180" t="s">
        <v>29</v>
      </c>
      <c r="M67" s="191">
        <v>14726</v>
      </c>
      <c r="N67" s="99">
        <f t="shared" si="13"/>
        <v>4247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48">
        <v>20</v>
      </c>
      <c r="I68" s="91">
        <v>15</v>
      </c>
      <c r="J68" s="180" t="s">
        <v>20</v>
      </c>
      <c r="K68" s="4">
        <f t="shared" si="12"/>
        <v>40</v>
      </c>
      <c r="L68" s="180" t="s">
        <v>2</v>
      </c>
      <c r="M68" s="191">
        <v>8605</v>
      </c>
      <c r="N68" s="99">
        <f t="shared" si="13"/>
        <v>4084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9</v>
      </c>
      <c r="I69" s="91">
        <v>30</v>
      </c>
      <c r="J69" s="180" t="s">
        <v>33</v>
      </c>
      <c r="K69" s="4">
        <f t="shared" si="12"/>
        <v>24</v>
      </c>
      <c r="L69" s="180" t="s">
        <v>28</v>
      </c>
      <c r="M69" s="191">
        <v>3932</v>
      </c>
      <c r="N69" s="99">
        <f t="shared" si="13"/>
        <v>3312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98">
        <v>5</v>
      </c>
      <c r="I70" s="91">
        <v>27</v>
      </c>
      <c r="J70" s="180" t="s">
        <v>31</v>
      </c>
      <c r="K70" s="4">
        <f t="shared" si="12"/>
        <v>22</v>
      </c>
      <c r="L70" s="180" t="s">
        <v>26</v>
      </c>
      <c r="M70" s="191">
        <v>2691</v>
      </c>
      <c r="N70" s="99">
        <f t="shared" si="13"/>
        <v>2331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98">
        <v>0</v>
      </c>
      <c r="I71" s="91">
        <v>2</v>
      </c>
      <c r="J71" s="180" t="s">
        <v>6</v>
      </c>
      <c r="K71" s="4">
        <f t="shared" si="12"/>
        <v>36</v>
      </c>
      <c r="L71" s="180" t="s">
        <v>5</v>
      </c>
      <c r="M71" s="191">
        <v>2775</v>
      </c>
      <c r="N71" s="99">
        <f t="shared" si="13"/>
        <v>2243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98">
        <v>0</v>
      </c>
      <c r="I72" s="91">
        <v>3</v>
      </c>
      <c r="J72" s="180" t="s">
        <v>10</v>
      </c>
      <c r="K72" s="4">
        <f t="shared" si="12"/>
        <v>38</v>
      </c>
      <c r="L72" s="183" t="s">
        <v>38</v>
      </c>
      <c r="M72" s="192">
        <v>1668</v>
      </c>
      <c r="N72" s="99">
        <f t="shared" si="13"/>
        <v>1339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48">
        <v>0</v>
      </c>
      <c r="I73" s="91">
        <v>5</v>
      </c>
      <c r="J73" s="180" t="s">
        <v>12</v>
      </c>
      <c r="K73" s="47"/>
      <c r="L73" s="391" t="s">
        <v>183</v>
      </c>
      <c r="M73" s="190">
        <v>122725</v>
      </c>
      <c r="N73" s="189">
        <f>SUM(H89)</f>
        <v>106324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98">
        <v>0</v>
      </c>
      <c r="I74" s="91">
        <v>6</v>
      </c>
      <c r="J74" s="180" t="s">
        <v>13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389">
        <v>0</v>
      </c>
      <c r="I75" s="91">
        <v>7</v>
      </c>
      <c r="J75" s="180" t="s">
        <v>14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48">
        <v>0</v>
      </c>
      <c r="I76" s="91">
        <v>8</v>
      </c>
      <c r="J76" s="180" t="s">
        <v>15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343">
        <v>0</v>
      </c>
      <c r="I77" s="91">
        <v>10</v>
      </c>
      <c r="J77" s="180" t="s">
        <v>16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1">
        <v>11</v>
      </c>
      <c r="J78" s="180" t="s">
        <v>17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99">
        <v>0</v>
      </c>
      <c r="I79" s="91">
        <v>14</v>
      </c>
      <c r="J79" s="180" t="s">
        <v>19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48">
        <v>0</v>
      </c>
      <c r="I80" s="91">
        <v>18</v>
      </c>
      <c r="J80" s="180" t="s">
        <v>22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136">
        <v>0</v>
      </c>
      <c r="I81" s="91">
        <v>19</v>
      </c>
      <c r="J81" s="180" t="s">
        <v>23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1">
        <v>20</v>
      </c>
      <c r="J82" s="180" t="s">
        <v>24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1">
        <v>28</v>
      </c>
      <c r="J83" s="180" t="s">
        <v>32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8">
        <v>0</v>
      </c>
      <c r="I84" s="91">
        <v>31</v>
      </c>
      <c r="J84" s="180" t="s">
        <v>92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8">
        <v>0</v>
      </c>
      <c r="I85" s="91">
        <v>32</v>
      </c>
      <c r="J85" s="180" t="s">
        <v>35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98">
        <v>0</v>
      </c>
      <c r="I86" s="91">
        <v>35</v>
      </c>
      <c r="J86" s="180" t="s">
        <v>36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98">
        <v>0</v>
      </c>
      <c r="I87" s="91">
        <v>37</v>
      </c>
      <c r="J87" s="180" t="s">
        <v>37</v>
      </c>
      <c r="L87" s="52"/>
      <c r="M87" s="28"/>
      <c r="N87" s="28"/>
      <c r="O87" s="28"/>
      <c r="S87" s="33"/>
      <c r="T87" s="33"/>
    </row>
    <row r="88" spans="8:22" x14ac:dyDescent="0.15">
      <c r="H88" s="98">
        <v>0</v>
      </c>
      <c r="I88" s="91">
        <v>39</v>
      </c>
      <c r="J88" s="180" t="s">
        <v>39</v>
      </c>
      <c r="L88" s="52"/>
      <c r="M88" s="28"/>
      <c r="N88" s="28"/>
      <c r="O88" s="28"/>
      <c r="Q88" s="28"/>
    </row>
    <row r="89" spans="8:22" x14ac:dyDescent="0.15">
      <c r="H89" s="132">
        <f>SUM(H49:H88)</f>
        <v>106324</v>
      </c>
      <c r="I89" s="91"/>
      <c r="J89" s="4" t="s">
        <v>89</v>
      </c>
      <c r="L89" s="52"/>
      <c r="M89" s="28"/>
      <c r="N89" s="28"/>
      <c r="O89" s="28"/>
    </row>
    <row r="90" spans="8:22" x14ac:dyDescent="0.15">
      <c r="I90" s="186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Q22" sqref="Q22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0" customWidth="1"/>
    <col min="19" max="30" width="7.625" customWidth="1"/>
  </cols>
  <sheetData>
    <row r="1" spans="5:31" ht="13.5" customHeight="1" x14ac:dyDescent="0.15">
      <c r="H1" s="17"/>
      <c r="J1" s="113"/>
      <c r="Q1" s="28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0" t="s">
        <v>186</v>
      </c>
      <c r="I2" s="91"/>
      <c r="J2" s="211" t="s">
        <v>99</v>
      </c>
      <c r="K2" s="4"/>
      <c r="L2" s="203" t="s">
        <v>178</v>
      </c>
      <c r="Q2" s="1"/>
      <c r="R2" s="12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0" t="s">
        <v>95</v>
      </c>
      <c r="I3" s="91"/>
      <c r="J3" s="158" t="s">
        <v>96</v>
      </c>
      <c r="K3" s="4"/>
      <c r="L3" s="46" t="s">
        <v>95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31867</v>
      </c>
      <c r="I4" s="91">
        <v>17</v>
      </c>
      <c r="J4" s="36" t="s">
        <v>21</v>
      </c>
      <c r="K4" s="229">
        <f>SUM(I4)</f>
        <v>17</v>
      </c>
      <c r="L4" s="320">
        <v>27863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19888</v>
      </c>
      <c r="I5" s="91">
        <v>33</v>
      </c>
      <c r="J5" s="36" t="s">
        <v>0</v>
      </c>
      <c r="K5" s="229">
        <f t="shared" ref="K5:K13" si="0">SUM(I5)</f>
        <v>33</v>
      </c>
      <c r="L5" s="320">
        <v>26218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16506</v>
      </c>
      <c r="I6" s="91">
        <v>31</v>
      </c>
      <c r="J6" s="36" t="s">
        <v>61</v>
      </c>
      <c r="K6" s="229">
        <f t="shared" si="0"/>
        <v>31</v>
      </c>
      <c r="L6" s="320">
        <v>19786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389">
        <v>15333</v>
      </c>
      <c r="I7" s="91">
        <v>3</v>
      </c>
      <c r="J7" s="36" t="s">
        <v>10</v>
      </c>
      <c r="K7" s="229">
        <f t="shared" si="0"/>
        <v>3</v>
      </c>
      <c r="L7" s="320">
        <v>23005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14444</v>
      </c>
      <c r="I8" s="91">
        <v>2</v>
      </c>
      <c r="J8" s="36" t="s">
        <v>6</v>
      </c>
      <c r="K8" s="229">
        <f t="shared" si="0"/>
        <v>2</v>
      </c>
      <c r="L8" s="320">
        <v>18695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14442</v>
      </c>
      <c r="I9" s="91">
        <v>34</v>
      </c>
      <c r="J9" s="36" t="s">
        <v>1</v>
      </c>
      <c r="K9" s="229">
        <f t="shared" si="0"/>
        <v>34</v>
      </c>
      <c r="L9" s="320">
        <v>16598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48">
        <v>11267</v>
      </c>
      <c r="I10" s="91">
        <v>13</v>
      </c>
      <c r="J10" s="36" t="s">
        <v>7</v>
      </c>
      <c r="K10" s="229">
        <f t="shared" si="0"/>
        <v>13</v>
      </c>
      <c r="L10" s="320">
        <v>13584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10494</v>
      </c>
      <c r="I11" s="91">
        <v>16</v>
      </c>
      <c r="J11" s="36" t="s">
        <v>3</v>
      </c>
      <c r="K11" s="229">
        <f t="shared" si="0"/>
        <v>16</v>
      </c>
      <c r="L11" s="320">
        <v>11505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20">
        <v>9151</v>
      </c>
      <c r="I12" s="91">
        <v>40</v>
      </c>
      <c r="J12" s="347" t="s">
        <v>2</v>
      </c>
      <c r="K12" s="229">
        <f t="shared" si="0"/>
        <v>40</v>
      </c>
      <c r="L12" s="321">
        <v>12332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521">
        <v>6065</v>
      </c>
      <c r="I13" s="151">
        <v>26</v>
      </c>
      <c r="J13" s="84" t="s">
        <v>30</v>
      </c>
      <c r="K13" s="229">
        <f t="shared" si="0"/>
        <v>26</v>
      </c>
      <c r="L13" s="321">
        <v>5029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522">
        <v>5908</v>
      </c>
      <c r="I14" s="252">
        <v>25</v>
      </c>
      <c r="J14" s="464" t="s">
        <v>29</v>
      </c>
      <c r="K14" s="119" t="s">
        <v>8</v>
      </c>
      <c r="L14" s="322">
        <v>212769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5904</v>
      </c>
      <c r="I15" s="91">
        <v>21</v>
      </c>
      <c r="J15" s="391" t="s">
        <v>161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4902</v>
      </c>
      <c r="I16" s="91">
        <v>11</v>
      </c>
      <c r="J16" s="36" t="s">
        <v>17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3137</v>
      </c>
      <c r="I17" s="91">
        <v>38</v>
      </c>
      <c r="J17" s="36" t="s">
        <v>38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6">
        <v>2384</v>
      </c>
      <c r="I18" s="91">
        <v>14</v>
      </c>
      <c r="J18" s="36" t="s">
        <v>19</v>
      </c>
      <c r="K18" s="1"/>
      <c r="L18" s="212" t="s">
        <v>99</v>
      </c>
      <c r="M18" s="46" t="s">
        <v>60</v>
      </c>
      <c r="N18" s="46" t="s">
        <v>70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1907</v>
      </c>
      <c r="I19" s="91">
        <v>24</v>
      </c>
      <c r="J19" s="347" t="s">
        <v>28</v>
      </c>
      <c r="K19" s="130">
        <f>SUM(I4)</f>
        <v>17</v>
      </c>
      <c r="L19" s="36" t="s">
        <v>21</v>
      </c>
      <c r="M19" s="446">
        <v>31197</v>
      </c>
      <c r="N19" s="99">
        <f>SUM(H4)</f>
        <v>31867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52</v>
      </c>
      <c r="C20" s="66" t="s">
        <v>186</v>
      </c>
      <c r="D20" s="66" t="s">
        <v>178</v>
      </c>
      <c r="E20" s="66" t="s">
        <v>50</v>
      </c>
      <c r="F20" s="66" t="s">
        <v>49</v>
      </c>
      <c r="G20" s="67" t="s">
        <v>51</v>
      </c>
      <c r="H20" s="98">
        <v>1861</v>
      </c>
      <c r="I20" s="91">
        <v>9</v>
      </c>
      <c r="J20" s="391" t="s">
        <v>167</v>
      </c>
      <c r="K20" s="130">
        <f t="shared" ref="K20:K28" si="1">SUM(I5)</f>
        <v>33</v>
      </c>
      <c r="L20" s="36" t="s">
        <v>0</v>
      </c>
      <c r="M20" s="447">
        <v>12705</v>
      </c>
      <c r="N20" s="99">
        <f t="shared" ref="N20:N28" si="2">SUM(H5)</f>
        <v>19888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21</v>
      </c>
      <c r="C21" s="228">
        <f>SUM(H4)</f>
        <v>31867</v>
      </c>
      <c r="D21" s="6">
        <f>SUM(L4)</f>
        <v>27863</v>
      </c>
      <c r="E21" s="58">
        <f t="shared" ref="E21:E30" si="3">SUM(N19/M19*100)</f>
        <v>102.14764240151297</v>
      </c>
      <c r="F21" s="58">
        <f t="shared" ref="F21:F31" si="4">SUM(C21/D21*100)</f>
        <v>114.37031188314253</v>
      </c>
      <c r="G21" s="69"/>
      <c r="H21" s="48">
        <v>1467</v>
      </c>
      <c r="I21" s="91">
        <v>36</v>
      </c>
      <c r="J21" s="36" t="s">
        <v>5</v>
      </c>
      <c r="K21" s="130">
        <f t="shared" si="1"/>
        <v>31</v>
      </c>
      <c r="L21" s="36" t="s">
        <v>61</v>
      </c>
      <c r="M21" s="447">
        <v>15053</v>
      </c>
      <c r="N21" s="99">
        <f t="shared" si="2"/>
        <v>16506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0</v>
      </c>
      <c r="C22" s="228">
        <f t="shared" ref="C22:C30" si="5">SUM(H5)</f>
        <v>19888</v>
      </c>
      <c r="D22" s="6">
        <f t="shared" ref="D22:D30" si="6">SUM(L5)</f>
        <v>26218</v>
      </c>
      <c r="E22" s="58">
        <f t="shared" si="3"/>
        <v>156.53679653679654</v>
      </c>
      <c r="F22" s="58">
        <f t="shared" si="4"/>
        <v>75.856281943702797</v>
      </c>
      <c r="G22" s="69"/>
      <c r="H22" s="98">
        <v>1195</v>
      </c>
      <c r="I22" s="91">
        <v>1</v>
      </c>
      <c r="J22" s="36" t="s">
        <v>4</v>
      </c>
      <c r="K22" s="130">
        <f t="shared" si="1"/>
        <v>3</v>
      </c>
      <c r="L22" s="36" t="s">
        <v>10</v>
      </c>
      <c r="M22" s="447">
        <v>43493</v>
      </c>
      <c r="N22" s="99">
        <f t="shared" si="2"/>
        <v>15333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61</v>
      </c>
      <c r="C23" s="456">
        <f t="shared" si="5"/>
        <v>16506</v>
      </c>
      <c r="D23" s="109">
        <f t="shared" si="6"/>
        <v>19786</v>
      </c>
      <c r="E23" s="457">
        <f t="shared" si="3"/>
        <v>109.65256095130538</v>
      </c>
      <c r="F23" s="457">
        <f t="shared" si="4"/>
        <v>83.422622055999199</v>
      </c>
      <c r="G23" s="69"/>
      <c r="H23" s="98">
        <v>907</v>
      </c>
      <c r="I23" s="91">
        <v>39</v>
      </c>
      <c r="J23" s="36" t="s">
        <v>39</v>
      </c>
      <c r="K23" s="130">
        <f t="shared" si="1"/>
        <v>2</v>
      </c>
      <c r="L23" s="36" t="s">
        <v>6</v>
      </c>
      <c r="M23" s="447">
        <v>11080</v>
      </c>
      <c r="N23" s="99">
        <f t="shared" si="2"/>
        <v>14444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10</v>
      </c>
      <c r="C24" s="228">
        <f t="shared" si="5"/>
        <v>15333</v>
      </c>
      <c r="D24" s="6">
        <f t="shared" si="6"/>
        <v>23005</v>
      </c>
      <c r="E24" s="58">
        <f t="shared" si="3"/>
        <v>35.253948911319064</v>
      </c>
      <c r="F24" s="58">
        <f t="shared" si="4"/>
        <v>66.650728102586399</v>
      </c>
      <c r="G24" s="69"/>
      <c r="H24" s="98">
        <v>540</v>
      </c>
      <c r="I24" s="91">
        <v>12</v>
      </c>
      <c r="J24" s="36" t="s">
        <v>18</v>
      </c>
      <c r="K24" s="130">
        <f t="shared" si="1"/>
        <v>34</v>
      </c>
      <c r="L24" s="36" t="s">
        <v>1</v>
      </c>
      <c r="M24" s="447">
        <v>15892</v>
      </c>
      <c r="N24" s="99">
        <f t="shared" si="2"/>
        <v>14442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6</v>
      </c>
      <c r="C25" s="228">
        <f t="shared" si="5"/>
        <v>14444</v>
      </c>
      <c r="D25" s="6">
        <f t="shared" si="6"/>
        <v>18695</v>
      </c>
      <c r="E25" s="58">
        <f t="shared" si="3"/>
        <v>130.36101083032491</v>
      </c>
      <c r="F25" s="58">
        <f t="shared" si="4"/>
        <v>77.261299812784173</v>
      </c>
      <c r="G25" s="79"/>
      <c r="H25" s="98">
        <v>519</v>
      </c>
      <c r="I25" s="91">
        <v>27</v>
      </c>
      <c r="J25" s="36" t="s">
        <v>31</v>
      </c>
      <c r="K25" s="130">
        <f t="shared" si="1"/>
        <v>13</v>
      </c>
      <c r="L25" s="36" t="s">
        <v>7</v>
      </c>
      <c r="M25" s="447">
        <v>10437</v>
      </c>
      <c r="N25" s="99">
        <f t="shared" si="2"/>
        <v>11267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1</v>
      </c>
      <c r="C26" s="228">
        <f t="shared" si="5"/>
        <v>14442</v>
      </c>
      <c r="D26" s="6">
        <f t="shared" si="6"/>
        <v>16598</v>
      </c>
      <c r="E26" s="58">
        <f t="shared" si="3"/>
        <v>90.87591240875912</v>
      </c>
      <c r="F26" s="58">
        <f t="shared" si="4"/>
        <v>87.010483190745873</v>
      </c>
      <c r="G26" s="69"/>
      <c r="H26" s="48">
        <v>297</v>
      </c>
      <c r="I26" s="91">
        <v>7</v>
      </c>
      <c r="J26" s="36" t="s">
        <v>14</v>
      </c>
      <c r="K26" s="130">
        <f t="shared" si="1"/>
        <v>16</v>
      </c>
      <c r="L26" s="36" t="s">
        <v>3</v>
      </c>
      <c r="M26" s="447">
        <v>14389</v>
      </c>
      <c r="N26" s="99">
        <f t="shared" si="2"/>
        <v>10494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7</v>
      </c>
      <c r="C27" s="228">
        <f t="shared" si="5"/>
        <v>11267</v>
      </c>
      <c r="D27" s="6">
        <f t="shared" si="6"/>
        <v>13584</v>
      </c>
      <c r="E27" s="58">
        <f t="shared" si="3"/>
        <v>107.95247676535402</v>
      </c>
      <c r="F27" s="58">
        <f t="shared" si="4"/>
        <v>82.94316843345112</v>
      </c>
      <c r="G27" s="69"/>
      <c r="H27" s="98">
        <v>209</v>
      </c>
      <c r="I27" s="91">
        <v>4</v>
      </c>
      <c r="J27" s="36" t="s">
        <v>11</v>
      </c>
      <c r="K27" s="130">
        <f t="shared" si="1"/>
        <v>40</v>
      </c>
      <c r="L27" s="347" t="s">
        <v>2</v>
      </c>
      <c r="M27" s="448">
        <v>7486</v>
      </c>
      <c r="N27" s="99">
        <f t="shared" si="2"/>
        <v>9151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3</v>
      </c>
      <c r="C28" s="228">
        <f t="shared" si="5"/>
        <v>10494</v>
      </c>
      <c r="D28" s="6">
        <f t="shared" si="6"/>
        <v>11505</v>
      </c>
      <c r="E28" s="58">
        <f t="shared" si="3"/>
        <v>72.93071095976093</v>
      </c>
      <c r="F28" s="58">
        <f t="shared" si="4"/>
        <v>91.212516297262056</v>
      </c>
      <c r="G28" s="80"/>
      <c r="H28" s="98">
        <v>175</v>
      </c>
      <c r="I28" s="91">
        <v>20</v>
      </c>
      <c r="J28" s="36" t="s">
        <v>24</v>
      </c>
      <c r="K28" s="204">
        <f t="shared" si="1"/>
        <v>26</v>
      </c>
      <c r="L28" s="84" t="s">
        <v>30</v>
      </c>
      <c r="M28" s="449">
        <v>5239</v>
      </c>
      <c r="N28" s="188">
        <f t="shared" si="2"/>
        <v>6065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47" t="s">
        <v>2</v>
      </c>
      <c r="C29" s="228">
        <f t="shared" si="5"/>
        <v>9151</v>
      </c>
      <c r="D29" s="6">
        <f t="shared" si="6"/>
        <v>12332</v>
      </c>
      <c r="E29" s="58">
        <f t="shared" si="3"/>
        <v>122.2415174993321</v>
      </c>
      <c r="F29" s="58">
        <f t="shared" si="4"/>
        <v>74.205319493999355</v>
      </c>
      <c r="G29" s="79"/>
      <c r="H29" s="98">
        <v>136</v>
      </c>
      <c r="I29" s="91">
        <v>15</v>
      </c>
      <c r="J29" s="36" t="s">
        <v>20</v>
      </c>
      <c r="K29" s="128"/>
      <c r="L29" s="128" t="s">
        <v>171</v>
      </c>
      <c r="M29" s="450">
        <v>199829</v>
      </c>
      <c r="N29" s="193">
        <f>SUM(H44)</f>
        <v>181110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30</v>
      </c>
      <c r="C30" s="228">
        <f t="shared" si="5"/>
        <v>6065</v>
      </c>
      <c r="D30" s="6">
        <f t="shared" si="6"/>
        <v>5029</v>
      </c>
      <c r="E30" s="64">
        <f t="shared" si="3"/>
        <v>115.76636762740982</v>
      </c>
      <c r="F30" s="70">
        <f t="shared" si="4"/>
        <v>120.60051700139192</v>
      </c>
      <c r="G30" s="82"/>
      <c r="H30" s="98">
        <v>68</v>
      </c>
      <c r="I30" s="91">
        <v>10</v>
      </c>
      <c r="J30" s="36" t="s">
        <v>16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56</v>
      </c>
      <c r="C31" s="74">
        <f>SUM(H44)</f>
        <v>181110</v>
      </c>
      <c r="D31" s="74">
        <f>SUM(L14)</f>
        <v>212769</v>
      </c>
      <c r="E31" s="77">
        <f>SUM(N29/M29*100)</f>
        <v>90.632490779616575</v>
      </c>
      <c r="F31" s="70">
        <f t="shared" si="4"/>
        <v>85.120482777096285</v>
      </c>
      <c r="G31" s="78"/>
      <c r="H31" s="98">
        <v>47</v>
      </c>
      <c r="I31" s="91">
        <v>18</v>
      </c>
      <c r="J31" s="36" t="s">
        <v>22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42</v>
      </c>
      <c r="I32" s="91">
        <v>32</v>
      </c>
      <c r="J32" s="36" t="s">
        <v>35</v>
      </c>
      <c r="K32" s="1"/>
      <c r="L32" s="57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34</v>
      </c>
      <c r="I33" s="91">
        <v>5</v>
      </c>
      <c r="J33" s="36" t="s">
        <v>12</v>
      </c>
      <c r="K33" s="1"/>
      <c r="L33" s="57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12</v>
      </c>
      <c r="I34" s="91">
        <v>23</v>
      </c>
      <c r="J34" s="36" t="s">
        <v>27</v>
      </c>
      <c r="K34" s="1"/>
      <c r="L34" s="57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6">
        <v>2</v>
      </c>
      <c r="I35" s="91">
        <v>29</v>
      </c>
      <c r="J35" s="36" t="s">
        <v>53</v>
      </c>
      <c r="K35" s="1"/>
      <c r="L35" s="57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0</v>
      </c>
      <c r="I36" s="91">
        <v>6</v>
      </c>
      <c r="J36" s="36" t="s">
        <v>13</v>
      </c>
      <c r="K36" s="1"/>
      <c r="L36" s="57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0</v>
      </c>
      <c r="I37" s="91">
        <v>8</v>
      </c>
      <c r="J37" s="36" t="s">
        <v>15</v>
      </c>
      <c r="K37" s="1"/>
      <c r="L37" s="57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0</v>
      </c>
      <c r="I38" s="91">
        <v>19</v>
      </c>
      <c r="J38" s="36" t="s">
        <v>23</v>
      </c>
      <c r="K38" s="1"/>
      <c r="L38" s="57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0</v>
      </c>
      <c r="I39" s="91">
        <v>22</v>
      </c>
      <c r="J39" s="36" t="s">
        <v>26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28</v>
      </c>
      <c r="J40" s="36" t="s">
        <v>32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30</v>
      </c>
      <c r="J41" s="36" t="s">
        <v>33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35</v>
      </c>
      <c r="J42" s="36" t="s">
        <v>36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37</v>
      </c>
      <c r="J43" s="36" t="s">
        <v>37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3">
        <f>SUM(H4:H43)</f>
        <v>181110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3" t="s">
        <v>186</v>
      </c>
      <c r="I48" s="91"/>
      <c r="J48" s="214" t="s">
        <v>87</v>
      </c>
      <c r="K48" s="4"/>
      <c r="L48" s="382" t="s">
        <v>178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5" t="s">
        <v>95</v>
      </c>
      <c r="I49" s="91"/>
      <c r="J49" s="158" t="s">
        <v>9</v>
      </c>
      <c r="K49" s="4"/>
      <c r="L49" s="382" t="s">
        <v>177</v>
      </c>
      <c r="M49" s="9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7">
        <v>19264</v>
      </c>
      <c r="I50" s="91">
        <v>16</v>
      </c>
      <c r="J50" s="36" t="s">
        <v>3</v>
      </c>
      <c r="K50" s="380">
        <f>SUM(I50)</f>
        <v>16</v>
      </c>
      <c r="L50" s="383">
        <v>33586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98">
        <v>7945</v>
      </c>
      <c r="I51" s="91">
        <v>26</v>
      </c>
      <c r="J51" s="36" t="s">
        <v>30</v>
      </c>
      <c r="K51" s="380">
        <f t="shared" ref="K51:K59" si="7">SUM(I51)</f>
        <v>26</v>
      </c>
      <c r="L51" s="384">
        <v>7643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343">
        <v>7426</v>
      </c>
      <c r="I52" s="91">
        <v>33</v>
      </c>
      <c r="J52" s="36" t="s">
        <v>0</v>
      </c>
      <c r="K52" s="380">
        <f t="shared" si="7"/>
        <v>33</v>
      </c>
      <c r="L52" s="384">
        <v>16696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52</v>
      </c>
      <c r="C53" s="66" t="s">
        <v>186</v>
      </c>
      <c r="D53" s="66" t="s">
        <v>178</v>
      </c>
      <c r="E53" s="66" t="s">
        <v>50</v>
      </c>
      <c r="F53" s="66" t="s">
        <v>49</v>
      </c>
      <c r="G53" s="67" t="s">
        <v>51</v>
      </c>
      <c r="H53" s="98">
        <v>5568</v>
      </c>
      <c r="I53" s="91">
        <v>38</v>
      </c>
      <c r="J53" s="36" t="s">
        <v>38</v>
      </c>
      <c r="K53" s="380">
        <f t="shared" si="7"/>
        <v>38</v>
      </c>
      <c r="L53" s="384">
        <v>8407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19264</v>
      </c>
      <c r="D54" s="109">
        <f>SUM(L50)</f>
        <v>33586</v>
      </c>
      <c r="E54" s="58">
        <f t="shared" ref="E54:E63" si="8">SUM(N67/M67*100)</f>
        <v>73.616630999694294</v>
      </c>
      <c r="F54" s="58">
        <f t="shared" ref="F54:F61" si="9">SUM(C54/D54*100)</f>
        <v>57.357232180075037</v>
      </c>
      <c r="G54" s="69"/>
      <c r="H54" s="48">
        <v>3062</v>
      </c>
      <c r="I54" s="91">
        <v>36</v>
      </c>
      <c r="J54" s="36" t="s">
        <v>5</v>
      </c>
      <c r="K54" s="380">
        <f t="shared" si="7"/>
        <v>36</v>
      </c>
      <c r="L54" s="384">
        <v>2726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30</v>
      </c>
      <c r="C55" s="47">
        <f t="shared" ref="C55:C63" si="10">SUM(H51)</f>
        <v>7945</v>
      </c>
      <c r="D55" s="109">
        <f t="shared" ref="D55:D63" si="11">SUM(L51)</f>
        <v>7643</v>
      </c>
      <c r="E55" s="58">
        <f t="shared" si="8"/>
        <v>103.45052083333333</v>
      </c>
      <c r="F55" s="58">
        <f t="shared" si="9"/>
        <v>103.95132801256051</v>
      </c>
      <c r="G55" s="69"/>
      <c r="H55" s="48">
        <v>2223</v>
      </c>
      <c r="I55" s="91">
        <v>34</v>
      </c>
      <c r="J55" s="36" t="s">
        <v>1</v>
      </c>
      <c r="K55" s="380">
        <f t="shared" si="7"/>
        <v>34</v>
      </c>
      <c r="L55" s="384">
        <v>1868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0</v>
      </c>
      <c r="C56" s="47">
        <f t="shared" si="10"/>
        <v>7426</v>
      </c>
      <c r="D56" s="109">
        <f t="shared" si="11"/>
        <v>16696</v>
      </c>
      <c r="E56" s="58">
        <f t="shared" si="8"/>
        <v>85.819946839246512</v>
      </c>
      <c r="F56" s="58">
        <f t="shared" si="9"/>
        <v>44.47771921418304</v>
      </c>
      <c r="G56" s="69"/>
      <c r="H56" s="48">
        <v>1861</v>
      </c>
      <c r="I56" s="91">
        <v>40</v>
      </c>
      <c r="J56" s="36" t="s">
        <v>2</v>
      </c>
      <c r="K56" s="380">
        <f t="shared" si="7"/>
        <v>40</v>
      </c>
      <c r="L56" s="384">
        <v>1709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38</v>
      </c>
      <c r="C57" s="47">
        <f t="shared" si="10"/>
        <v>5568</v>
      </c>
      <c r="D57" s="109">
        <f t="shared" si="11"/>
        <v>8407</v>
      </c>
      <c r="E57" s="58">
        <f t="shared" si="8"/>
        <v>94.452926208651405</v>
      </c>
      <c r="F57" s="58">
        <f t="shared" si="9"/>
        <v>66.230522183894365</v>
      </c>
      <c r="G57" s="69"/>
      <c r="H57" s="48">
        <v>866</v>
      </c>
      <c r="I57" s="91">
        <v>25</v>
      </c>
      <c r="J57" s="36" t="s">
        <v>29</v>
      </c>
      <c r="K57" s="380">
        <f t="shared" si="7"/>
        <v>25</v>
      </c>
      <c r="L57" s="384">
        <v>467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5</v>
      </c>
      <c r="C58" s="47">
        <f t="shared" si="10"/>
        <v>3062</v>
      </c>
      <c r="D58" s="109">
        <f t="shared" si="11"/>
        <v>2726</v>
      </c>
      <c r="E58" s="58">
        <f t="shared" si="8"/>
        <v>103.480905711389</v>
      </c>
      <c r="F58" s="58">
        <f t="shared" si="9"/>
        <v>112.32575201760821</v>
      </c>
      <c r="G58" s="79"/>
      <c r="H58" s="98">
        <v>679</v>
      </c>
      <c r="I58" s="91">
        <v>14</v>
      </c>
      <c r="J58" s="36" t="s">
        <v>19</v>
      </c>
      <c r="K58" s="380">
        <f t="shared" si="7"/>
        <v>14</v>
      </c>
      <c r="L58" s="384">
        <v>758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1</v>
      </c>
      <c r="C59" s="47">
        <f t="shared" si="10"/>
        <v>2223</v>
      </c>
      <c r="D59" s="109">
        <f t="shared" si="11"/>
        <v>1868</v>
      </c>
      <c r="E59" s="58">
        <f t="shared" si="8"/>
        <v>63.496143958868892</v>
      </c>
      <c r="F59" s="58">
        <f t="shared" si="9"/>
        <v>119.00428265524626</v>
      </c>
      <c r="G59" s="69"/>
      <c r="H59" s="514">
        <v>670</v>
      </c>
      <c r="I59" s="151">
        <v>31</v>
      </c>
      <c r="J59" s="84" t="s">
        <v>103</v>
      </c>
      <c r="K59" s="381">
        <f t="shared" si="7"/>
        <v>31</v>
      </c>
      <c r="L59" s="385">
        <v>449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7">
        <v>7</v>
      </c>
      <c r="B60" s="36" t="s">
        <v>2</v>
      </c>
      <c r="C60" s="99">
        <f t="shared" si="10"/>
        <v>1861</v>
      </c>
      <c r="D60" s="109">
        <f t="shared" si="11"/>
        <v>1709</v>
      </c>
      <c r="E60" s="58">
        <f t="shared" si="8"/>
        <v>94.419076610857431</v>
      </c>
      <c r="F60" s="58">
        <f t="shared" si="9"/>
        <v>108.89409011117613</v>
      </c>
      <c r="G60" s="438"/>
      <c r="H60" s="504">
        <v>437</v>
      </c>
      <c r="I60" s="252">
        <v>24</v>
      </c>
      <c r="J60" s="490" t="s">
        <v>28</v>
      </c>
      <c r="K60" s="439" t="s">
        <v>8</v>
      </c>
      <c r="L60" s="452">
        <v>75561</v>
      </c>
      <c r="M60" s="440"/>
      <c r="N60" s="101"/>
      <c r="Q60" s="100"/>
      <c r="R60" s="440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29</v>
      </c>
      <c r="C61" s="47">
        <f t="shared" si="10"/>
        <v>866</v>
      </c>
      <c r="D61" s="109">
        <f t="shared" si="11"/>
        <v>467</v>
      </c>
      <c r="E61" s="58">
        <f t="shared" si="8"/>
        <v>85.998013902681237</v>
      </c>
      <c r="F61" s="58">
        <f t="shared" si="9"/>
        <v>185.4389721627409</v>
      </c>
      <c r="G61" s="80"/>
      <c r="H61" s="48">
        <v>119</v>
      </c>
      <c r="I61" s="91">
        <v>13</v>
      </c>
      <c r="J61" s="36" t="s">
        <v>7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19</v>
      </c>
      <c r="C62" s="47">
        <f t="shared" si="10"/>
        <v>679</v>
      </c>
      <c r="D62" s="109">
        <f t="shared" si="11"/>
        <v>758</v>
      </c>
      <c r="E62" s="58">
        <f t="shared" si="8"/>
        <v>93.526170798898065</v>
      </c>
      <c r="F62" s="58">
        <f>SUM(C62/D62*100)</f>
        <v>89.577836411609496</v>
      </c>
      <c r="G62" s="79"/>
      <c r="H62" s="48">
        <v>116</v>
      </c>
      <c r="I62" s="91">
        <v>15</v>
      </c>
      <c r="J62" s="36" t="s">
        <v>20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61</v>
      </c>
      <c r="C63" s="47">
        <f t="shared" si="10"/>
        <v>670</v>
      </c>
      <c r="D63" s="109">
        <f t="shared" si="11"/>
        <v>449</v>
      </c>
      <c r="E63" s="64">
        <f t="shared" si="8"/>
        <v>82.309582309582311</v>
      </c>
      <c r="F63" s="58">
        <f>SUM(C63/D63*100)</f>
        <v>149.22048997772828</v>
      </c>
      <c r="G63" s="82"/>
      <c r="H63" s="48">
        <v>102</v>
      </c>
      <c r="I63" s="91">
        <v>1</v>
      </c>
      <c r="J63" s="36" t="s">
        <v>4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57</v>
      </c>
      <c r="C64" s="74">
        <f>SUM(H90)</f>
        <v>50533</v>
      </c>
      <c r="D64" s="74">
        <f>SUM(L60)</f>
        <v>75561</v>
      </c>
      <c r="E64" s="77">
        <f>SUM(N77/M77*100)</f>
        <v>83.30393498293796</v>
      </c>
      <c r="F64" s="77">
        <f>SUM(C64/D64*100)</f>
        <v>66.877092680086292</v>
      </c>
      <c r="G64" s="78"/>
      <c r="H64" s="136">
        <v>100</v>
      </c>
      <c r="I64" s="91">
        <v>37</v>
      </c>
      <c r="J64" s="36" t="s">
        <v>37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99">
        <v>80</v>
      </c>
      <c r="I65" s="91">
        <v>9</v>
      </c>
      <c r="J65" s="391" t="s">
        <v>167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10</v>
      </c>
      <c r="I66" s="91">
        <v>19</v>
      </c>
      <c r="J66" s="36" t="s">
        <v>23</v>
      </c>
      <c r="K66" s="1"/>
      <c r="L66" s="215" t="s">
        <v>87</v>
      </c>
      <c r="M66" s="398" t="s">
        <v>64</v>
      </c>
      <c r="N66" s="46" t="s">
        <v>70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98">
        <v>5</v>
      </c>
      <c r="I67" s="91">
        <v>23</v>
      </c>
      <c r="J67" s="36" t="s">
        <v>27</v>
      </c>
      <c r="K67" s="4">
        <f>SUM(I50)</f>
        <v>16</v>
      </c>
      <c r="L67" s="36" t="s">
        <v>3</v>
      </c>
      <c r="M67" s="483">
        <v>26168</v>
      </c>
      <c r="N67" s="99">
        <f>SUM(H50)</f>
        <v>19264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0</v>
      </c>
      <c r="I68" s="91">
        <v>2</v>
      </c>
      <c r="J68" s="36" t="s">
        <v>6</v>
      </c>
      <c r="K68" s="4">
        <f t="shared" ref="K68:K76" si="12">SUM(I51)</f>
        <v>26</v>
      </c>
      <c r="L68" s="36" t="s">
        <v>30</v>
      </c>
      <c r="M68" s="484">
        <v>7680</v>
      </c>
      <c r="N68" s="99">
        <f t="shared" ref="N68:N76" si="13">SUM(H51)</f>
        <v>7945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0</v>
      </c>
      <c r="I69" s="91">
        <v>3</v>
      </c>
      <c r="J69" s="36" t="s">
        <v>10</v>
      </c>
      <c r="K69" s="4">
        <f t="shared" si="12"/>
        <v>33</v>
      </c>
      <c r="L69" s="36" t="s">
        <v>0</v>
      </c>
      <c r="M69" s="484">
        <v>8653</v>
      </c>
      <c r="N69" s="99">
        <f t="shared" si="13"/>
        <v>7426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4</v>
      </c>
      <c r="J70" s="36" t="s">
        <v>11</v>
      </c>
      <c r="K70" s="4">
        <f t="shared" si="12"/>
        <v>38</v>
      </c>
      <c r="L70" s="36" t="s">
        <v>38</v>
      </c>
      <c r="M70" s="484">
        <v>5895</v>
      </c>
      <c r="N70" s="99">
        <f t="shared" si="13"/>
        <v>5568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5</v>
      </c>
      <c r="J71" s="36" t="s">
        <v>12</v>
      </c>
      <c r="K71" s="4">
        <f t="shared" si="12"/>
        <v>36</v>
      </c>
      <c r="L71" s="36" t="s">
        <v>5</v>
      </c>
      <c r="M71" s="484">
        <v>2959</v>
      </c>
      <c r="N71" s="99">
        <f t="shared" si="13"/>
        <v>3062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343">
        <v>0</v>
      </c>
      <c r="I72" s="91">
        <v>6</v>
      </c>
      <c r="J72" s="36" t="s">
        <v>13</v>
      </c>
      <c r="K72" s="4">
        <f t="shared" si="12"/>
        <v>34</v>
      </c>
      <c r="L72" s="36" t="s">
        <v>1</v>
      </c>
      <c r="M72" s="484">
        <v>3501</v>
      </c>
      <c r="N72" s="99">
        <f t="shared" si="13"/>
        <v>2223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7</v>
      </c>
      <c r="J73" s="36" t="s">
        <v>14</v>
      </c>
      <c r="K73" s="4">
        <f t="shared" si="12"/>
        <v>40</v>
      </c>
      <c r="L73" s="36" t="s">
        <v>2</v>
      </c>
      <c r="M73" s="484">
        <v>1971</v>
      </c>
      <c r="N73" s="99">
        <f t="shared" si="13"/>
        <v>1861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8</v>
      </c>
      <c r="J74" s="36" t="s">
        <v>15</v>
      </c>
      <c r="K74" s="4">
        <f t="shared" si="12"/>
        <v>25</v>
      </c>
      <c r="L74" s="36" t="s">
        <v>29</v>
      </c>
      <c r="M74" s="484">
        <v>1007</v>
      </c>
      <c r="N74" s="99">
        <f t="shared" si="13"/>
        <v>866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98">
        <v>0</v>
      </c>
      <c r="I75" s="91">
        <v>10</v>
      </c>
      <c r="J75" s="36" t="s">
        <v>16</v>
      </c>
      <c r="K75" s="4">
        <f t="shared" si="12"/>
        <v>14</v>
      </c>
      <c r="L75" s="36" t="s">
        <v>19</v>
      </c>
      <c r="M75" s="484">
        <v>726</v>
      </c>
      <c r="N75" s="99">
        <f t="shared" si="13"/>
        <v>679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11</v>
      </c>
      <c r="J76" s="36" t="s">
        <v>17</v>
      </c>
      <c r="K76" s="15">
        <f t="shared" si="12"/>
        <v>31</v>
      </c>
      <c r="L76" s="84" t="s">
        <v>61</v>
      </c>
      <c r="M76" s="485">
        <v>814</v>
      </c>
      <c r="N76" s="188">
        <f t="shared" si="13"/>
        <v>670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12</v>
      </c>
      <c r="J77" s="36" t="s">
        <v>18</v>
      </c>
      <c r="K77" s="4"/>
      <c r="L77" s="128" t="s">
        <v>59</v>
      </c>
      <c r="M77" s="349">
        <v>60661</v>
      </c>
      <c r="N77" s="193">
        <f>SUM(H90)</f>
        <v>50533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17</v>
      </c>
      <c r="J78" s="36" t="s">
        <v>21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5">
        <v>0</v>
      </c>
      <c r="I80" s="91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21</v>
      </c>
      <c r="J81" s="36" t="s">
        <v>67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98">
        <v>0</v>
      </c>
      <c r="I82" s="91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98">
        <v>0</v>
      </c>
      <c r="I84" s="91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53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98">
        <v>0</v>
      </c>
      <c r="I88" s="91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1">
        <f>SUM(H50:H89)</f>
        <v>50533</v>
      </c>
      <c r="I90" s="91"/>
      <c r="J90" s="4" t="s">
        <v>48</v>
      </c>
      <c r="Q90" s="1"/>
      <c r="R90" s="12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N58" sqref="N58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1"/>
      <c r="J1" s="50"/>
      <c r="K1" s="1"/>
      <c r="L1" s="51"/>
      <c r="N1" s="51"/>
      <c r="O1" s="52"/>
      <c r="Q1" s="1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4" t="s">
        <v>189</v>
      </c>
      <c r="I2" s="4"/>
      <c r="J2" s="206" t="s">
        <v>97</v>
      </c>
      <c r="K2" s="89"/>
      <c r="L2" s="372" t="s">
        <v>176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95</v>
      </c>
      <c r="I3" s="4"/>
      <c r="J3" s="158" t="s">
        <v>9</v>
      </c>
      <c r="K3" s="89"/>
      <c r="L3" s="373" t="s">
        <v>95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36388</v>
      </c>
      <c r="I4" s="91">
        <v>33</v>
      </c>
      <c r="J4" s="181" t="s">
        <v>0</v>
      </c>
      <c r="K4" s="134">
        <f>SUM(I4)</f>
        <v>33</v>
      </c>
      <c r="L4" s="365">
        <v>32137</v>
      </c>
      <c r="M4" s="106"/>
      <c r="N4" s="104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10358</v>
      </c>
      <c r="I5" s="91">
        <v>34</v>
      </c>
      <c r="J5" s="181" t="s">
        <v>1</v>
      </c>
      <c r="K5" s="134">
        <f t="shared" ref="K5:K13" si="0">SUM(I5)</f>
        <v>34</v>
      </c>
      <c r="L5" s="366">
        <v>9810</v>
      </c>
      <c r="M5" s="106"/>
      <c r="N5" s="104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9443</v>
      </c>
      <c r="I6" s="91">
        <v>9</v>
      </c>
      <c r="J6" s="406" t="s">
        <v>166</v>
      </c>
      <c r="K6" s="134">
        <f t="shared" si="0"/>
        <v>9</v>
      </c>
      <c r="L6" s="366">
        <v>9682</v>
      </c>
      <c r="M6" s="106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8079</v>
      </c>
      <c r="I7" s="91">
        <v>13</v>
      </c>
      <c r="J7" s="181" t="s">
        <v>7</v>
      </c>
      <c r="K7" s="134">
        <f t="shared" si="0"/>
        <v>13</v>
      </c>
      <c r="L7" s="366">
        <v>8058</v>
      </c>
      <c r="M7" s="106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6100</v>
      </c>
      <c r="I8" s="91">
        <v>36</v>
      </c>
      <c r="J8" s="181" t="s">
        <v>5</v>
      </c>
      <c r="K8" s="134">
        <f t="shared" si="0"/>
        <v>36</v>
      </c>
      <c r="L8" s="366">
        <v>2556</v>
      </c>
      <c r="M8" s="106"/>
      <c r="N8" s="104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4845</v>
      </c>
      <c r="I9" s="91">
        <v>24</v>
      </c>
      <c r="J9" s="181" t="s">
        <v>28</v>
      </c>
      <c r="K9" s="134">
        <f t="shared" si="0"/>
        <v>24</v>
      </c>
      <c r="L9" s="366">
        <v>5084</v>
      </c>
      <c r="M9" s="106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3001</v>
      </c>
      <c r="I10" s="91">
        <v>20</v>
      </c>
      <c r="J10" s="181" t="s">
        <v>24</v>
      </c>
      <c r="K10" s="134">
        <f t="shared" si="0"/>
        <v>20</v>
      </c>
      <c r="L10" s="366">
        <v>1</v>
      </c>
      <c r="M10" s="106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2761</v>
      </c>
      <c r="I11" s="91">
        <v>25</v>
      </c>
      <c r="J11" s="181" t="s">
        <v>29</v>
      </c>
      <c r="K11" s="134">
        <f t="shared" si="0"/>
        <v>25</v>
      </c>
      <c r="L11" s="366">
        <v>2464</v>
      </c>
      <c r="M11" s="106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1089</v>
      </c>
      <c r="I12" s="91">
        <v>17</v>
      </c>
      <c r="J12" s="181" t="s">
        <v>21</v>
      </c>
      <c r="K12" s="134">
        <f t="shared" si="0"/>
        <v>17</v>
      </c>
      <c r="L12" s="366">
        <v>956</v>
      </c>
      <c r="M12" s="106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88">
        <v>1050</v>
      </c>
      <c r="I13" s="151">
        <v>12</v>
      </c>
      <c r="J13" s="251" t="s">
        <v>18</v>
      </c>
      <c r="K13" s="205">
        <f t="shared" si="0"/>
        <v>12</v>
      </c>
      <c r="L13" s="374">
        <v>1109</v>
      </c>
      <c r="M13" s="107"/>
      <c r="N13" s="108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5">
        <v>959</v>
      </c>
      <c r="I14" s="252">
        <v>22</v>
      </c>
      <c r="J14" s="473" t="s">
        <v>26</v>
      </c>
      <c r="K14" s="89" t="s">
        <v>8</v>
      </c>
      <c r="L14" s="375">
        <v>94906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865</v>
      </c>
      <c r="I15" s="91">
        <v>38</v>
      </c>
      <c r="J15" s="181" t="s">
        <v>38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761</v>
      </c>
      <c r="I16" s="91">
        <v>40</v>
      </c>
      <c r="J16" s="181" t="s">
        <v>2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592</v>
      </c>
      <c r="I17" s="91">
        <v>21</v>
      </c>
      <c r="J17" s="181" t="s">
        <v>25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6">
        <v>589</v>
      </c>
      <c r="I18" s="91">
        <v>6</v>
      </c>
      <c r="J18" s="181" t="s">
        <v>13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530</v>
      </c>
      <c r="I19" s="91">
        <v>31</v>
      </c>
      <c r="J19" s="91" t="s">
        <v>152</v>
      </c>
      <c r="K19" s="1"/>
      <c r="L19" s="57" t="s">
        <v>65</v>
      </c>
      <c r="M19" s="530" t="s">
        <v>60</v>
      </c>
      <c r="N19" s="46" t="s">
        <v>70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472</v>
      </c>
      <c r="I20" s="91">
        <v>26</v>
      </c>
      <c r="J20" s="181" t="s">
        <v>30</v>
      </c>
      <c r="K20" s="134">
        <f>SUM(I4)</f>
        <v>33</v>
      </c>
      <c r="L20" s="181" t="s">
        <v>0</v>
      </c>
      <c r="M20" s="376">
        <v>37475</v>
      </c>
      <c r="N20" s="99">
        <f>SUM(H4)</f>
        <v>36388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52</v>
      </c>
      <c r="C21" s="66" t="s">
        <v>186</v>
      </c>
      <c r="D21" s="66" t="s">
        <v>178</v>
      </c>
      <c r="E21" s="66" t="s">
        <v>50</v>
      </c>
      <c r="F21" s="66" t="s">
        <v>49</v>
      </c>
      <c r="G21" s="67" t="s">
        <v>51</v>
      </c>
      <c r="H21" s="98">
        <v>379</v>
      </c>
      <c r="I21" s="91">
        <v>18</v>
      </c>
      <c r="J21" s="181" t="s">
        <v>22</v>
      </c>
      <c r="K21" s="134">
        <f t="shared" ref="K21:K29" si="1">SUM(I5)</f>
        <v>34</v>
      </c>
      <c r="L21" s="181" t="s">
        <v>1</v>
      </c>
      <c r="M21" s="377">
        <v>11079</v>
      </c>
      <c r="N21" s="99">
        <f t="shared" ref="N21:N29" si="2">SUM(H5)</f>
        <v>10358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1" t="s">
        <v>0</v>
      </c>
      <c r="C22" s="47">
        <f>SUM(H4)</f>
        <v>36388</v>
      </c>
      <c r="D22" s="109">
        <f>SUM(L4)</f>
        <v>32137</v>
      </c>
      <c r="E22" s="62">
        <f t="shared" ref="E22:E31" si="3">SUM(N20/M20*100)</f>
        <v>97.099399599733161</v>
      </c>
      <c r="F22" s="58">
        <f t="shared" ref="F22:F32" si="4">SUM(C22/D22*100)</f>
        <v>113.22774372218937</v>
      </c>
      <c r="G22" s="69"/>
      <c r="H22" s="98">
        <v>374</v>
      </c>
      <c r="I22" s="91">
        <v>16</v>
      </c>
      <c r="J22" s="181" t="s">
        <v>3</v>
      </c>
      <c r="K22" s="134">
        <f t="shared" si="1"/>
        <v>9</v>
      </c>
      <c r="L22" s="406" t="s">
        <v>165</v>
      </c>
      <c r="M22" s="377">
        <v>9364</v>
      </c>
      <c r="N22" s="99">
        <f t="shared" si="2"/>
        <v>9443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1" t="s">
        <v>1</v>
      </c>
      <c r="C23" s="47">
        <f t="shared" ref="C23:C31" si="5">SUM(H5)</f>
        <v>10358</v>
      </c>
      <c r="D23" s="109">
        <f t="shared" ref="D23:D31" si="6">SUM(L5)</f>
        <v>9810</v>
      </c>
      <c r="E23" s="62">
        <f t="shared" si="3"/>
        <v>93.492192436140442</v>
      </c>
      <c r="F23" s="58">
        <f t="shared" si="4"/>
        <v>105.5861365953109</v>
      </c>
      <c r="G23" s="69"/>
      <c r="H23" s="98">
        <v>243</v>
      </c>
      <c r="I23" s="91">
        <v>14</v>
      </c>
      <c r="J23" s="181" t="s">
        <v>19</v>
      </c>
      <c r="K23" s="134">
        <f t="shared" si="1"/>
        <v>13</v>
      </c>
      <c r="L23" s="181" t="s">
        <v>7</v>
      </c>
      <c r="M23" s="377">
        <v>6554</v>
      </c>
      <c r="N23" s="99">
        <f t="shared" si="2"/>
        <v>8079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406" t="s">
        <v>165</v>
      </c>
      <c r="C24" s="47">
        <f t="shared" si="5"/>
        <v>9443</v>
      </c>
      <c r="D24" s="109">
        <f t="shared" si="6"/>
        <v>9682</v>
      </c>
      <c r="E24" s="62">
        <f t="shared" si="3"/>
        <v>100.84365655702692</v>
      </c>
      <c r="F24" s="58">
        <f t="shared" si="4"/>
        <v>97.531501755835563</v>
      </c>
      <c r="G24" s="69"/>
      <c r="H24" s="98">
        <v>128</v>
      </c>
      <c r="I24" s="91">
        <v>5</v>
      </c>
      <c r="J24" s="181" t="s">
        <v>12</v>
      </c>
      <c r="K24" s="134">
        <f t="shared" si="1"/>
        <v>36</v>
      </c>
      <c r="L24" s="181" t="s">
        <v>5</v>
      </c>
      <c r="M24" s="377">
        <v>9920</v>
      </c>
      <c r="N24" s="99">
        <f t="shared" si="2"/>
        <v>6100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1" t="s">
        <v>7</v>
      </c>
      <c r="C25" s="47">
        <f t="shared" si="5"/>
        <v>8079</v>
      </c>
      <c r="D25" s="109">
        <f t="shared" si="6"/>
        <v>8058</v>
      </c>
      <c r="E25" s="62">
        <f t="shared" si="3"/>
        <v>123.26823314006714</v>
      </c>
      <c r="F25" s="58">
        <f t="shared" si="4"/>
        <v>100.26061057334326</v>
      </c>
      <c r="G25" s="69"/>
      <c r="H25" s="98">
        <v>93</v>
      </c>
      <c r="I25" s="91">
        <v>2</v>
      </c>
      <c r="J25" s="181" t="s">
        <v>6</v>
      </c>
      <c r="K25" s="134">
        <f t="shared" si="1"/>
        <v>24</v>
      </c>
      <c r="L25" s="181" t="s">
        <v>28</v>
      </c>
      <c r="M25" s="377">
        <v>6300</v>
      </c>
      <c r="N25" s="99">
        <f t="shared" si="2"/>
        <v>4845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1" t="s">
        <v>5</v>
      </c>
      <c r="C26" s="47">
        <f t="shared" si="5"/>
        <v>6100</v>
      </c>
      <c r="D26" s="109">
        <f t="shared" si="6"/>
        <v>2556</v>
      </c>
      <c r="E26" s="62">
        <f t="shared" si="3"/>
        <v>61.491935483870961</v>
      </c>
      <c r="F26" s="58">
        <f t="shared" si="4"/>
        <v>238.65414710485135</v>
      </c>
      <c r="G26" s="79"/>
      <c r="H26" s="98">
        <v>73</v>
      </c>
      <c r="I26" s="91">
        <v>11</v>
      </c>
      <c r="J26" s="181" t="s">
        <v>17</v>
      </c>
      <c r="K26" s="134">
        <f t="shared" si="1"/>
        <v>20</v>
      </c>
      <c r="L26" s="181" t="s">
        <v>24</v>
      </c>
      <c r="M26" s="377">
        <v>3304</v>
      </c>
      <c r="N26" s="99">
        <f t="shared" si="2"/>
        <v>3001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1" t="s">
        <v>28</v>
      </c>
      <c r="C27" s="47">
        <f t="shared" si="5"/>
        <v>4845</v>
      </c>
      <c r="D27" s="109">
        <f t="shared" si="6"/>
        <v>5084</v>
      </c>
      <c r="E27" s="62">
        <f t="shared" si="3"/>
        <v>76.904761904761912</v>
      </c>
      <c r="F27" s="58">
        <f t="shared" si="4"/>
        <v>95.298977183320218</v>
      </c>
      <c r="G27" s="83"/>
      <c r="H27" s="98">
        <v>66</v>
      </c>
      <c r="I27" s="91">
        <v>1</v>
      </c>
      <c r="J27" s="181" t="s">
        <v>4</v>
      </c>
      <c r="K27" s="134">
        <f t="shared" si="1"/>
        <v>25</v>
      </c>
      <c r="L27" s="181" t="s">
        <v>29</v>
      </c>
      <c r="M27" s="377">
        <v>3304</v>
      </c>
      <c r="N27" s="99">
        <f t="shared" si="2"/>
        <v>2761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1" t="s">
        <v>24</v>
      </c>
      <c r="C28" s="47">
        <f t="shared" si="5"/>
        <v>3001</v>
      </c>
      <c r="D28" s="109">
        <f t="shared" si="6"/>
        <v>1</v>
      </c>
      <c r="E28" s="62">
        <f t="shared" si="3"/>
        <v>90.829297820823243</v>
      </c>
      <c r="F28" s="58">
        <f t="shared" si="4"/>
        <v>300100</v>
      </c>
      <c r="G28" s="69"/>
      <c r="H28" s="98">
        <v>32</v>
      </c>
      <c r="I28" s="91">
        <v>39</v>
      </c>
      <c r="J28" s="181" t="s">
        <v>39</v>
      </c>
      <c r="K28" s="134">
        <f t="shared" si="1"/>
        <v>17</v>
      </c>
      <c r="L28" s="181" t="s">
        <v>21</v>
      </c>
      <c r="M28" s="377">
        <v>1161</v>
      </c>
      <c r="N28" s="99">
        <f t="shared" si="2"/>
        <v>1089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1" t="s">
        <v>29</v>
      </c>
      <c r="C29" s="47">
        <f t="shared" si="5"/>
        <v>2761</v>
      </c>
      <c r="D29" s="109">
        <f t="shared" si="6"/>
        <v>2464</v>
      </c>
      <c r="E29" s="62">
        <f t="shared" si="3"/>
        <v>83.56537530266344</v>
      </c>
      <c r="F29" s="58">
        <f t="shared" si="4"/>
        <v>112.05357142857142</v>
      </c>
      <c r="G29" s="80"/>
      <c r="H29" s="98">
        <v>18</v>
      </c>
      <c r="I29" s="91">
        <v>27</v>
      </c>
      <c r="J29" s="181" t="s">
        <v>31</v>
      </c>
      <c r="K29" s="205">
        <f t="shared" si="1"/>
        <v>12</v>
      </c>
      <c r="L29" s="251" t="s">
        <v>18</v>
      </c>
      <c r="M29" s="378">
        <v>2941</v>
      </c>
      <c r="N29" s="99">
        <f t="shared" si="2"/>
        <v>1050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1" t="s">
        <v>21</v>
      </c>
      <c r="C30" s="47">
        <f t="shared" si="5"/>
        <v>1089</v>
      </c>
      <c r="D30" s="109">
        <f t="shared" si="6"/>
        <v>956</v>
      </c>
      <c r="E30" s="62">
        <f t="shared" si="3"/>
        <v>93.798449612403104</v>
      </c>
      <c r="F30" s="58">
        <f t="shared" si="4"/>
        <v>113.9121338912134</v>
      </c>
      <c r="G30" s="79"/>
      <c r="H30" s="343">
        <v>18</v>
      </c>
      <c r="I30" s="91">
        <v>28</v>
      </c>
      <c r="J30" s="181" t="s">
        <v>32</v>
      </c>
      <c r="K30" s="128"/>
      <c r="L30" s="388" t="s">
        <v>104</v>
      </c>
      <c r="M30" s="379">
        <v>98949</v>
      </c>
      <c r="N30" s="99">
        <f>SUM(H44)</f>
        <v>89328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1" t="s">
        <v>18</v>
      </c>
      <c r="C31" s="47">
        <f t="shared" si="5"/>
        <v>1050</v>
      </c>
      <c r="D31" s="109">
        <f t="shared" si="6"/>
        <v>1109</v>
      </c>
      <c r="E31" s="63">
        <f t="shared" si="3"/>
        <v>35.702142128527711</v>
      </c>
      <c r="F31" s="70">
        <f t="shared" si="4"/>
        <v>94.679891794409372</v>
      </c>
      <c r="G31" s="82"/>
      <c r="H31" s="98">
        <v>13</v>
      </c>
      <c r="I31" s="91">
        <v>29</v>
      </c>
      <c r="J31" s="181" t="s">
        <v>91</v>
      </c>
      <c r="K31" s="49"/>
      <c r="L31" s="247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57</v>
      </c>
      <c r="C32" s="74">
        <f>SUM(H44)</f>
        <v>89328</v>
      </c>
      <c r="D32" s="74">
        <f>SUM(L14)</f>
        <v>94906</v>
      </c>
      <c r="E32" s="75">
        <f>SUM(N30/M30*100)</f>
        <v>90.276809265379129</v>
      </c>
      <c r="F32" s="70">
        <f t="shared" si="4"/>
        <v>94.122605525467307</v>
      </c>
      <c r="G32" s="78"/>
      <c r="H32" s="99">
        <v>5</v>
      </c>
      <c r="I32" s="91">
        <v>32</v>
      </c>
      <c r="J32" s="181" t="s">
        <v>35</v>
      </c>
      <c r="K32" s="49"/>
      <c r="L32" s="246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2</v>
      </c>
      <c r="I33" s="91">
        <v>15</v>
      </c>
      <c r="J33" s="181" t="s">
        <v>20</v>
      </c>
      <c r="K33" s="49"/>
      <c r="L33" s="246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523">
        <v>1</v>
      </c>
      <c r="I34" s="91">
        <v>4</v>
      </c>
      <c r="J34" s="181" t="s">
        <v>11</v>
      </c>
      <c r="K34" s="49"/>
      <c r="L34" s="246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1</v>
      </c>
      <c r="I35" s="91">
        <v>23</v>
      </c>
      <c r="J35" s="181" t="s">
        <v>27</v>
      </c>
      <c r="K35" s="49"/>
      <c r="L35" s="246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0</v>
      </c>
      <c r="I36" s="91">
        <v>3</v>
      </c>
      <c r="J36" s="181" t="s">
        <v>10</v>
      </c>
      <c r="K36" s="49"/>
      <c r="L36" s="246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1" t="s">
        <v>14</v>
      </c>
      <c r="K37" s="49"/>
      <c r="L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8</v>
      </c>
      <c r="J38" s="181" t="s">
        <v>15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10</v>
      </c>
      <c r="J39" s="181" t="s">
        <v>16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343">
        <v>0</v>
      </c>
      <c r="I40" s="91">
        <v>19</v>
      </c>
      <c r="J40" s="181" t="s">
        <v>23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343">
        <v>0</v>
      </c>
      <c r="I41" s="91">
        <v>30</v>
      </c>
      <c r="J41" s="181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1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343">
        <v>0</v>
      </c>
      <c r="I43" s="91">
        <v>37</v>
      </c>
      <c r="J43" s="181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1">
        <f>SUM(H4:H43)</f>
        <v>89328</v>
      </c>
      <c r="I44" s="4"/>
      <c r="J44" s="180" t="s">
        <v>102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7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7" t="s">
        <v>178</v>
      </c>
      <c r="I48" s="4"/>
      <c r="J48" s="202" t="s">
        <v>100</v>
      </c>
      <c r="K48" s="89"/>
      <c r="L48" s="351" t="s">
        <v>176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95</v>
      </c>
      <c r="I49" s="4"/>
      <c r="J49" s="158" t="s">
        <v>9</v>
      </c>
      <c r="K49" s="110"/>
      <c r="L49" s="105" t="s">
        <v>95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314730</v>
      </c>
      <c r="I50" s="181">
        <v>17</v>
      </c>
      <c r="J50" s="180" t="s">
        <v>21</v>
      </c>
      <c r="K50" s="137">
        <f>SUM(I50)</f>
        <v>17</v>
      </c>
      <c r="L50" s="352">
        <v>35507</v>
      </c>
      <c r="M50" s="86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343">
        <v>87268</v>
      </c>
      <c r="I51" s="181">
        <v>36</v>
      </c>
      <c r="J51" s="181" t="s">
        <v>5</v>
      </c>
      <c r="K51" s="137">
        <f t="shared" ref="K51:K59" si="7">SUM(I51)</f>
        <v>36</v>
      </c>
      <c r="L51" s="352">
        <v>62289</v>
      </c>
      <c r="M51" s="86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24649</v>
      </c>
      <c r="I52" s="181">
        <v>16</v>
      </c>
      <c r="J52" s="180" t="s">
        <v>3</v>
      </c>
      <c r="K52" s="137">
        <f t="shared" si="7"/>
        <v>16</v>
      </c>
      <c r="L52" s="352">
        <v>20194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19711</v>
      </c>
      <c r="I53" s="181">
        <v>40</v>
      </c>
      <c r="J53" s="180" t="s">
        <v>2</v>
      </c>
      <c r="K53" s="137">
        <f t="shared" si="7"/>
        <v>40</v>
      </c>
      <c r="L53" s="352">
        <v>14336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52</v>
      </c>
      <c r="C54" s="66" t="s">
        <v>186</v>
      </c>
      <c r="D54" s="66" t="s">
        <v>178</v>
      </c>
      <c r="E54" s="66" t="s">
        <v>50</v>
      </c>
      <c r="F54" s="66" t="s">
        <v>49</v>
      </c>
      <c r="G54" s="67" t="s">
        <v>51</v>
      </c>
      <c r="H54" s="98">
        <v>16055</v>
      </c>
      <c r="I54" s="181">
        <v>26</v>
      </c>
      <c r="J54" s="180" t="s">
        <v>30</v>
      </c>
      <c r="K54" s="137">
        <f t="shared" si="7"/>
        <v>26</v>
      </c>
      <c r="L54" s="352">
        <v>15584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0" t="s">
        <v>21</v>
      </c>
      <c r="C55" s="47">
        <f>SUM(H50)</f>
        <v>314730</v>
      </c>
      <c r="D55" s="6">
        <f t="shared" ref="D55:D64" si="8">SUM(L50)</f>
        <v>35507</v>
      </c>
      <c r="E55" s="58">
        <f>SUM(N66/M66*100)</f>
        <v>115.01776082094462</v>
      </c>
      <c r="F55" s="58">
        <f t="shared" ref="F55:F65" si="9">SUM(C55/D55*100)</f>
        <v>886.38859943109821</v>
      </c>
      <c r="G55" s="69"/>
      <c r="H55" s="98">
        <v>11682</v>
      </c>
      <c r="I55" s="181">
        <v>33</v>
      </c>
      <c r="J55" s="180" t="s">
        <v>0</v>
      </c>
      <c r="K55" s="137">
        <f t="shared" si="7"/>
        <v>33</v>
      </c>
      <c r="L55" s="352">
        <v>21732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1" t="s">
        <v>5</v>
      </c>
      <c r="C56" s="47">
        <f t="shared" ref="C56:C64" si="10">SUM(H51)</f>
        <v>87268</v>
      </c>
      <c r="D56" s="6">
        <f t="shared" si="8"/>
        <v>62289</v>
      </c>
      <c r="E56" s="58">
        <f t="shared" ref="E56:E65" si="11">SUM(N67/M67*100)</f>
        <v>104.19562050767726</v>
      </c>
      <c r="F56" s="58">
        <f t="shared" si="9"/>
        <v>140.1017836215062</v>
      </c>
      <c r="G56" s="69"/>
      <c r="H56" s="98">
        <v>11270</v>
      </c>
      <c r="I56" s="181">
        <v>24</v>
      </c>
      <c r="J56" s="180" t="s">
        <v>28</v>
      </c>
      <c r="K56" s="137">
        <f t="shared" si="7"/>
        <v>24</v>
      </c>
      <c r="L56" s="352">
        <v>12188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0" t="s">
        <v>3</v>
      </c>
      <c r="C57" s="47">
        <f t="shared" si="10"/>
        <v>24649</v>
      </c>
      <c r="D57" s="6">
        <f t="shared" si="8"/>
        <v>20194</v>
      </c>
      <c r="E57" s="58">
        <f t="shared" si="11"/>
        <v>77.076297686053792</v>
      </c>
      <c r="F57" s="58">
        <f t="shared" si="9"/>
        <v>122.06100822026345</v>
      </c>
      <c r="G57" s="69"/>
      <c r="H57" s="343">
        <v>9200</v>
      </c>
      <c r="I57" s="180">
        <v>25</v>
      </c>
      <c r="J57" s="180" t="s">
        <v>29</v>
      </c>
      <c r="K57" s="137">
        <f t="shared" si="7"/>
        <v>25</v>
      </c>
      <c r="L57" s="352">
        <v>7989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0" t="s">
        <v>2</v>
      </c>
      <c r="C58" s="47">
        <f t="shared" si="10"/>
        <v>19711</v>
      </c>
      <c r="D58" s="6">
        <f t="shared" si="8"/>
        <v>14336</v>
      </c>
      <c r="E58" s="58">
        <f t="shared" si="11"/>
        <v>93.218254906597309</v>
      </c>
      <c r="F58" s="58">
        <f t="shared" si="9"/>
        <v>137.49302455357142</v>
      </c>
      <c r="G58" s="69"/>
      <c r="H58" s="458">
        <v>8544</v>
      </c>
      <c r="I58" s="251">
        <v>38</v>
      </c>
      <c r="J58" s="183" t="s">
        <v>38</v>
      </c>
      <c r="K58" s="137">
        <f t="shared" si="7"/>
        <v>38</v>
      </c>
      <c r="L58" s="350">
        <v>8829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0" t="s">
        <v>30</v>
      </c>
      <c r="C59" s="47">
        <f t="shared" si="10"/>
        <v>16055</v>
      </c>
      <c r="D59" s="6">
        <f t="shared" si="8"/>
        <v>15584</v>
      </c>
      <c r="E59" s="58">
        <f t="shared" si="11"/>
        <v>99.007153428712385</v>
      </c>
      <c r="F59" s="58">
        <f t="shared" si="9"/>
        <v>103.02233059548254</v>
      </c>
      <c r="G59" s="79"/>
      <c r="H59" s="524">
        <v>6023</v>
      </c>
      <c r="I59" s="251">
        <v>37</v>
      </c>
      <c r="J59" s="183" t="s">
        <v>37</v>
      </c>
      <c r="K59" s="137">
        <f t="shared" si="7"/>
        <v>37</v>
      </c>
      <c r="L59" s="350">
        <v>6021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0" t="s">
        <v>0</v>
      </c>
      <c r="C60" s="47">
        <f t="shared" si="10"/>
        <v>11682</v>
      </c>
      <c r="D60" s="6">
        <f t="shared" si="8"/>
        <v>21732</v>
      </c>
      <c r="E60" s="58">
        <f t="shared" si="11"/>
        <v>56.629017402685541</v>
      </c>
      <c r="F60" s="58">
        <f t="shared" si="9"/>
        <v>53.754831584759799</v>
      </c>
      <c r="G60" s="69"/>
      <c r="H60" s="525">
        <v>2198</v>
      </c>
      <c r="I60" s="473">
        <v>34</v>
      </c>
      <c r="J60" s="253" t="s">
        <v>1</v>
      </c>
      <c r="K60" s="89" t="s">
        <v>8</v>
      </c>
      <c r="L60" s="507">
        <v>221605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0" t="s">
        <v>28</v>
      </c>
      <c r="C61" s="47">
        <f t="shared" si="10"/>
        <v>11270</v>
      </c>
      <c r="D61" s="6">
        <f t="shared" si="8"/>
        <v>12188</v>
      </c>
      <c r="E61" s="58">
        <f t="shared" si="11"/>
        <v>83.549558899844328</v>
      </c>
      <c r="F61" s="58">
        <f t="shared" si="9"/>
        <v>92.46800131276666</v>
      </c>
      <c r="G61" s="69"/>
      <c r="H61" s="98">
        <v>2046</v>
      </c>
      <c r="I61" s="180">
        <v>15</v>
      </c>
      <c r="J61" s="180" t="s">
        <v>20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0" t="s">
        <v>29</v>
      </c>
      <c r="C62" s="47">
        <f t="shared" si="10"/>
        <v>9200</v>
      </c>
      <c r="D62" s="6">
        <f t="shared" si="8"/>
        <v>7989</v>
      </c>
      <c r="E62" s="58">
        <f t="shared" si="11"/>
        <v>99.956540634506737</v>
      </c>
      <c r="F62" s="58">
        <f t="shared" si="9"/>
        <v>115.1583427212417</v>
      </c>
      <c r="G62" s="80"/>
      <c r="H62" s="98">
        <v>1820</v>
      </c>
      <c r="I62" s="181">
        <v>30</v>
      </c>
      <c r="J62" s="180" t="s">
        <v>94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3" t="s">
        <v>38</v>
      </c>
      <c r="C63" s="47">
        <f t="shared" si="10"/>
        <v>8544</v>
      </c>
      <c r="D63" s="6">
        <f t="shared" si="8"/>
        <v>8829</v>
      </c>
      <c r="E63" s="58">
        <f t="shared" si="11"/>
        <v>75.092283353840756</v>
      </c>
      <c r="F63" s="58">
        <f t="shared" si="9"/>
        <v>96.772001359157329</v>
      </c>
      <c r="G63" s="79"/>
      <c r="H63" s="98">
        <v>1395</v>
      </c>
      <c r="I63" s="180">
        <v>39</v>
      </c>
      <c r="J63" s="180" t="s">
        <v>39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3" t="s">
        <v>37</v>
      </c>
      <c r="C64" s="47">
        <f t="shared" si="10"/>
        <v>6023</v>
      </c>
      <c r="D64" s="6">
        <f t="shared" si="8"/>
        <v>6021</v>
      </c>
      <c r="E64" s="64">
        <f t="shared" si="11"/>
        <v>57.063003315964004</v>
      </c>
      <c r="F64" s="58">
        <f t="shared" si="9"/>
        <v>100.03321707357583</v>
      </c>
      <c r="G64" s="82"/>
      <c r="H64" s="136">
        <v>1391</v>
      </c>
      <c r="I64" s="181">
        <v>29</v>
      </c>
      <c r="J64" s="180" t="s">
        <v>91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57</v>
      </c>
      <c r="C65" s="74">
        <f>SUM(H90)</f>
        <v>522066</v>
      </c>
      <c r="D65" s="74">
        <f>SUM(L60)</f>
        <v>221605</v>
      </c>
      <c r="E65" s="77">
        <f t="shared" si="11"/>
        <v>103.0323603071634</v>
      </c>
      <c r="F65" s="77">
        <f t="shared" si="9"/>
        <v>235.58403465625776</v>
      </c>
      <c r="G65" s="78"/>
      <c r="H65" s="99">
        <v>1059</v>
      </c>
      <c r="I65" s="181">
        <v>14</v>
      </c>
      <c r="J65" s="180" t="s">
        <v>19</v>
      </c>
      <c r="K65" s="1"/>
      <c r="L65" s="216" t="s">
        <v>100</v>
      </c>
      <c r="M65" s="531" t="s">
        <v>71</v>
      </c>
      <c r="N65" s="46" t="s">
        <v>70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881</v>
      </c>
      <c r="I66" s="180">
        <v>21</v>
      </c>
      <c r="J66" s="180" t="s">
        <v>25</v>
      </c>
      <c r="K66" s="130">
        <f>SUM(I50)</f>
        <v>17</v>
      </c>
      <c r="L66" s="180" t="s">
        <v>21</v>
      </c>
      <c r="M66" s="364">
        <v>273636</v>
      </c>
      <c r="N66" s="99">
        <f>SUM(H50)</f>
        <v>314730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691</v>
      </c>
      <c r="I67" s="181">
        <v>35</v>
      </c>
      <c r="J67" s="180" t="s">
        <v>36</v>
      </c>
      <c r="K67" s="130">
        <f t="shared" ref="K67:K75" si="12">SUM(I51)</f>
        <v>36</v>
      </c>
      <c r="L67" s="181" t="s">
        <v>5</v>
      </c>
      <c r="M67" s="362">
        <v>83754</v>
      </c>
      <c r="N67" s="99">
        <f t="shared" ref="N67:N75" si="13">SUM(H51)</f>
        <v>87268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343">
        <v>404</v>
      </c>
      <c r="I68" s="180">
        <v>13</v>
      </c>
      <c r="J68" s="180" t="s">
        <v>7</v>
      </c>
      <c r="K68" s="130">
        <f t="shared" si="12"/>
        <v>16</v>
      </c>
      <c r="L68" s="180" t="s">
        <v>3</v>
      </c>
      <c r="M68" s="362">
        <v>31980</v>
      </c>
      <c r="N68" s="99">
        <f t="shared" si="13"/>
        <v>24649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371</v>
      </c>
      <c r="I69" s="180">
        <v>1</v>
      </c>
      <c r="J69" s="180" t="s">
        <v>4</v>
      </c>
      <c r="K69" s="130">
        <f t="shared" si="12"/>
        <v>40</v>
      </c>
      <c r="L69" s="180" t="s">
        <v>2</v>
      </c>
      <c r="M69" s="362">
        <v>21145</v>
      </c>
      <c r="N69" s="99">
        <f t="shared" si="13"/>
        <v>19711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227</v>
      </c>
      <c r="I70" s="180">
        <v>23</v>
      </c>
      <c r="J70" s="180" t="s">
        <v>27</v>
      </c>
      <c r="K70" s="130">
        <f t="shared" si="12"/>
        <v>26</v>
      </c>
      <c r="L70" s="180" t="s">
        <v>30</v>
      </c>
      <c r="M70" s="362">
        <v>16216</v>
      </c>
      <c r="N70" s="99">
        <f t="shared" si="13"/>
        <v>16055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151</v>
      </c>
      <c r="I71" s="180">
        <v>27</v>
      </c>
      <c r="J71" s="180" t="s">
        <v>31</v>
      </c>
      <c r="K71" s="130">
        <f t="shared" si="12"/>
        <v>33</v>
      </c>
      <c r="L71" s="180" t="s">
        <v>0</v>
      </c>
      <c r="M71" s="362">
        <v>20629</v>
      </c>
      <c r="N71" s="99">
        <f t="shared" si="13"/>
        <v>11682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80</v>
      </c>
      <c r="I72" s="180">
        <v>22</v>
      </c>
      <c r="J72" s="180" t="s">
        <v>26</v>
      </c>
      <c r="K72" s="130">
        <f t="shared" si="12"/>
        <v>24</v>
      </c>
      <c r="L72" s="180" t="s">
        <v>28</v>
      </c>
      <c r="M72" s="362">
        <v>13489</v>
      </c>
      <c r="N72" s="99">
        <f t="shared" si="13"/>
        <v>11270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79</v>
      </c>
      <c r="I73" s="180">
        <v>28</v>
      </c>
      <c r="J73" s="180" t="s">
        <v>32</v>
      </c>
      <c r="K73" s="130">
        <f t="shared" si="12"/>
        <v>25</v>
      </c>
      <c r="L73" s="180" t="s">
        <v>29</v>
      </c>
      <c r="M73" s="362">
        <v>9204</v>
      </c>
      <c r="N73" s="99">
        <f t="shared" si="13"/>
        <v>9200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73</v>
      </c>
      <c r="I74" s="180">
        <v>9</v>
      </c>
      <c r="J74" s="391" t="s">
        <v>166</v>
      </c>
      <c r="K74" s="130">
        <f t="shared" si="12"/>
        <v>38</v>
      </c>
      <c r="L74" s="183" t="s">
        <v>38</v>
      </c>
      <c r="M74" s="363">
        <v>11378</v>
      </c>
      <c r="N74" s="99">
        <f t="shared" si="13"/>
        <v>8544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29</v>
      </c>
      <c r="I75" s="180">
        <v>11</v>
      </c>
      <c r="J75" s="180" t="s">
        <v>17</v>
      </c>
      <c r="K75" s="130">
        <f t="shared" si="12"/>
        <v>37</v>
      </c>
      <c r="L75" s="183" t="s">
        <v>37</v>
      </c>
      <c r="M75" s="363">
        <v>10555</v>
      </c>
      <c r="N75" s="188">
        <f t="shared" si="13"/>
        <v>6023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24</v>
      </c>
      <c r="I76" s="180">
        <v>2</v>
      </c>
      <c r="J76" s="180" t="s">
        <v>6</v>
      </c>
      <c r="K76" s="4"/>
      <c r="L76" s="388" t="s">
        <v>104</v>
      </c>
      <c r="M76" s="395">
        <v>506701</v>
      </c>
      <c r="N76" s="193">
        <f>SUM(H90)</f>
        <v>522066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8</v>
      </c>
      <c r="I77" s="180">
        <v>18</v>
      </c>
      <c r="J77" s="180" t="s">
        <v>22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501">
        <v>7</v>
      </c>
      <c r="I78" s="180">
        <v>4</v>
      </c>
      <c r="J78" s="180" t="s">
        <v>11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0</v>
      </c>
      <c r="I79" s="180">
        <v>3</v>
      </c>
      <c r="J79" s="180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6">
        <v>0</v>
      </c>
      <c r="I80" s="180">
        <v>5</v>
      </c>
      <c r="J80" s="180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0">
        <v>6</v>
      </c>
      <c r="J81" s="180" t="s">
        <v>13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0">
        <v>7</v>
      </c>
      <c r="J82" s="180" t="s">
        <v>14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0">
        <v>8</v>
      </c>
      <c r="J83" s="180" t="s">
        <v>15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0">
        <v>10</v>
      </c>
      <c r="J84" s="180" t="s">
        <v>16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1">
        <v>12</v>
      </c>
      <c r="J85" s="181" t="s">
        <v>18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0">
        <v>19</v>
      </c>
      <c r="J86" s="180" t="s">
        <v>23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0">
        <v>20</v>
      </c>
      <c r="J87" s="180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0">
        <v>31</v>
      </c>
      <c r="J88" s="180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0">
        <v>32</v>
      </c>
      <c r="J89" s="180" t="s">
        <v>35</v>
      </c>
      <c r="K89" s="49"/>
      <c r="L89" s="28"/>
    </row>
    <row r="90" spans="8:30" ht="13.5" customHeight="1" x14ac:dyDescent="0.15">
      <c r="H90" s="131">
        <f>SUM(H50:H89)</f>
        <v>522066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R31" sqref="R31"/>
    </sheetView>
  </sheetViews>
  <sheetFormatPr defaultRowHeight="13.5" x14ac:dyDescent="0.15"/>
  <cols>
    <col min="1" max="1" width="6.125" style="465" customWidth="1"/>
    <col min="2" max="2" width="19.375" style="465" customWidth="1"/>
    <col min="3" max="4" width="13.25" style="465" customWidth="1"/>
    <col min="5" max="6" width="11.875" style="465" customWidth="1"/>
    <col min="7" max="7" width="17.875" style="465" customWidth="1"/>
    <col min="8" max="8" width="3.75" style="465" customWidth="1"/>
    <col min="9" max="9" width="18.5" style="31" customWidth="1"/>
    <col min="10" max="10" width="12.875" style="465" customWidth="1"/>
    <col min="11" max="11" width="5.5" style="465" customWidth="1"/>
    <col min="12" max="12" width="4.25" style="465" customWidth="1"/>
    <col min="13" max="13" width="17.25" style="465" customWidth="1"/>
    <col min="14" max="14" width="17.625" style="465" customWidth="1"/>
    <col min="15" max="15" width="3.75" style="27" customWidth="1"/>
    <col min="16" max="16" width="18" style="465" customWidth="1"/>
    <col min="17" max="17" width="13.875" style="465" customWidth="1"/>
    <col min="18" max="18" width="11.5" style="465" customWidth="1"/>
    <col min="19" max="19" width="14" style="465" customWidth="1"/>
    <col min="20" max="16384" width="9" style="465"/>
  </cols>
  <sheetData>
    <row r="1" spans="1:19" ht="22.5" customHeight="1" x14ac:dyDescent="0.15">
      <c r="A1" s="554" t="s">
        <v>199</v>
      </c>
      <c r="B1" s="555"/>
      <c r="C1" s="555"/>
      <c r="D1" s="555"/>
      <c r="E1" s="555"/>
      <c r="F1" s="555"/>
      <c r="G1" s="555"/>
      <c r="I1" s="472"/>
      <c r="J1" s="487"/>
      <c r="M1" s="17"/>
      <c r="N1" s="465" t="s">
        <v>186</v>
      </c>
      <c r="O1" s="495"/>
      <c r="P1" s="53"/>
      <c r="Q1" s="328" t="s">
        <v>178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58" t="s">
        <v>9</v>
      </c>
      <c r="J2" s="9" t="s">
        <v>63</v>
      </c>
      <c r="K2" s="4" t="s">
        <v>44</v>
      </c>
      <c r="L2" s="4"/>
      <c r="M2" s="9" t="s">
        <v>9</v>
      </c>
      <c r="N2" s="496"/>
      <c r="O2" s="99"/>
      <c r="P2" s="91"/>
      <c r="Q2" s="496"/>
      <c r="R2" s="493"/>
      <c r="S2" s="494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0" t="s">
        <v>21</v>
      </c>
      <c r="J3" s="249">
        <v>348200</v>
      </c>
      <c r="K3" s="223">
        <v>1</v>
      </c>
      <c r="L3" s="4">
        <f>SUM(H3)</f>
        <v>17</v>
      </c>
      <c r="M3" s="180" t="s">
        <v>21</v>
      </c>
      <c r="N3" s="14">
        <f>SUM(J3)</f>
        <v>348200</v>
      </c>
      <c r="O3" s="4">
        <f>SUM(H3)</f>
        <v>17</v>
      </c>
      <c r="P3" s="180" t="s">
        <v>21</v>
      </c>
      <c r="Q3" s="224">
        <v>71105</v>
      </c>
      <c r="R3" s="493"/>
      <c r="S3" s="494"/>
    </row>
    <row r="4" spans="1:19" ht="13.5" customHeight="1" x14ac:dyDescent="0.15">
      <c r="H4" s="91">
        <v>26</v>
      </c>
      <c r="I4" s="180" t="s">
        <v>30</v>
      </c>
      <c r="J4" s="14">
        <v>137710</v>
      </c>
      <c r="K4" s="223">
        <v>2</v>
      </c>
      <c r="L4" s="4">
        <f t="shared" ref="L4:L12" si="0">SUM(H4)</f>
        <v>26</v>
      </c>
      <c r="M4" s="180" t="s">
        <v>30</v>
      </c>
      <c r="N4" s="14">
        <f t="shared" ref="N4:N12" si="1">SUM(J4)</f>
        <v>137710</v>
      </c>
      <c r="O4" s="4">
        <f t="shared" ref="O4:O12" si="2">SUM(H4)</f>
        <v>26</v>
      </c>
      <c r="P4" s="180" t="s">
        <v>30</v>
      </c>
      <c r="Q4" s="96">
        <v>133170</v>
      </c>
      <c r="R4" s="493"/>
      <c r="S4" s="494"/>
    </row>
    <row r="5" spans="1:19" ht="13.5" customHeight="1" x14ac:dyDescent="0.15">
      <c r="H5" s="91">
        <v>36</v>
      </c>
      <c r="I5" s="181" t="s">
        <v>5</v>
      </c>
      <c r="J5" s="14">
        <v>136136</v>
      </c>
      <c r="K5" s="223">
        <v>3</v>
      </c>
      <c r="L5" s="4">
        <f t="shared" si="0"/>
        <v>36</v>
      </c>
      <c r="M5" s="181" t="s">
        <v>5</v>
      </c>
      <c r="N5" s="14">
        <f t="shared" si="1"/>
        <v>136136</v>
      </c>
      <c r="O5" s="4">
        <f t="shared" si="2"/>
        <v>36</v>
      </c>
      <c r="P5" s="181" t="s">
        <v>5</v>
      </c>
      <c r="Q5" s="96">
        <v>91149</v>
      </c>
      <c r="S5" s="53"/>
    </row>
    <row r="6" spans="1:19" ht="13.5" customHeight="1" x14ac:dyDescent="0.15">
      <c r="H6" s="91">
        <v>33</v>
      </c>
      <c r="I6" s="180" t="s">
        <v>0</v>
      </c>
      <c r="J6" s="249">
        <v>91720</v>
      </c>
      <c r="K6" s="223">
        <v>4</v>
      </c>
      <c r="L6" s="4">
        <f t="shared" si="0"/>
        <v>33</v>
      </c>
      <c r="M6" s="180" t="s">
        <v>0</v>
      </c>
      <c r="N6" s="14">
        <f t="shared" si="1"/>
        <v>91720</v>
      </c>
      <c r="O6" s="4">
        <f t="shared" si="2"/>
        <v>33</v>
      </c>
      <c r="P6" s="180" t="s">
        <v>0</v>
      </c>
      <c r="Q6" s="96">
        <v>107739</v>
      </c>
    </row>
    <row r="7" spans="1:19" ht="13.5" customHeight="1" x14ac:dyDescent="0.15">
      <c r="H7" s="91">
        <v>31</v>
      </c>
      <c r="I7" s="180" t="s">
        <v>61</v>
      </c>
      <c r="J7" s="249">
        <v>80561</v>
      </c>
      <c r="K7" s="223">
        <v>5</v>
      </c>
      <c r="L7" s="4">
        <f t="shared" si="0"/>
        <v>31</v>
      </c>
      <c r="M7" s="180" t="s">
        <v>61</v>
      </c>
      <c r="N7" s="14">
        <f t="shared" si="1"/>
        <v>80561</v>
      </c>
      <c r="O7" s="4">
        <f t="shared" si="2"/>
        <v>31</v>
      </c>
      <c r="P7" s="180" t="s">
        <v>61</v>
      </c>
      <c r="Q7" s="96">
        <v>85241</v>
      </c>
    </row>
    <row r="8" spans="1:19" ht="13.5" customHeight="1" x14ac:dyDescent="0.15">
      <c r="H8" s="91">
        <v>16</v>
      </c>
      <c r="I8" s="180" t="s">
        <v>3</v>
      </c>
      <c r="J8" s="14">
        <v>72927</v>
      </c>
      <c r="K8" s="223">
        <v>6</v>
      </c>
      <c r="L8" s="4">
        <f t="shared" si="0"/>
        <v>16</v>
      </c>
      <c r="M8" s="180" t="s">
        <v>3</v>
      </c>
      <c r="N8" s="14">
        <f t="shared" si="1"/>
        <v>72927</v>
      </c>
      <c r="O8" s="4">
        <f t="shared" si="2"/>
        <v>16</v>
      </c>
      <c r="P8" s="180" t="s">
        <v>3</v>
      </c>
      <c r="Q8" s="96">
        <v>70847</v>
      </c>
    </row>
    <row r="9" spans="1:19" ht="13.5" customHeight="1" x14ac:dyDescent="0.15">
      <c r="H9" s="151">
        <v>34</v>
      </c>
      <c r="I9" s="183" t="s">
        <v>1</v>
      </c>
      <c r="J9" s="14">
        <v>68465</v>
      </c>
      <c r="K9" s="223">
        <v>7</v>
      </c>
      <c r="L9" s="4">
        <f t="shared" si="0"/>
        <v>34</v>
      </c>
      <c r="M9" s="183" t="s">
        <v>1</v>
      </c>
      <c r="N9" s="14">
        <f t="shared" si="1"/>
        <v>68465</v>
      </c>
      <c r="O9" s="4">
        <f t="shared" si="2"/>
        <v>34</v>
      </c>
      <c r="P9" s="183" t="s">
        <v>1</v>
      </c>
      <c r="Q9" s="96">
        <v>60830</v>
      </c>
    </row>
    <row r="10" spans="1:19" ht="13.5" customHeight="1" x14ac:dyDescent="0.15">
      <c r="H10" s="91">
        <v>13</v>
      </c>
      <c r="I10" s="180" t="s">
        <v>7</v>
      </c>
      <c r="J10" s="14">
        <v>63555</v>
      </c>
      <c r="K10" s="223">
        <v>8</v>
      </c>
      <c r="L10" s="4">
        <f t="shared" si="0"/>
        <v>13</v>
      </c>
      <c r="M10" s="180" t="s">
        <v>7</v>
      </c>
      <c r="N10" s="14">
        <f t="shared" si="1"/>
        <v>63555</v>
      </c>
      <c r="O10" s="4">
        <f t="shared" si="2"/>
        <v>13</v>
      </c>
      <c r="P10" s="180" t="s">
        <v>7</v>
      </c>
      <c r="Q10" s="96">
        <v>59223</v>
      </c>
    </row>
    <row r="11" spans="1:19" ht="13.5" customHeight="1" x14ac:dyDescent="0.15">
      <c r="H11" s="510">
        <v>40</v>
      </c>
      <c r="I11" s="251" t="s">
        <v>2</v>
      </c>
      <c r="J11" s="14">
        <v>62253</v>
      </c>
      <c r="K11" s="223">
        <v>9</v>
      </c>
      <c r="L11" s="4">
        <f t="shared" si="0"/>
        <v>40</v>
      </c>
      <c r="M11" s="251" t="s">
        <v>2</v>
      </c>
      <c r="N11" s="14">
        <f t="shared" si="1"/>
        <v>62253</v>
      </c>
      <c r="O11" s="4">
        <f t="shared" si="2"/>
        <v>40</v>
      </c>
      <c r="P11" s="251" t="s">
        <v>2</v>
      </c>
      <c r="Q11" s="96">
        <v>84079</v>
      </c>
    </row>
    <row r="12" spans="1:19" ht="13.5" customHeight="1" thickBot="1" x14ac:dyDescent="0.2">
      <c r="H12" s="319">
        <v>38</v>
      </c>
      <c r="I12" s="460" t="s">
        <v>38</v>
      </c>
      <c r="J12" s="527">
        <v>48022</v>
      </c>
      <c r="K12" s="222">
        <v>10</v>
      </c>
      <c r="L12" s="4">
        <f t="shared" si="0"/>
        <v>38</v>
      </c>
      <c r="M12" s="460" t="s">
        <v>38</v>
      </c>
      <c r="N12" s="127">
        <f t="shared" si="1"/>
        <v>48022</v>
      </c>
      <c r="O12" s="15">
        <f t="shared" si="2"/>
        <v>38</v>
      </c>
      <c r="P12" s="460" t="s">
        <v>38</v>
      </c>
      <c r="Q12" s="225">
        <v>42161</v>
      </c>
    </row>
    <row r="13" spans="1:19" ht="13.5" customHeight="1" thickTop="1" thickBot="1" x14ac:dyDescent="0.2">
      <c r="H13" s="135">
        <v>2</v>
      </c>
      <c r="I13" s="197" t="s">
        <v>6</v>
      </c>
      <c r="J13" s="516">
        <v>43356</v>
      </c>
      <c r="K13" s="115"/>
      <c r="L13" s="85"/>
      <c r="M13" s="184"/>
      <c r="N13" s="394">
        <f>SUM(J43)</f>
        <v>1451911</v>
      </c>
      <c r="O13" s="4"/>
      <c r="P13" s="318" t="s">
        <v>8</v>
      </c>
      <c r="Q13" s="227">
        <v>1125226</v>
      </c>
    </row>
    <row r="14" spans="1:19" ht="13.5" customHeight="1" x14ac:dyDescent="0.15">
      <c r="B14" s="21"/>
      <c r="G14" s="1"/>
      <c r="H14" s="91">
        <v>3</v>
      </c>
      <c r="I14" s="180" t="s">
        <v>10</v>
      </c>
      <c r="J14" s="14">
        <v>43292</v>
      </c>
      <c r="K14" s="115"/>
      <c r="L14" s="28"/>
      <c r="O14" s="465"/>
    </row>
    <row r="15" spans="1:19" ht="13.5" customHeight="1" x14ac:dyDescent="0.15">
      <c r="H15" s="91">
        <v>24</v>
      </c>
      <c r="I15" s="181" t="s">
        <v>28</v>
      </c>
      <c r="J15" s="14">
        <v>43039</v>
      </c>
      <c r="K15" s="115"/>
      <c r="L15" s="28"/>
      <c r="M15" s="1" t="s">
        <v>187</v>
      </c>
      <c r="N15" s="16"/>
      <c r="O15" s="465"/>
      <c r="P15" s="465" t="s">
        <v>188</v>
      </c>
      <c r="Q15" s="95" t="s">
        <v>184</v>
      </c>
    </row>
    <row r="16" spans="1:19" ht="13.5" customHeight="1" x14ac:dyDescent="0.15">
      <c r="B16" s="1"/>
      <c r="C16" s="16"/>
      <c r="D16" s="1"/>
      <c r="E16" s="19"/>
      <c r="F16" s="1"/>
      <c r="H16" s="91">
        <v>25</v>
      </c>
      <c r="I16" s="180" t="s">
        <v>29</v>
      </c>
      <c r="J16" s="14">
        <v>37323</v>
      </c>
      <c r="K16" s="115"/>
      <c r="L16" s="4">
        <f>SUM(L3)</f>
        <v>17</v>
      </c>
      <c r="M16" s="14">
        <f>SUM(N3)</f>
        <v>348200</v>
      </c>
      <c r="N16" s="180" t="s">
        <v>21</v>
      </c>
      <c r="O16" s="4">
        <f>SUM(O3)</f>
        <v>17</v>
      </c>
      <c r="P16" s="14">
        <f>SUM(M16)</f>
        <v>348200</v>
      </c>
      <c r="Q16" s="323">
        <v>319572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37</v>
      </c>
      <c r="I17" s="180" t="s">
        <v>37</v>
      </c>
      <c r="J17" s="150">
        <v>25690</v>
      </c>
      <c r="K17" s="115"/>
      <c r="L17" s="4">
        <f t="shared" ref="L17:L25" si="3">SUM(L4)</f>
        <v>26</v>
      </c>
      <c r="M17" s="14">
        <f t="shared" ref="M17:M25" si="4">SUM(N4)</f>
        <v>137710</v>
      </c>
      <c r="N17" s="180" t="s">
        <v>30</v>
      </c>
      <c r="O17" s="4">
        <f t="shared" ref="O17:O25" si="5">SUM(O4)</f>
        <v>26</v>
      </c>
      <c r="P17" s="14">
        <f t="shared" ref="P17:P25" si="6">SUM(M17)</f>
        <v>137710</v>
      </c>
      <c r="Q17" s="324">
        <v>137625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9</v>
      </c>
      <c r="I18" s="391" t="s">
        <v>165</v>
      </c>
      <c r="J18" s="150">
        <v>21647</v>
      </c>
      <c r="K18" s="115"/>
      <c r="L18" s="4">
        <f t="shared" si="3"/>
        <v>36</v>
      </c>
      <c r="M18" s="14">
        <f t="shared" si="4"/>
        <v>136136</v>
      </c>
      <c r="N18" s="181" t="s">
        <v>5</v>
      </c>
      <c r="O18" s="4">
        <f t="shared" si="5"/>
        <v>36</v>
      </c>
      <c r="P18" s="14">
        <f t="shared" si="6"/>
        <v>136136</v>
      </c>
      <c r="Q18" s="324">
        <v>126116</v>
      </c>
      <c r="R18" s="86"/>
      <c r="S18" s="125"/>
    </row>
    <row r="19" spans="2:20" ht="13.5" customHeight="1" x14ac:dyDescent="0.15">
      <c r="B19" s="1"/>
      <c r="C19" s="16"/>
      <c r="D19" s="1"/>
      <c r="E19" s="19"/>
      <c r="F19" s="1"/>
      <c r="H19" s="91">
        <v>1</v>
      </c>
      <c r="I19" s="180" t="s">
        <v>4</v>
      </c>
      <c r="J19" s="14">
        <v>19065</v>
      </c>
      <c r="L19" s="4">
        <f t="shared" si="3"/>
        <v>33</v>
      </c>
      <c r="M19" s="14">
        <f t="shared" si="4"/>
        <v>91720</v>
      </c>
      <c r="N19" s="180" t="s">
        <v>0</v>
      </c>
      <c r="O19" s="4">
        <f t="shared" si="5"/>
        <v>33</v>
      </c>
      <c r="P19" s="14">
        <f t="shared" si="6"/>
        <v>91720</v>
      </c>
      <c r="Q19" s="324">
        <v>73538</v>
      </c>
      <c r="R19" s="86"/>
      <c r="S19" s="138"/>
    </row>
    <row r="20" spans="2:20" ht="13.5" customHeight="1" x14ac:dyDescent="0.15">
      <c r="B20" s="20"/>
      <c r="C20" s="16"/>
      <c r="D20" s="1"/>
      <c r="E20" s="19"/>
      <c r="F20" s="1"/>
      <c r="H20" s="91">
        <v>14</v>
      </c>
      <c r="I20" s="180" t="s">
        <v>19</v>
      </c>
      <c r="J20" s="14">
        <v>18060</v>
      </c>
      <c r="L20" s="4">
        <f t="shared" si="3"/>
        <v>31</v>
      </c>
      <c r="M20" s="14">
        <f t="shared" si="4"/>
        <v>80561</v>
      </c>
      <c r="N20" s="180" t="s">
        <v>61</v>
      </c>
      <c r="O20" s="4">
        <f t="shared" si="5"/>
        <v>31</v>
      </c>
      <c r="P20" s="14">
        <f t="shared" si="6"/>
        <v>80561</v>
      </c>
      <c r="Q20" s="324">
        <v>79374</v>
      </c>
      <c r="R20" s="86"/>
      <c r="S20" s="138"/>
    </row>
    <row r="21" spans="2:20" ht="13.5" customHeight="1" x14ac:dyDescent="0.15">
      <c r="B21" s="20"/>
      <c r="C21" s="16"/>
      <c r="D21" s="1"/>
      <c r="E21" s="19"/>
      <c r="F21" s="1"/>
      <c r="H21" s="91">
        <v>21</v>
      </c>
      <c r="I21" s="391" t="s">
        <v>157</v>
      </c>
      <c r="J21" s="249">
        <v>14233</v>
      </c>
      <c r="L21" s="4">
        <f t="shared" si="3"/>
        <v>16</v>
      </c>
      <c r="M21" s="14">
        <f t="shared" si="4"/>
        <v>72927</v>
      </c>
      <c r="N21" s="180" t="s">
        <v>3</v>
      </c>
      <c r="O21" s="4">
        <f t="shared" si="5"/>
        <v>16</v>
      </c>
      <c r="P21" s="14">
        <f t="shared" si="6"/>
        <v>72927</v>
      </c>
      <c r="Q21" s="324">
        <v>76981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11</v>
      </c>
      <c r="I22" s="180" t="s">
        <v>17</v>
      </c>
      <c r="J22" s="515">
        <v>12731</v>
      </c>
      <c r="K22" s="16"/>
      <c r="L22" s="4">
        <f t="shared" si="3"/>
        <v>34</v>
      </c>
      <c r="M22" s="14">
        <f t="shared" si="4"/>
        <v>68465</v>
      </c>
      <c r="N22" s="183" t="s">
        <v>1</v>
      </c>
      <c r="O22" s="4">
        <f t="shared" si="5"/>
        <v>34</v>
      </c>
      <c r="P22" s="14">
        <f t="shared" si="6"/>
        <v>68465</v>
      </c>
      <c r="Q22" s="324">
        <v>68097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22</v>
      </c>
      <c r="I23" s="180" t="s">
        <v>26</v>
      </c>
      <c r="J23" s="14">
        <v>12501</v>
      </c>
      <c r="K23" s="16"/>
      <c r="L23" s="4">
        <f t="shared" si="3"/>
        <v>13</v>
      </c>
      <c r="M23" s="14">
        <f t="shared" si="4"/>
        <v>63555</v>
      </c>
      <c r="N23" s="180" t="s">
        <v>7</v>
      </c>
      <c r="O23" s="4">
        <f t="shared" si="5"/>
        <v>13</v>
      </c>
      <c r="P23" s="14">
        <f t="shared" si="6"/>
        <v>63555</v>
      </c>
      <c r="Q23" s="324">
        <v>56918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15</v>
      </c>
      <c r="I24" s="180" t="s">
        <v>20</v>
      </c>
      <c r="J24" s="14">
        <v>8643</v>
      </c>
      <c r="K24" s="16"/>
      <c r="L24" s="4">
        <f t="shared" si="3"/>
        <v>40</v>
      </c>
      <c r="M24" s="14">
        <f t="shared" si="4"/>
        <v>62253</v>
      </c>
      <c r="N24" s="251" t="s">
        <v>2</v>
      </c>
      <c r="O24" s="4">
        <f t="shared" si="5"/>
        <v>40</v>
      </c>
      <c r="P24" s="14">
        <f t="shared" si="6"/>
        <v>62253</v>
      </c>
      <c r="Q24" s="324">
        <v>68612</v>
      </c>
      <c r="R24" s="86"/>
      <c r="S24" s="125"/>
    </row>
    <row r="25" spans="2:20" ht="13.5" customHeight="1" thickBot="1" x14ac:dyDescent="0.2">
      <c r="B25" s="1"/>
      <c r="C25" s="16"/>
      <c r="D25" s="1"/>
      <c r="E25" s="19"/>
      <c r="F25" s="1"/>
      <c r="H25" s="91">
        <v>30</v>
      </c>
      <c r="I25" s="180" t="s">
        <v>33</v>
      </c>
      <c r="J25" s="97">
        <v>7044</v>
      </c>
      <c r="K25" s="16"/>
      <c r="L25" s="15">
        <f t="shared" si="3"/>
        <v>38</v>
      </c>
      <c r="M25" s="127">
        <f t="shared" si="4"/>
        <v>48022</v>
      </c>
      <c r="N25" s="460" t="s">
        <v>38</v>
      </c>
      <c r="O25" s="15">
        <f t="shared" si="5"/>
        <v>38</v>
      </c>
      <c r="P25" s="127">
        <f t="shared" si="6"/>
        <v>48022</v>
      </c>
      <c r="Q25" s="325">
        <v>47092</v>
      </c>
      <c r="R25" s="140" t="s">
        <v>68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35</v>
      </c>
      <c r="I26" s="180" t="s">
        <v>36</v>
      </c>
      <c r="J26" s="14">
        <v>7016</v>
      </c>
      <c r="K26" s="16"/>
      <c r="L26" s="128"/>
      <c r="M26" s="182">
        <f>SUM(J43-(M16+M17+M18+M19+M20+M21+M22+M23+M24+M25))</f>
        <v>342362</v>
      </c>
      <c r="N26" s="250" t="s">
        <v>45</v>
      </c>
      <c r="O26" s="129"/>
      <c r="P26" s="182">
        <f>SUM(M26)</f>
        <v>342362</v>
      </c>
      <c r="Q26" s="182"/>
      <c r="R26" s="198">
        <v>1401279</v>
      </c>
      <c r="T26" s="30"/>
    </row>
    <row r="27" spans="2:20" ht="13.5" customHeight="1" x14ac:dyDescent="0.15">
      <c r="H27" s="91">
        <v>29</v>
      </c>
      <c r="I27" s="180" t="s">
        <v>53</v>
      </c>
      <c r="J27" s="14">
        <v>6081</v>
      </c>
      <c r="K27" s="16"/>
      <c r="M27" s="53" t="s">
        <v>179</v>
      </c>
      <c r="N27" s="53"/>
      <c r="O27" s="123"/>
      <c r="P27" s="124" t="s">
        <v>180</v>
      </c>
    </row>
    <row r="28" spans="2:20" ht="13.5" customHeight="1" x14ac:dyDescent="0.15">
      <c r="G28" s="18"/>
      <c r="H28" s="91">
        <v>39</v>
      </c>
      <c r="I28" s="180" t="s">
        <v>39</v>
      </c>
      <c r="J28" s="14">
        <v>4114</v>
      </c>
      <c r="K28" s="16"/>
      <c r="M28" s="96">
        <f t="shared" ref="M28:M37" si="7">SUM(Q3)</f>
        <v>71105</v>
      </c>
      <c r="N28" s="180" t="s">
        <v>21</v>
      </c>
      <c r="O28" s="4">
        <f>SUM(L3)</f>
        <v>17</v>
      </c>
      <c r="P28" s="96">
        <f t="shared" ref="P28:P37" si="8">SUM(Q3)</f>
        <v>71105</v>
      </c>
    </row>
    <row r="29" spans="2:20" ht="13.5" customHeight="1" x14ac:dyDescent="0.15">
      <c r="H29" s="91">
        <v>20</v>
      </c>
      <c r="I29" s="180" t="s">
        <v>24</v>
      </c>
      <c r="J29" s="14">
        <v>3804</v>
      </c>
      <c r="K29" s="16"/>
      <c r="M29" s="96">
        <f t="shared" si="7"/>
        <v>133170</v>
      </c>
      <c r="N29" s="180" t="s">
        <v>30</v>
      </c>
      <c r="O29" s="4">
        <f t="shared" ref="O29:O37" si="9">SUM(L4)</f>
        <v>26</v>
      </c>
      <c r="P29" s="96">
        <f t="shared" si="8"/>
        <v>133170</v>
      </c>
    </row>
    <row r="30" spans="2:20" ht="13.5" customHeight="1" x14ac:dyDescent="0.15">
      <c r="H30" s="91">
        <v>27</v>
      </c>
      <c r="I30" s="180" t="s">
        <v>31</v>
      </c>
      <c r="J30" s="150">
        <v>2821</v>
      </c>
      <c r="K30" s="16"/>
      <c r="M30" s="96">
        <f t="shared" si="7"/>
        <v>91149</v>
      </c>
      <c r="N30" s="181" t="s">
        <v>5</v>
      </c>
      <c r="O30" s="4">
        <f t="shared" si="9"/>
        <v>36</v>
      </c>
      <c r="P30" s="96">
        <f t="shared" si="8"/>
        <v>91149</v>
      </c>
    </row>
    <row r="31" spans="2:20" ht="13.5" customHeight="1" x14ac:dyDescent="0.15">
      <c r="H31" s="91">
        <v>10</v>
      </c>
      <c r="I31" s="180" t="s">
        <v>16</v>
      </c>
      <c r="J31" s="14">
        <v>2779</v>
      </c>
      <c r="K31" s="16"/>
      <c r="M31" s="96">
        <f t="shared" si="7"/>
        <v>107739</v>
      </c>
      <c r="N31" s="180" t="s">
        <v>0</v>
      </c>
      <c r="O31" s="4">
        <f t="shared" si="9"/>
        <v>33</v>
      </c>
      <c r="P31" s="96">
        <f t="shared" si="8"/>
        <v>107739</v>
      </c>
    </row>
    <row r="32" spans="2:20" ht="13.5" customHeight="1" x14ac:dyDescent="0.15">
      <c r="H32" s="91">
        <v>12</v>
      </c>
      <c r="I32" s="180" t="s">
        <v>18</v>
      </c>
      <c r="J32" s="14">
        <v>2484</v>
      </c>
      <c r="K32" s="16"/>
      <c r="M32" s="96">
        <f t="shared" si="7"/>
        <v>85241</v>
      </c>
      <c r="N32" s="180" t="s">
        <v>61</v>
      </c>
      <c r="O32" s="4">
        <f t="shared" si="9"/>
        <v>31</v>
      </c>
      <c r="P32" s="96">
        <f t="shared" si="8"/>
        <v>85241</v>
      </c>
      <c r="S32" s="11"/>
    </row>
    <row r="33" spans="8:21" ht="13.5" customHeight="1" x14ac:dyDescent="0.15">
      <c r="H33" s="91">
        <v>4</v>
      </c>
      <c r="I33" s="180" t="s">
        <v>11</v>
      </c>
      <c r="J33" s="14">
        <v>1721</v>
      </c>
      <c r="K33" s="16"/>
      <c r="M33" s="96">
        <f t="shared" si="7"/>
        <v>70847</v>
      </c>
      <c r="N33" s="180" t="s">
        <v>3</v>
      </c>
      <c r="O33" s="4">
        <f t="shared" si="9"/>
        <v>16</v>
      </c>
      <c r="P33" s="96">
        <f t="shared" si="8"/>
        <v>70847</v>
      </c>
      <c r="S33" s="30"/>
      <c r="T33" s="30"/>
    </row>
    <row r="34" spans="8:21" ht="13.5" customHeight="1" x14ac:dyDescent="0.15">
      <c r="H34" s="91">
        <v>6</v>
      </c>
      <c r="I34" s="180" t="s">
        <v>13</v>
      </c>
      <c r="J34" s="14">
        <v>1236</v>
      </c>
      <c r="K34" s="16"/>
      <c r="M34" s="96">
        <f t="shared" si="7"/>
        <v>60830</v>
      </c>
      <c r="N34" s="183" t="s">
        <v>1</v>
      </c>
      <c r="O34" s="4">
        <f t="shared" si="9"/>
        <v>34</v>
      </c>
      <c r="P34" s="96">
        <f t="shared" si="8"/>
        <v>60830</v>
      </c>
      <c r="S34" s="30"/>
      <c r="T34" s="30"/>
    </row>
    <row r="35" spans="8:21" ht="13.5" customHeight="1" x14ac:dyDescent="0.15">
      <c r="H35" s="91">
        <v>23</v>
      </c>
      <c r="I35" s="180" t="s">
        <v>27</v>
      </c>
      <c r="J35" s="150">
        <v>790</v>
      </c>
      <c r="K35" s="16"/>
      <c r="M35" s="96">
        <f t="shared" si="7"/>
        <v>59223</v>
      </c>
      <c r="N35" s="180" t="s">
        <v>7</v>
      </c>
      <c r="O35" s="4">
        <f t="shared" si="9"/>
        <v>13</v>
      </c>
      <c r="P35" s="96">
        <f t="shared" si="8"/>
        <v>59223</v>
      </c>
      <c r="S35" s="30"/>
    </row>
    <row r="36" spans="8:21" ht="13.5" customHeight="1" x14ac:dyDescent="0.15">
      <c r="H36" s="91">
        <v>18</v>
      </c>
      <c r="I36" s="180" t="s">
        <v>22</v>
      </c>
      <c r="J36" s="249">
        <v>747</v>
      </c>
      <c r="K36" s="16"/>
      <c r="M36" s="96">
        <f t="shared" si="7"/>
        <v>84079</v>
      </c>
      <c r="N36" s="251" t="s">
        <v>2</v>
      </c>
      <c r="O36" s="4">
        <f t="shared" si="9"/>
        <v>40</v>
      </c>
      <c r="P36" s="96">
        <f t="shared" si="8"/>
        <v>84079</v>
      </c>
      <c r="S36" s="30"/>
    </row>
    <row r="37" spans="8:21" ht="13.5" customHeight="1" thickBot="1" x14ac:dyDescent="0.2">
      <c r="H37" s="91">
        <v>19</v>
      </c>
      <c r="I37" s="180" t="s">
        <v>23</v>
      </c>
      <c r="J37" s="14">
        <v>606</v>
      </c>
      <c r="K37" s="16"/>
      <c r="M37" s="126">
        <f t="shared" si="7"/>
        <v>42161</v>
      </c>
      <c r="N37" s="460" t="s">
        <v>38</v>
      </c>
      <c r="O37" s="15">
        <f t="shared" si="9"/>
        <v>38</v>
      </c>
      <c r="P37" s="126">
        <f t="shared" si="8"/>
        <v>42161</v>
      </c>
      <c r="S37" s="30"/>
    </row>
    <row r="38" spans="8:21" ht="13.5" customHeight="1" thickTop="1" x14ac:dyDescent="0.15">
      <c r="H38" s="91">
        <v>32</v>
      </c>
      <c r="I38" s="180" t="s">
        <v>35</v>
      </c>
      <c r="J38" s="14">
        <v>568</v>
      </c>
      <c r="K38" s="16"/>
      <c r="M38" s="400">
        <f>SUM(Q13-(Q3+Q4+Q5+Q6+Q7+Q8+Q9+Q10+Q11+Q12))</f>
        <v>319682</v>
      </c>
      <c r="N38" s="511" t="s">
        <v>192</v>
      </c>
      <c r="O38" s="402"/>
      <c r="P38" s="403">
        <f>SUM(M38)</f>
        <v>319682</v>
      </c>
      <c r="U38" s="30"/>
    </row>
    <row r="39" spans="8:21" ht="13.5" customHeight="1" x14ac:dyDescent="0.15">
      <c r="H39" s="91">
        <v>7</v>
      </c>
      <c r="I39" s="180" t="s">
        <v>14</v>
      </c>
      <c r="J39" s="14">
        <v>373</v>
      </c>
      <c r="K39" s="16"/>
      <c r="P39" s="30"/>
    </row>
    <row r="40" spans="8:21" ht="13.5" customHeight="1" x14ac:dyDescent="0.15">
      <c r="H40" s="91">
        <v>5</v>
      </c>
      <c r="I40" s="180" t="s">
        <v>12</v>
      </c>
      <c r="J40" s="97">
        <v>357</v>
      </c>
      <c r="K40" s="16"/>
    </row>
    <row r="41" spans="8:21" ht="13.5" customHeight="1" x14ac:dyDescent="0.15">
      <c r="H41" s="91">
        <v>28</v>
      </c>
      <c r="I41" s="180" t="s">
        <v>32</v>
      </c>
      <c r="J41" s="14">
        <v>241</v>
      </c>
      <c r="K41" s="16"/>
    </row>
    <row r="42" spans="8:21" ht="13.5" customHeight="1" thickBot="1" x14ac:dyDescent="0.2">
      <c r="H42" s="151">
        <v>8</v>
      </c>
      <c r="I42" s="183" t="s">
        <v>15</v>
      </c>
      <c r="J42" s="526">
        <v>0</v>
      </c>
      <c r="K42" s="16"/>
    </row>
    <row r="43" spans="8:21" ht="13.5" customHeight="1" thickTop="1" x14ac:dyDescent="0.15">
      <c r="H43" s="128"/>
      <c r="I43" s="345" t="s">
        <v>8</v>
      </c>
      <c r="J43" s="346">
        <f>SUM(J3:J42)</f>
        <v>1451911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54"/>
      <c r="J49" s="179"/>
    </row>
    <row r="50" spans="1:19" ht="13.5" customHeight="1" x14ac:dyDescent="0.15">
      <c r="I50" s="454"/>
      <c r="J50" s="179"/>
    </row>
    <row r="51" spans="1:19" ht="13.5" customHeight="1" x14ac:dyDescent="0.15">
      <c r="I51" s="478"/>
      <c r="J51" s="257"/>
      <c r="M51" s="454"/>
      <c r="N51" s="179"/>
    </row>
    <row r="52" spans="1:19" ht="13.5" customHeight="1" x14ac:dyDescent="0.15">
      <c r="A52" s="36" t="s">
        <v>46</v>
      </c>
      <c r="B52" s="24" t="s">
        <v>9</v>
      </c>
      <c r="C52" s="9" t="s">
        <v>186</v>
      </c>
      <c r="D52" s="9" t="s">
        <v>178</v>
      </c>
      <c r="E52" s="26" t="s">
        <v>43</v>
      </c>
      <c r="F52" s="25" t="s">
        <v>42</v>
      </c>
      <c r="G52" s="326" t="s">
        <v>182</v>
      </c>
      <c r="I52" s="454"/>
      <c r="J52" s="179"/>
      <c r="N52" s="476"/>
      <c r="S52" s="477"/>
    </row>
    <row r="53" spans="1:19" ht="13.5" customHeight="1" x14ac:dyDescent="0.15">
      <c r="A53" s="10">
        <v>1</v>
      </c>
      <c r="B53" s="180" t="s">
        <v>21</v>
      </c>
      <c r="C53" s="528">
        <f>SUM(J3)</f>
        <v>348200</v>
      </c>
      <c r="D53" s="97">
        <f t="shared" ref="D53:D63" si="10">SUM(Q3)</f>
        <v>71105</v>
      </c>
      <c r="E53" s="94">
        <f t="shared" ref="E53:E62" si="11">SUM(P16/Q16*100)</f>
        <v>108.95823163481155</v>
      </c>
      <c r="F53" s="22">
        <f t="shared" ref="F53:F63" si="12">SUM(C53/D53*100)</f>
        <v>489.69833345053092</v>
      </c>
      <c r="G53" s="23"/>
      <c r="I53" s="454"/>
      <c r="J53" s="179"/>
    </row>
    <row r="54" spans="1:19" ht="13.5" customHeight="1" x14ac:dyDescent="0.15">
      <c r="A54" s="10">
        <v>2</v>
      </c>
      <c r="B54" s="180" t="s">
        <v>30</v>
      </c>
      <c r="C54" s="528">
        <f t="shared" ref="C54:C62" si="13">SUM(J4)</f>
        <v>137710</v>
      </c>
      <c r="D54" s="97">
        <f t="shared" si="10"/>
        <v>133170</v>
      </c>
      <c r="E54" s="94">
        <f t="shared" si="11"/>
        <v>100.06176203451406</v>
      </c>
      <c r="F54" s="489">
        <f t="shared" si="12"/>
        <v>103.40917624089509</v>
      </c>
      <c r="G54" s="23"/>
      <c r="M54" s="475"/>
      <c r="N54" s="18"/>
    </row>
    <row r="55" spans="1:19" ht="13.5" customHeight="1" x14ac:dyDescent="0.15">
      <c r="A55" s="10">
        <v>3</v>
      </c>
      <c r="B55" s="181" t="s">
        <v>5</v>
      </c>
      <c r="C55" s="528">
        <f t="shared" si="13"/>
        <v>136136</v>
      </c>
      <c r="D55" s="97">
        <f t="shared" si="10"/>
        <v>91149</v>
      </c>
      <c r="E55" s="94">
        <f t="shared" si="11"/>
        <v>107.94506644676329</v>
      </c>
      <c r="F55" s="22">
        <f t="shared" si="12"/>
        <v>149.35545096490361</v>
      </c>
      <c r="G55" s="23"/>
      <c r="I55" s="556"/>
      <c r="J55" s="557"/>
    </row>
    <row r="56" spans="1:19" ht="13.5" customHeight="1" x14ac:dyDescent="0.15">
      <c r="A56" s="10">
        <v>4</v>
      </c>
      <c r="B56" s="180" t="s">
        <v>0</v>
      </c>
      <c r="C56" s="528">
        <f t="shared" si="13"/>
        <v>91720</v>
      </c>
      <c r="D56" s="97">
        <f t="shared" si="10"/>
        <v>107739</v>
      </c>
      <c r="E56" s="94">
        <f t="shared" si="11"/>
        <v>124.72463216296336</v>
      </c>
      <c r="F56" s="22">
        <f t="shared" si="12"/>
        <v>85.131660772793509</v>
      </c>
      <c r="G56" s="23"/>
      <c r="I56" s="556"/>
      <c r="J56" s="557"/>
    </row>
    <row r="57" spans="1:19" ht="13.5" customHeight="1" x14ac:dyDescent="0.15">
      <c r="A57" s="10">
        <v>5</v>
      </c>
      <c r="B57" s="180" t="s">
        <v>61</v>
      </c>
      <c r="C57" s="528">
        <f t="shared" si="13"/>
        <v>80561</v>
      </c>
      <c r="D57" s="97">
        <f t="shared" si="10"/>
        <v>85241</v>
      </c>
      <c r="E57" s="94">
        <f t="shared" si="11"/>
        <v>101.49545191120517</v>
      </c>
      <c r="F57" s="22">
        <f t="shared" si="12"/>
        <v>94.509684306847646</v>
      </c>
      <c r="G57" s="23"/>
      <c r="I57" s="179"/>
      <c r="P57" s="30"/>
    </row>
    <row r="58" spans="1:19" ht="13.5" customHeight="1" x14ac:dyDescent="0.15">
      <c r="A58" s="10">
        <v>6</v>
      </c>
      <c r="B58" s="180" t="s">
        <v>3</v>
      </c>
      <c r="C58" s="528">
        <f t="shared" si="13"/>
        <v>72927</v>
      </c>
      <c r="D58" s="97">
        <f t="shared" si="10"/>
        <v>70847</v>
      </c>
      <c r="E58" s="94">
        <f t="shared" si="11"/>
        <v>94.733765474597632</v>
      </c>
      <c r="F58" s="22">
        <f t="shared" si="12"/>
        <v>102.93590413143816</v>
      </c>
      <c r="G58" s="23"/>
    </row>
    <row r="59" spans="1:19" ht="13.5" customHeight="1" x14ac:dyDescent="0.15">
      <c r="A59" s="10">
        <v>7</v>
      </c>
      <c r="B59" s="183" t="s">
        <v>1</v>
      </c>
      <c r="C59" s="528">
        <f t="shared" si="13"/>
        <v>68465</v>
      </c>
      <c r="D59" s="97">
        <f t="shared" si="10"/>
        <v>60830</v>
      </c>
      <c r="E59" s="94">
        <f t="shared" si="11"/>
        <v>100.54040559789712</v>
      </c>
      <c r="F59" s="22">
        <f t="shared" si="12"/>
        <v>112.55137267795496</v>
      </c>
      <c r="G59" s="23"/>
    </row>
    <row r="60" spans="1:19" ht="13.5" customHeight="1" x14ac:dyDescent="0.15">
      <c r="A60" s="10">
        <v>8</v>
      </c>
      <c r="B60" s="180" t="s">
        <v>7</v>
      </c>
      <c r="C60" s="528">
        <f t="shared" si="13"/>
        <v>63555</v>
      </c>
      <c r="D60" s="97">
        <f t="shared" si="10"/>
        <v>59223</v>
      </c>
      <c r="E60" s="94">
        <f t="shared" si="11"/>
        <v>111.66063459713975</v>
      </c>
      <c r="F60" s="22">
        <f t="shared" si="12"/>
        <v>107.31472569778633</v>
      </c>
      <c r="G60" s="23"/>
    </row>
    <row r="61" spans="1:19" ht="13.5" customHeight="1" x14ac:dyDescent="0.15">
      <c r="A61" s="10">
        <v>9</v>
      </c>
      <c r="B61" s="251" t="s">
        <v>2</v>
      </c>
      <c r="C61" s="528">
        <f t="shared" si="13"/>
        <v>62253</v>
      </c>
      <c r="D61" s="97">
        <f t="shared" si="10"/>
        <v>84079</v>
      </c>
      <c r="E61" s="94">
        <f t="shared" si="11"/>
        <v>90.731941934355504</v>
      </c>
      <c r="F61" s="22">
        <f t="shared" si="12"/>
        <v>74.041080412469228</v>
      </c>
      <c r="G61" s="23"/>
    </row>
    <row r="62" spans="1:19" ht="13.5" customHeight="1" thickBot="1" x14ac:dyDescent="0.2">
      <c r="A62" s="141">
        <v>10</v>
      </c>
      <c r="B62" s="460" t="s">
        <v>38</v>
      </c>
      <c r="C62" s="528">
        <f t="shared" si="13"/>
        <v>48022</v>
      </c>
      <c r="D62" s="142">
        <f t="shared" si="10"/>
        <v>42161</v>
      </c>
      <c r="E62" s="143">
        <f t="shared" si="11"/>
        <v>101.97485772530366</v>
      </c>
      <c r="F62" s="144">
        <f t="shared" si="12"/>
        <v>113.90147292521524</v>
      </c>
      <c r="G62" s="145"/>
    </row>
    <row r="63" spans="1:19" ht="13.5" customHeight="1" thickTop="1" x14ac:dyDescent="0.15">
      <c r="A63" s="128"/>
      <c r="B63" s="146" t="s">
        <v>69</v>
      </c>
      <c r="C63" s="147">
        <f>SUM(J43)</f>
        <v>1451911</v>
      </c>
      <c r="D63" s="147">
        <f t="shared" si="10"/>
        <v>1125226</v>
      </c>
      <c r="E63" s="148">
        <f>SUM(C63/R26*100)</f>
        <v>103.6132704479265</v>
      </c>
      <c r="F63" s="149">
        <f t="shared" si="12"/>
        <v>129.03283429284429</v>
      </c>
      <c r="G63" s="155">
        <v>69.599999999999994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M40" sqref="M40"/>
    </sheetView>
  </sheetViews>
  <sheetFormatPr defaultRowHeight="13.5" x14ac:dyDescent="0.15"/>
  <cols>
    <col min="1" max="1" width="6.125" style="466" customWidth="1"/>
    <col min="2" max="2" width="19.125" style="466" customWidth="1"/>
    <col min="3" max="4" width="13.25" style="466" customWidth="1"/>
    <col min="5" max="6" width="11.875" style="466" customWidth="1"/>
    <col min="7" max="7" width="20.5" style="466" customWidth="1"/>
    <col min="8" max="8" width="14.375" style="466" customWidth="1"/>
    <col min="9" max="9" width="4.875" style="53" customWidth="1"/>
    <col min="10" max="10" width="18.375" style="466" customWidth="1"/>
    <col min="11" max="11" width="5.125" style="466" customWidth="1"/>
    <col min="12" max="12" width="18.375" style="466" customWidth="1"/>
    <col min="13" max="13" width="15" style="466" customWidth="1"/>
    <col min="14" max="14" width="13.125" style="466" customWidth="1"/>
    <col min="15" max="15" width="10.125" style="466" customWidth="1"/>
    <col min="16" max="16" width="11.5" style="466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66"/>
  </cols>
  <sheetData>
    <row r="1" spans="8:30" ht="12.75" customHeight="1" x14ac:dyDescent="0.15">
      <c r="H1" s="114"/>
      <c r="R1" s="116"/>
    </row>
    <row r="2" spans="8:30" x14ac:dyDescent="0.15">
      <c r="H2" s="207" t="s">
        <v>186</v>
      </c>
      <c r="I2" s="91"/>
      <c r="J2" s="209" t="s">
        <v>98</v>
      </c>
      <c r="K2" s="4"/>
      <c r="L2" s="348" t="s">
        <v>178</v>
      </c>
      <c r="R2" s="51"/>
      <c r="S2" s="117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199" t="s">
        <v>95</v>
      </c>
      <c r="I3" s="91"/>
      <c r="J3" s="158" t="s">
        <v>47</v>
      </c>
      <c r="K3" s="4"/>
      <c r="L3" s="348" t="s">
        <v>95</v>
      </c>
      <c r="M3" s="1"/>
      <c r="N3" s="100"/>
      <c r="O3" s="100"/>
      <c r="S3" s="28"/>
      <c r="T3" s="28"/>
      <c r="U3" s="28"/>
    </row>
    <row r="4" spans="8:30" x14ac:dyDescent="0.15">
      <c r="H4" s="99">
        <v>20890</v>
      </c>
      <c r="I4" s="91">
        <v>26</v>
      </c>
      <c r="J4" s="180" t="s">
        <v>30</v>
      </c>
      <c r="K4" s="130">
        <f>SUM(I4)</f>
        <v>26</v>
      </c>
      <c r="L4" s="365">
        <v>15266</v>
      </c>
      <c r="M4" s="486"/>
      <c r="N4" s="101"/>
      <c r="O4" s="101"/>
      <c r="S4" s="28"/>
      <c r="T4" s="28"/>
      <c r="U4" s="28"/>
    </row>
    <row r="5" spans="8:30" x14ac:dyDescent="0.15">
      <c r="H5" s="98">
        <v>13512</v>
      </c>
      <c r="I5" s="91">
        <v>33</v>
      </c>
      <c r="J5" s="180" t="s">
        <v>0</v>
      </c>
      <c r="K5" s="130">
        <f t="shared" ref="K5:K13" si="0">SUM(I5)</f>
        <v>33</v>
      </c>
      <c r="L5" s="366">
        <v>19711</v>
      </c>
      <c r="M5" s="49"/>
      <c r="N5" s="101"/>
      <c r="O5" s="101"/>
      <c r="S5" s="28"/>
      <c r="T5" s="28"/>
      <c r="U5" s="28"/>
    </row>
    <row r="6" spans="8:30" x14ac:dyDescent="0.15">
      <c r="H6" s="98">
        <v>9947</v>
      </c>
      <c r="I6" s="91">
        <v>37</v>
      </c>
      <c r="J6" s="180" t="s">
        <v>37</v>
      </c>
      <c r="K6" s="130">
        <f t="shared" si="0"/>
        <v>37</v>
      </c>
      <c r="L6" s="366">
        <v>10341</v>
      </c>
      <c r="M6" s="49"/>
      <c r="N6" s="208"/>
      <c r="O6" s="101"/>
      <c r="S6" s="28"/>
      <c r="T6" s="28"/>
      <c r="U6" s="28"/>
    </row>
    <row r="7" spans="8:30" x14ac:dyDescent="0.15">
      <c r="H7" s="512">
        <v>9872</v>
      </c>
      <c r="I7" s="91">
        <v>34</v>
      </c>
      <c r="J7" s="180" t="s">
        <v>1</v>
      </c>
      <c r="K7" s="130">
        <f t="shared" si="0"/>
        <v>34</v>
      </c>
      <c r="L7" s="366">
        <v>12778</v>
      </c>
      <c r="M7" s="49"/>
      <c r="N7" s="101"/>
      <c r="O7" s="101"/>
      <c r="S7" s="28"/>
      <c r="T7" s="28"/>
      <c r="U7" s="28"/>
    </row>
    <row r="8" spans="8:30" x14ac:dyDescent="0.15">
      <c r="H8" s="48">
        <v>9393</v>
      </c>
      <c r="I8" s="91">
        <v>14</v>
      </c>
      <c r="J8" s="180" t="s">
        <v>19</v>
      </c>
      <c r="K8" s="130">
        <f t="shared" si="0"/>
        <v>14</v>
      </c>
      <c r="L8" s="366">
        <v>5764</v>
      </c>
      <c r="M8" s="49"/>
      <c r="N8" s="101"/>
      <c r="O8" s="101"/>
      <c r="S8" s="28"/>
      <c r="T8" s="28"/>
      <c r="U8" s="28"/>
    </row>
    <row r="9" spans="8:30" x14ac:dyDescent="0.15">
      <c r="H9" s="48">
        <v>6084</v>
      </c>
      <c r="I9" s="347">
        <v>40</v>
      </c>
      <c r="J9" s="181" t="s">
        <v>2</v>
      </c>
      <c r="K9" s="130">
        <f t="shared" si="0"/>
        <v>40</v>
      </c>
      <c r="L9" s="366">
        <v>6895</v>
      </c>
      <c r="M9" s="49"/>
      <c r="N9" s="101"/>
      <c r="O9" s="101"/>
      <c r="S9" s="28"/>
      <c r="T9" s="28"/>
      <c r="U9" s="28"/>
    </row>
    <row r="10" spans="8:30" x14ac:dyDescent="0.15">
      <c r="H10" s="98">
        <v>5432</v>
      </c>
      <c r="I10" s="151">
        <v>36</v>
      </c>
      <c r="J10" s="183" t="s">
        <v>5</v>
      </c>
      <c r="K10" s="130">
        <f t="shared" si="0"/>
        <v>36</v>
      </c>
      <c r="L10" s="366">
        <v>3687</v>
      </c>
      <c r="S10" s="28"/>
      <c r="T10" s="28"/>
      <c r="U10" s="28"/>
    </row>
    <row r="11" spans="8:30" x14ac:dyDescent="0.15">
      <c r="H11" s="47">
        <v>4938</v>
      </c>
      <c r="I11" s="91">
        <v>25</v>
      </c>
      <c r="J11" s="180" t="s">
        <v>29</v>
      </c>
      <c r="K11" s="130">
        <f t="shared" si="0"/>
        <v>25</v>
      </c>
      <c r="L11" s="366">
        <v>5567</v>
      </c>
      <c r="M11" s="49"/>
      <c r="N11" s="101"/>
      <c r="O11" s="101"/>
      <c r="S11" s="28"/>
      <c r="T11" s="28"/>
      <c r="U11" s="28"/>
    </row>
    <row r="12" spans="8:30" x14ac:dyDescent="0.15">
      <c r="H12" s="386">
        <v>3143</v>
      </c>
      <c r="I12" s="151">
        <v>38</v>
      </c>
      <c r="J12" s="183" t="s">
        <v>38</v>
      </c>
      <c r="K12" s="130">
        <f t="shared" si="0"/>
        <v>38</v>
      </c>
      <c r="L12" s="366">
        <v>2412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09">
        <v>3058</v>
      </c>
      <c r="I13" s="468">
        <v>24</v>
      </c>
      <c r="J13" s="469" t="s">
        <v>28</v>
      </c>
      <c r="K13" s="130">
        <f t="shared" si="0"/>
        <v>24</v>
      </c>
      <c r="L13" s="366">
        <v>2603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48">
        <v>3013</v>
      </c>
      <c r="I14" s="135">
        <v>16</v>
      </c>
      <c r="J14" s="197" t="s">
        <v>3</v>
      </c>
      <c r="K14" s="119" t="s">
        <v>8</v>
      </c>
      <c r="L14" s="367">
        <v>97643</v>
      </c>
      <c r="S14" s="28"/>
      <c r="T14" s="28"/>
      <c r="U14" s="28"/>
    </row>
    <row r="15" spans="8:30" x14ac:dyDescent="0.15">
      <c r="H15" s="48">
        <v>2511</v>
      </c>
      <c r="I15" s="91">
        <v>15</v>
      </c>
      <c r="J15" s="180" t="s">
        <v>20</v>
      </c>
      <c r="K15" s="55"/>
      <c r="L15" s="1"/>
      <c r="M15" s="497"/>
      <c r="N15" s="46" t="s">
        <v>70</v>
      </c>
      <c r="S15" s="28"/>
      <c r="T15" s="28"/>
      <c r="U15" s="28"/>
    </row>
    <row r="16" spans="8:30" x14ac:dyDescent="0.15">
      <c r="H16" s="48">
        <v>2152</v>
      </c>
      <c r="I16" s="91">
        <v>17</v>
      </c>
      <c r="J16" s="180" t="s">
        <v>21</v>
      </c>
      <c r="K16" s="130">
        <f>SUM(I4)</f>
        <v>26</v>
      </c>
      <c r="L16" s="180" t="s">
        <v>30</v>
      </c>
      <c r="M16" s="368">
        <v>21676</v>
      </c>
      <c r="N16" s="99">
        <f>SUM(H4)</f>
        <v>20890</v>
      </c>
      <c r="O16" s="49"/>
      <c r="P16" s="18"/>
      <c r="S16" s="28"/>
      <c r="T16" s="28"/>
      <c r="U16" s="28"/>
    </row>
    <row r="17" spans="1:21" x14ac:dyDescent="0.15">
      <c r="H17" s="48">
        <v>2094</v>
      </c>
      <c r="I17" s="91">
        <v>1</v>
      </c>
      <c r="J17" s="180" t="s">
        <v>4</v>
      </c>
      <c r="K17" s="130">
        <f t="shared" ref="K17:K25" si="1">SUM(I5)</f>
        <v>33</v>
      </c>
      <c r="L17" s="180" t="s">
        <v>0</v>
      </c>
      <c r="M17" s="369">
        <v>6613</v>
      </c>
      <c r="N17" s="99">
        <f t="shared" ref="N17:N25" si="2">SUM(H5)</f>
        <v>13512</v>
      </c>
      <c r="O17" s="49"/>
      <c r="P17" s="18"/>
      <c r="S17" s="28"/>
      <c r="T17" s="28"/>
      <c r="U17" s="28"/>
    </row>
    <row r="18" spans="1:21" x14ac:dyDescent="0.15">
      <c r="H18" s="136">
        <v>1545</v>
      </c>
      <c r="I18" s="91">
        <v>27</v>
      </c>
      <c r="J18" s="180" t="s">
        <v>31</v>
      </c>
      <c r="K18" s="130">
        <f t="shared" si="1"/>
        <v>37</v>
      </c>
      <c r="L18" s="180" t="s">
        <v>37</v>
      </c>
      <c r="M18" s="369">
        <v>10588</v>
      </c>
      <c r="N18" s="99">
        <f t="shared" si="2"/>
        <v>9947</v>
      </c>
      <c r="O18" s="49"/>
      <c r="P18" s="18"/>
      <c r="S18" s="28"/>
      <c r="T18" s="28"/>
      <c r="U18" s="28"/>
    </row>
    <row r="19" spans="1:21" x14ac:dyDescent="0.15">
      <c r="H19" s="99">
        <v>580</v>
      </c>
      <c r="I19" s="91">
        <v>19</v>
      </c>
      <c r="J19" s="180" t="s">
        <v>23</v>
      </c>
      <c r="K19" s="130">
        <f t="shared" si="1"/>
        <v>34</v>
      </c>
      <c r="L19" s="180" t="s">
        <v>1</v>
      </c>
      <c r="M19" s="369">
        <v>11101</v>
      </c>
      <c r="N19" s="99">
        <f t="shared" si="2"/>
        <v>9872</v>
      </c>
      <c r="O19" s="49"/>
      <c r="P19" s="18"/>
      <c r="S19" s="28"/>
      <c r="T19" s="28"/>
      <c r="U19" s="28"/>
    </row>
    <row r="20" spans="1:21" ht="14.25" thickBot="1" x14ac:dyDescent="0.2">
      <c r="H20" s="98">
        <v>486</v>
      </c>
      <c r="I20" s="91">
        <v>2</v>
      </c>
      <c r="J20" s="180" t="s">
        <v>6</v>
      </c>
      <c r="K20" s="130">
        <f t="shared" si="1"/>
        <v>14</v>
      </c>
      <c r="L20" s="180" t="s">
        <v>19</v>
      </c>
      <c r="M20" s="369">
        <v>7428</v>
      </c>
      <c r="N20" s="99">
        <f t="shared" si="2"/>
        <v>9393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47</v>
      </c>
      <c r="C21" s="66" t="s">
        <v>186</v>
      </c>
      <c r="D21" s="66" t="s">
        <v>178</v>
      </c>
      <c r="E21" s="66" t="s">
        <v>41</v>
      </c>
      <c r="F21" s="66" t="s">
        <v>49</v>
      </c>
      <c r="G21" s="326" t="s">
        <v>182</v>
      </c>
      <c r="H21" s="219">
        <v>437</v>
      </c>
      <c r="I21" s="91">
        <v>12</v>
      </c>
      <c r="J21" s="180" t="s">
        <v>18</v>
      </c>
      <c r="K21" s="130">
        <f t="shared" si="1"/>
        <v>40</v>
      </c>
      <c r="L21" s="181" t="s">
        <v>2</v>
      </c>
      <c r="M21" s="369">
        <v>6210</v>
      </c>
      <c r="N21" s="99">
        <f t="shared" si="2"/>
        <v>6084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0" t="s">
        <v>30</v>
      </c>
      <c r="C22" s="47">
        <f t="shared" ref="C22:C31" si="3">SUM(H4)</f>
        <v>20890</v>
      </c>
      <c r="D22" s="99">
        <f>SUM(L4)</f>
        <v>15266</v>
      </c>
      <c r="E22" s="58">
        <f t="shared" ref="E22:E32" si="4">SUM(N16/M16*100)</f>
        <v>96.373869717660085</v>
      </c>
      <c r="F22" s="62">
        <f>SUM(C22/D22*100)</f>
        <v>136.84003668282458</v>
      </c>
      <c r="G22" s="4"/>
      <c r="H22" s="453">
        <v>318</v>
      </c>
      <c r="I22" s="91">
        <v>31</v>
      </c>
      <c r="J22" s="180" t="s">
        <v>61</v>
      </c>
      <c r="K22" s="130">
        <f t="shared" si="1"/>
        <v>36</v>
      </c>
      <c r="L22" s="183" t="s">
        <v>5</v>
      </c>
      <c r="M22" s="369">
        <v>5280</v>
      </c>
      <c r="N22" s="99">
        <f t="shared" si="2"/>
        <v>5432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0" t="s">
        <v>0</v>
      </c>
      <c r="C23" s="47">
        <f t="shared" si="3"/>
        <v>13512</v>
      </c>
      <c r="D23" s="99">
        <f>SUM(L5)</f>
        <v>19711</v>
      </c>
      <c r="E23" s="58">
        <f t="shared" si="4"/>
        <v>204.32481475880843</v>
      </c>
      <c r="F23" s="62">
        <f t="shared" ref="F23:F32" si="5">SUM(C23/D23*100)</f>
        <v>68.550555527370506</v>
      </c>
      <c r="G23" s="4"/>
      <c r="H23" s="453">
        <v>282</v>
      </c>
      <c r="I23" s="91">
        <v>23</v>
      </c>
      <c r="J23" s="180" t="s">
        <v>27</v>
      </c>
      <c r="K23" s="130">
        <f t="shared" si="1"/>
        <v>25</v>
      </c>
      <c r="L23" s="180" t="s">
        <v>29</v>
      </c>
      <c r="M23" s="369">
        <v>4428</v>
      </c>
      <c r="N23" s="99">
        <f t="shared" si="2"/>
        <v>4938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0" t="s">
        <v>37</v>
      </c>
      <c r="C24" s="47">
        <f t="shared" si="3"/>
        <v>9947</v>
      </c>
      <c r="D24" s="99">
        <f t="shared" ref="D24:D31" si="6">SUM(L6)</f>
        <v>10341</v>
      </c>
      <c r="E24" s="58">
        <f t="shared" si="4"/>
        <v>93.945976577257269</v>
      </c>
      <c r="F24" s="62">
        <f t="shared" si="5"/>
        <v>96.189923605067207</v>
      </c>
      <c r="G24" s="4"/>
      <c r="H24" s="453">
        <v>155</v>
      </c>
      <c r="I24" s="91">
        <v>21</v>
      </c>
      <c r="J24" s="180" t="s">
        <v>25</v>
      </c>
      <c r="K24" s="130">
        <f t="shared" si="1"/>
        <v>38</v>
      </c>
      <c r="L24" s="183" t="s">
        <v>38</v>
      </c>
      <c r="M24" s="369">
        <v>3136</v>
      </c>
      <c r="N24" s="99">
        <f t="shared" si="2"/>
        <v>3143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0" t="s">
        <v>1</v>
      </c>
      <c r="C25" s="47">
        <f t="shared" si="3"/>
        <v>9872</v>
      </c>
      <c r="D25" s="99">
        <f t="shared" si="6"/>
        <v>12778</v>
      </c>
      <c r="E25" s="58">
        <f t="shared" si="4"/>
        <v>88.928925322043057</v>
      </c>
      <c r="F25" s="62">
        <f t="shared" si="5"/>
        <v>77.257786821098762</v>
      </c>
      <c r="G25" s="4"/>
      <c r="H25" s="139">
        <v>146</v>
      </c>
      <c r="I25" s="91">
        <v>22</v>
      </c>
      <c r="J25" s="180" t="s">
        <v>26</v>
      </c>
      <c r="K25" s="204">
        <f t="shared" si="1"/>
        <v>24</v>
      </c>
      <c r="L25" s="469" t="s">
        <v>28</v>
      </c>
      <c r="M25" s="370">
        <v>3179</v>
      </c>
      <c r="N25" s="188">
        <f t="shared" si="2"/>
        <v>3058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0" t="s">
        <v>19</v>
      </c>
      <c r="C26" s="99">
        <f t="shared" si="3"/>
        <v>9393</v>
      </c>
      <c r="D26" s="99">
        <f t="shared" si="6"/>
        <v>5764</v>
      </c>
      <c r="E26" s="457">
        <f t="shared" si="4"/>
        <v>126.45395799676898</v>
      </c>
      <c r="F26" s="459">
        <f t="shared" si="5"/>
        <v>162.95975017349062</v>
      </c>
      <c r="G26" s="13"/>
      <c r="H26" s="139">
        <v>89</v>
      </c>
      <c r="I26" s="91">
        <v>32</v>
      </c>
      <c r="J26" s="180" t="s">
        <v>35</v>
      </c>
      <c r="K26" s="4"/>
      <c r="L26" s="436" t="s">
        <v>8</v>
      </c>
      <c r="M26" s="371">
        <v>93321</v>
      </c>
      <c r="N26" s="217">
        <f>SUM(H44)</f>
        <v>100195</v>
      </c>
      <c r="S26" s="28"/>
      <c r="T26" s="28"/>
      <c r="U26" s="28"/>
    </row>
    <row r="27" spans="1:21" x14ac:dyDescent="0.15">
      <c r="A27" s="68">
        <v>6</v>
      </c>
      <c r="B27" s="181" t="s">
        <v>2</v>
      </c>
      <c r="C27" s="47">
        <f t="shared" si="3"/>
        <v>6084</v>
      </c>
      <c r="D27" s="99">
        <f t="shared" si="6"/>
        <v>6895</v>
      </c>
      <c r="E27" s="58">
        <f t="shared" si="4"/>
        <v>97.971014492753625</v>
      </c>
      <c r="F27" s="62">
        <f t="shared" si="5"/>
        <v>88.23785351704133</v>
      </c>
      <c r="G27" s="4"/>
      <c r="H27" s="102">
        <v>60</v>
      </c>
      <c r="I27" s="91">
        <v>4</v>
      </c>
      <c r="J27" s="180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3" t="s">
        <v>5</v>
      </c>
      <c r="C28" s="47">
        <f t="shared" si="3"/>
        <v>5432</v>
      </c>
      <c r="D28" s="99">
        <f t="shared" si="6"/>
        <v>3687</v>
      </c>
      <c r="E28" s="58">
        <f t="shared" si="4"/>
        <v>102.87878787878788</v>
      </c>
      <c r="F28" s="62">
        <f t="shared" si="5"/>
        <v>147.3284513154326</v>
      </c>
      <c r="G28" s="4"/>
      <c r="H28" s="453">
        <v>35</v>
      </c>
      <c r="I28" s="91">
        <v>9</v>
      </c>
      <c r="J28" s="391" t="s">
        <v>165</v>
      </c>
      <c r="L28" s="32"/>
      <c r="S28" s="28"/>
      <c r="T28" s="28"/>
      <c r="U28" s="28"/>
    </row>
    <row r="29" spans="1:21" x14ac:dyDescent="0.15">
      <c r="A29" s="68">
        <v>8</v>
      </c>
      <c r="B29" s="180" t="s">
        <v>29</v>
      </c>
      <c r="C29" s="47">
        <f t="shared" si="3"/>
        <v>4938</v>
      </c>
      <c r="D29" s="99">
        <f t="shared" si="6"/>
        <v>5567</v>
      </c>
      <c r="E29" s="58">
        <f t="shared" si="4"/>
        <v>111.51761517615175</v>
      </c>
      <c r="F29" s="62">
        <f t="shared" si="5"/>
        <v>88.701275372732169</v>
      </c>
      <c r="G29" s="12"/>
      <c r="H29" s="102">
        <v>20</v>
      </c>
      <c r="I29" s="91">
        <v>7</v>
      </c>
      <c r="J29" s="180" t="s">
        <v>14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3" t="s">
        <v>38</v>
      </c>
      <c r="C30" s="47">
        <f t="shared" si="3"/>
        <v>3143</v>
      </c>
      <c r="D30" s="99">
        <f t="shared" si="6"/>
        <v>2412</v>
      </c>
      <c r="E30" s="58">
        <f t="shared" si="4"/>
        <v>100.22321428571428</v>
      </c>
      <c r="F30" s="62">
        <f t="shared" si="5"/>
        <v>130.30679933665007</v>
      </c>
      <c r="G30" s="13"/>
      <c r="H30" s="102">
        <v>3</v>
      </c>
      <c r="I30" s="91">
        <v>6</v>
      </c>
      <c r="J30" s="180" t="s">
        <v>13</v>
      </c>
      <c r="L30" s="410"/>
      <c r="M30" s="28"/>
      <c r="S30" s="28"/>
      <c r="T30" s="28"/>
      <c r="U30" s="28"/>
    </row>
    <row r="31" spans="1:21" ht="14.25" thickBot="1" x14ac:dyDescent="0.2">
      <c r="A31" s="71">
        <v>10</v>
      </c>
      <c r="B31" s="469" t="s">
        <v>28</v>
      </c>
      <c r="C31" s="47">
        <f t="shared" si="3"/>
        <v>3058</v>
      </c>
      <c r="D31" s="99">
        <f t="shared" si="6"/>
        <v>2603</v>
      </c>
      <c r="E31" s="58">
        <f t="shared" si="4"/>
        <v>96.193771626297575</v>
      </c>
      <c r="F31" s="62">
        <f t="shared" si="5"/>
        <v>117.479830964272</v>
      </c>
      <c r="G31" s="103"/>
      <c r="H31" s="102">
        <v>0</v>
      </c>
      <c r="I31" s="91">
        <v>3</v>
      </c>
      <c r="J31" s="180" t="s">
        <v>10</v>
      </c>
      <c r="L31" s="410"/>
      <c r="M31" s="28"/>
      <c r="S31" s="28"/>
      <c r="T31" s="28"/>
      <c r="U31" s="28"/>
    </row>
    <row r="32" spans="1:21" ht="14.25" thickBot="1" x14ac:dyDescent="0.2">
      <c r="A32" s="72"/>
      <c r="B32" s="73" t="s">
        <v>55</v>
      </c>
      <c r="C32" s="74">
        <f>SUM(H44)</f>
        <v>100195</v>
      </c>
      <c r="D32" s="74">
        <f>SUM(L14)</f>
        <v>97643</v>
      </c>
      <c r="E32" s="77">
        <f t="shared" si="4"/>
        <v>107.36597336076552</v>
      </c>
      <c r="F32" s="75">
        <f t="shared" si="5"/>
        <v>102.61360261360262</v>
      </c>
      <c r="G32" s="480">
        <v>68.3</v>
      </c>
      <c r="H32" s="255">
        <v>0</v>
      </c>
      <c r="I32" s="91">
        <v>5</v>
      </c>
      <c r="J32" s="180" t="s">
        <v>12</v>
      </c>
      <c r="L32" s="410"/>
      <c r="M32" s="28"/>
      <c r="S32" s="28"/>
      <c r="T32" s="28"/>
      <c r="U32" s="28"/>
    </row>
    <row r="33" spans="1:30" x14ac:dyDescent="0.15">
      <c r="H33" s="109">
        <v>0</v>
      </c>
      <c r="I33" s="91">
        <v>8</v>
      </c>
      <c r="J33" s="180" t="s">
        <v>15</v>
      </c>
      <c r="L33" s="478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99">
        <v>0</v>
      </c>
      <c r="I34" s="91">
        <v>10</v>
      </c>
      <c r="J34" s="180" t="s">
        <v>16</v>
      </c>
      <c r="S34" s="28"/>
      <c r="T34" s="28"/>
      <c r="U34" s="28"/>
    </row>
    <row r="35" spans="1:30" x14ac:dyDescent="0.15">
      <c r="H35" s="518">
        <v>0</v>
      </c>
      <c r="I35" s="91">
        <v>11</v>
      </c>
      <c r="J35" s="180" t="s">
        <v>17</v>
      </c>
      <c r="L35" s="51"/>
      <c r="M35" s="479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109">
        <v>0</v>
      </c>
      <c r="I36" s="91">
        <v>13</v>
      </c>
      <c r="J36" s="180" t="s">
        <v>7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8">
        <v>0</v>
      </c>
      <c r="I37" s="91">
        <v>18</v>
      </c>
      <c r="J37" s="180" t="s">
        <v>22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389">
        <v>0</v>
      </c>
      <c r="I38" s="91">
        <v>20</v>
      </c>
      <c r="J38" s="180" t="s">
        <v>24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1">
        <v>28</v>
      </c>
      <c r="J39" s="180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8">
        <v>0</v>
      </c>
      <c r="I40" s="91">
        <v>29</v>
      </c>
      <c r="J40" s="180" t="s">
        <v>53</v>
      </c>
      <c r="L40" s="52"/>
      <c r="M40" s="28"/>
      <c r="S40" s="28"/>
      <c r="T40" s="28"/>
      <c r="U40" s="28"/>
    </row>
    <row r="41" spans="1:30" x14ac:dyDescent="0.15">
      <c r="H41" s="98">
        <v>0</v>
      </c>
      <c r="I41" s="91">
        <v>30</v>
      </c>
      <c r="J41" s="180" t="s">
        <v>33</v>
      </c>
      <c r="L41" s="52"/>
      <c r="M41" s="28"/>
      <c r="S41" s="28"/>
      <c r="T41" s="28"/>
      <c r="U41" s="28"/>
    </row>
    <row r="42" spans="1:30" x14ac:dyDescent="0.15">
      <c r="H42" s="48">
        <v>0</v>
      </c>
      <c r="I42" s="91">
        <v>35</v>
      </c>
      <c r="J42" s="180" t="s">
        <v>36</v>
      </c>
      <c r="L42" s="52"/>
      <c r="M42" s="28"/>
      <c r="S42" s="28"/>
      <c r="T42" s="28"/>
      <c r="U42" s="28"/>
    </row>
    <row r="43" spans="1:30" x14ac:dyDescent="0.15">
      <c r="H43" s="219">
        <v>0</v>
      </c>
      <c r="I43" s="91">
        <v>39</v>
      </c>
      <c r="J43" s="180" t="s">
        <v>39</v>
      </c>
      <c r="L43" s="52"/>
      <c r="M43" s="28"/>
      <c r="S43" s="33"/>
      <c r="T43" s="33"/>
      <c r="U43" s="33"/>
    </row>
    <row r="44" spans="1:30" x14ac:dyDescent="0.15">
      <c r="H44" s="131">
        <f>SUM(H4:H43)</f>
        <v>100195</v>
      </c>
      <c r="I44" s="91"/>
      <c r="J44" s="187" t="s">
        <v>93</v>
      </c>
      <c r="L44" s="52"/>
      <c r="M44" s="28"/>
    </row>
    <row r="45" spans="1:30" x14ac:dyDescent="0.15">
      <c r="R45" s="116"/>
    </row>
    <row r="46" spans="1:30" ht="13.5" customHeight="1" x14ac:dyDescent="0.15">
      <c r="H46" s="482"/>
      <c r="L46" s="498"/>
      <c r="R46" s="51"/>
      <c r="S46" s="117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3" t="s">
        <v>186</v>
      </c>
      <c r="I47" s="91"/>
      <c r="J47" s="202" t="s">
        <v>66</v>
      </c>
      <c r="K47" s="4"/>
      <c r="L47" s="353" t="s">
        <v>178</v>
      </c>
      <c r="S47" s="28"/>
      <c r="T47" s="28"/>
      <c r="U47" s="28"/>
      <c r="V47" s="28"/>
    </row>
    <row r="48" spans="1:30" x14ac:dyDescent="0.15">
      <c r="H48" s="210" t="s">
        <v>95</v>
      </c>
      <c r="I48" s="135"/>
      <c r="J48" s="201" t="s">
        <v>47</v>
      </c>
      <c r="K48" s="195"/>
      <c r="L48" s="358" t="s">
        <v>95</v>
      </c>
      <c r="S48" s="28"/>
      <c r="T48" s="28"/>
      <c r="U48" s="28"/>
      <c r="V48" s="28"/>
    </row>
    <row r="49" spans="1:22" x14ac:dyDescent="0.15">
      <c r="H49" s="47">
        <v>85600</v>
      </c>
      <c r="I49" s="91">
        <v>26</v>
      </c>
      <c r="J49" s="180" t="s">
        <v>30</v>
      </c>
      <c r="K49" s="4">
        <f>SUM(I49)</f>
        <v>26</v>
      </c>
      <c r="L49" s="359">
        <v>90574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25522</v>
      </c>
      <c r="I50" s="91">
        <v>13</v>
      </c>
      <c r="J50" s="180" t="s">
        <v>7</v>
      </c>
      <c r="K50" s="4">
        <f t="shared" ref="K50:K58" si="7">SUM(I50)</f>
        <v>13</v>
      </c>
      <c r="L50" s="359">
        <v>22770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48">
        <v>12457</v>
      </c>
      <c r="I51" s="91">
        <v>33</v>
      </c>
      <c r="J51" s="180" t="s">
        <v>0</v>
      </c>
      <c r="K51" s="4">
        <f t="shared" si="7"/>
        <v>33</v>
      </c>
      <c r="L51" s="359">
        <v>15993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48">
        <v>10197</v>
      </c>
      <c r="I52" s="91">
        <v>16</v>
      </c>
      <c r="J52" s="180" t="s">
        <v>3</v>
      </c>
      <c r="K52" s="4">
        <f t="shared" si="7"/>
        <v>16</v>
      </c>
      <c r="L52" s="359">
        <v>11640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47</v>
      </c>
      <c r="C53" s="66" t="s">
        <v>186</v>
      </c>
      <c r="D53" s="66" t="s">
        <v>178</v>
      </c>
      <c r="E53" s="66" t="s">
        <v>41</v>
      </c>
      <c r="F53" s="66" t="s">
        <v>49</v>
      </c>
      <c r="G53" s="326" t="s">
        <v>182</v>
      </c>
      <c r="H53" s="98">
        <v>10030</v>
      </c>
      <c r="I53" s="91">
        <v>34</v>
      </c>
      <c r="J53" s="180" t="s">
        <v>1</v>
      </c>
      <c r="K53" s="4">
        <f t="shared" si="7"/>
        <v>34</v>
      </c>
      <c r="L53" s="359">
        <v>7213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0" t="s">
        <v>30</v>
      </c>
      <c r="C54" s="47">
        <f t="shared" ref="C54:C63" si="8">SUM(H49)</f>
        <v>85600</v>
      </c>
      <c r="D54" s="109">
        <f>SUM(L49)</f>
        <v>90574</v>
      </c>
      <c r="E54" s="58">
        <f t="shared" ref="E54:E64" si="9">SUM(N63/M63*100)</f>
        <v>99.314313559420356</v>
      </c>
      <c r="F54" s="58">
        <f>SUM(C54/D54*100)</f>
        <v>94.508357806876148</v>
      </c>
      <c r="G54" s="4"/>
      <c r="H54" s="98">
        <v>8993</v>
      </c>
      <c r="I54" s="91">
        <v>25</v>
      </c>
      <c r="J54" s="180" t="s">
        <v>29</v>
      </c>
      <c r="K54" s="4">
        <f t="shared" si="7"/>
        <v>25</v>
      </c>
      <c r="L54" s="359">
        <v>11823</v>
      </c>
      <c r="M54" s="28"/>
      <c r="N54" s="431"/>
      <c r="O54" s="101"/>
      <c r="S54" s="28"/>
      <c r="T54" s="28"/>
      <c r="U54" s="28"/>
      <c r="V54" s="28"/>
    </row>
    <row r="55" spans="1:22" x14ac:dyDescent="0.15">
      <c r="A55" s="68">
        <v>2</v>
      </c>
      <c r="B55" s="180" t="s">
        <v>7</v>
      </c>
      <c r="C55" s="47">
        <f t="shared" si="8"/>
        <v>25522</v>
      </c>
      <c r="D55" s="109">
        <f t="shared" ref="D55:D64" si="10">SUM(L50)</f>
        <v>22770</v>
      </c>
      <c r="E55" s="58">
        <f t="shared" si="9"/>
        <v>115.86689063422165</v>
      </c>
      <c r="F55" s="58">
        <f t="shared" ref="F55:F64" si="11">SUM(C55/D55*100)</f>
        <v>112.08607817303469</v>
      </c>
      <c r="G55" s="4"/>
      <c r="H55" s="98">
        <v>6919</v>
      </c>
      <c r="I55" s="91">
        <v>22</v>
      </c>
      <c r="J55" s="180" t="s">
        <v>26</v>
      </c>
      <c r="K55" s="4">
        <f t="shared" si="7"/>
        <v>22</v>
      </c>
      <c r="L55" s="359">
        <v>5750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0" t="s">
        <v>0</v>
      </c>
      <c r="C56" s="47">
        <f t="shared" si="8"/>
        <v>12457</v>
      </c>
      <c r="D56" s="109">
        <f t="shared" si="10"/>
        <v>15993</v>
      </c>
      <c r="E56" s="58">
        <f t="shared" si="9"/>
        <v>110.66986496090973</v>
      </c>
      <c r="F56" s="58">
        <f t="shared" si="11"/>
        <v>77.890327018070408</v>
      </c>
      <c r="G56" s="4"/>
      <c r="H56" s="48">
        <v>5732</v>
      </c>
      <c r="I56" s="91">
        <v>17</v>
      </c>
      <c r="J56" s="180" t="s">
        <v>21</v>
      </c>
      <c r="K56" s="4">
        <f t="shared" si="7"/>
        <v>17</v>
      </c>
      <c r="L56" s="359">
        <v>222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0" t="s">
        <v>3</v>
      </c>
      <c r="C57" s="47">
        <f t="shared" si="8"/>
        <v>10197</v>
      </c>
      <c r="D57" s="109">
        <f t="shared" si="10"/>
        <v>11640</v>
      </c>
      <c r="E57" s="58">
        <f t="shared" si="9"/>
        <v>97.336769759450164</v>
      </c>
      <c r="F57" s="58">
        <f t="shared" si="11"/>
        <v>87.603092783505161</v>
      </c>
      <c r="G57" s="4"/>
      <c r="H57" s="102">
        <v>5729</v>
      </c>
      <c r="I57" s="91">
        <v>24</v>
      </c>
      <c r="J57" s="180" t="s">
        <v>28</v>
      </c>
      <c r="K57" s="4">
        <f t="shared" si="7"/>
        <v>24</v>
      </c>
      <c r="L57" s="359">
        <v>4991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0" t="s">
        <v>1</v>
      </c>
      <c r="C58" s="47">
        <f t="shared" si="8"/>
        <v>10030</v>
      </c>
      <c r="D58" s="109">
        <f t="shared" si="10"/>
        <v>7213</v>
      </c>
      <c r="E58" s="58">
        <f t="shared" si="9"/>
        <v>98.555566473420456</v>
      </c>
      <c r="F58" s="58">
        <f t="shared" si="11"/>
        <v>139.05448495771523</v>
      </c>
      <c r="G58" s="13"/>
      <c r="H58" s="188">
        <v>5017</v>
      </c>
      <c r="I58" s="151">
        <v>36</v>
      </c>
      <c r="J58" s="183" t="s">
        <v>5</v>
      </c>
      <c r="K58" s="15">
        <f t="shared" si="7"/>
        <v>36</v>
      </c>
      <c r="L58" s="360">
        <v>9988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0" t="s">
        <v>29</v>
      </c>
      <c r="C59" s="47">
        <f t="shared" si="8"/>
        <v>8993</v>
      </c>
      <c r="D59" s="109">
        <f t="shared" si="10"/>
        <v>11823</v>
      </c>
      <c r="E59" s="58">
        <f t="shared" si="9"/>
        <v>86.721311475409834</v>
      </c>
      <c r="F59" s="58">
        <f t="shared" si="11"/>
        <v>76.063604838027572</v>
      </c>
      <c r="G59" s="4"/>
      <c r="H59" s="513">
        <v>3690</v>
      </c>
      <c r="I59" s="393">
        <v>40</v>
      </c>
      <c r="J59" s="253" t="s">
        <v>2</v>
      </c>
      <c r="K59" s="9" t="s">
        <v>62</v>
      </c>
      <c r="L59" s="361">
        <v>191622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0" t="s">
        <v>26</v>
      </c>
      <c r="C60" s="47">
        <f t="shared" si="8"/>
        <v>6919</v>
      </c>
      <c r="D60" s="109">
        <f t="shared" si="10"/>
        <v>5750</v>
      </c>
      <c r="E60" s="58">
        <f t="shared" si="9"/>
        <v>64.912280701754383</v>
      </c>
      <c r="F60" s="58">
        <f t="shared" si="11"/>
        <v>120.33043478260869</v>
      </c>
      <c r="G60" s="4"/>
      <c r="H60" s="102">
        <v>2714</v>
      </c>
      <c r="I60" s="154">
        <v>38</v>
      </c>
      <c r="J60" s="180" t="s">
        <v>38</v>
      </c>
      <c r="K60" s="1"/>
      <c r="L60" s="118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0" t="s">
        <v>21</v>
      </c>
      <c r="C61" s="47">
        <f t="shared" si="8"/>
        <v>5732</v>
      </c>
      <c r="D61" s="109">
        <f t="shared" si="10"/>
        <v>222</v>
      </c>
      <c r="E61" s="58">
        <f t="shared" si="9"/>
        <v>104.78976234003656</v>
      </c>
      <c r="F61" s="58">
        <f t="shared" si="11"/>
        <v>2581.9819819819818</v>
      </c>
      <c r="G61" s="12"/>
      <c r="H61" s="102">
        <v>1216</v>
      </c>
      <c r="I61" s="154">
        <v>21</v>
      </c>
      <c r="J61" s="4" t="s">
        <v>157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0" t="s">
        <v>28</v>
      </c>
      <c r="C62" s="47">
        <f t="shared" si="8"/>
        <v>5729</v>
      </c>
      <c r="D62" s="109">
        <f t="shared" si="10"/>
        <v>4991</v>
      </c>
      <c r="E62" s="58">
        <f t="shared" si="9"/>
        <v>99.461805555555557</v>
      </c>
      <c r="F62" s="58">
        <f t="shared" si="11"/>
        <v>114.78661590863555</v>
      </c>
      <c r="G62" s="13"/>
      <c r="H62" s="506">
        <v>590</v>
      </c>
      <c r="I62" s="196">
        <v>9</v>
      </c>
      <c r="J62" s="391" t="s">
        <v>165</v>
      </c>
      <c r="K62" s="55"/>
      <c r="L62" s="1"/>
      <c r="M62" s="497"/>
      <c r="N62" s="46" t="s">
        <v>70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3" t="s">
        <v>5</v>
      </c>
      <c r="C63" s="386">
        <f t="shared" si="8"/>
        <v>5017</v>
      </c>
      <c r="D63" s="152">
        <f t="shared" si="10"/>
        <v>9988</v>
      </c>
      <c r="E63" s="64">
        <f t="shared" si="9"/>
        <v>81.896833170094681</v>
      </c>
      <c r="F63" s="64">
        <f t="shared" si="11"/>
        <v>50.230276331597921</v>
      </c>
      <c r="G63" s="103"/>
      <c r="H63" s="139">
        <v>458</v>
      </c>
      <c r="I63" s="91">
        <v>1</v>
      </c>
      <c r="J63" s="180" t="s">
        <v>4</v>
      </c>
      <c r="K63" s="4">
        <f>SUM(K49)</f>
        <v>26</v>
      </c>
      <c r="L63" s="180" t="s">
        <v>30</v>
      </c>
      <c r="M63" s="191">
        <v>86191</v>
      </c>
      <c r="N63" s="99">
        <f>SUM(H49)</f>
        <v>85600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55</v>
      </c>
      <c r="C64" s="112">
        <f>SUM(H89)</f>
        <v>185784</v>
      </c>
      <c r="D64" s="153">
        <f t="shared" si="10"/>
        <v>191622</v>
      </c>
      <c r="E64" s="77">
        <f t="shared" si="9"/>
        <v>97.020716594686903</v>
      </c>
      <c r="F64" s="77">
        <f t="shared" si="11"/>
        <v>96.953376960891759</v>
      </c>
      <c r="G64" s="480">
        <v>57.9</v>
      </c>
      <c r="H64" s="102">
        <v>339</v>
      </c>
      <c r="I64" s="91">
        <v>23</v>
      </c>
      <c r="J64" s="180" t="s">
        <v>27</v>
      </c>
      <c r="K64" s="4">
        <f t="shared" ref="K64:K72" si="12">SUM(K50)</f>
        <v>13</v>
      </c>
      <c r="L64" s="180" t="s">
        <v>7</v>
      </c>
      <c r="M64" s="191">
        <v>22027</v>
      </c>
      <c r="N64" s="99">
        <f t="shared" ref="N64:N72" si="13">SUM(H50)</f>
        <v>25522</v>
      </c>
      <c r="O64" s="49"/>
      <c r="S64" s="28"/>
      <c r="T64" s="28"/>
      <c r="U64" s="28"/>
      <c r="V64" s="28"/>
    </row>
    <row r="65" spans="2:22" x14ac:dyDescent="0.15">
      <c r="H65" s="99">
        <v>286</v>
      </c>
      <c r="I65" s="91">
        <v>4</v>
      </c>
      <c r="J65" s="180" t="s">
        <v>11</v>
      </c>
      <c r="K65" s="4">
        <f t="shared" si="12"/>
        <v>33</v>
      </c>
      <c r="L65" s="180" t="s">
        <v>0</v>
      </c>
      <c r="M65" s="191">
        <v>11256</v>
      </c>
      <c r="N65" s="99">
        <f t="shared" si="13"/>
        <v>12457</v>
      </c>
      <c r="O65" s="49"/>
      <c r="S65" s="28"/>
      <c r="T65" s="28"/>
      <c r="U65" s="28"/>
      <c r="V65" s="28"/>
    </row>
    <row r="66" spans="2:22" x14ac:dyDescent="0.15">
      <c r="H66" s="99">
        <v>154</v>
      </c>
      <c r="I66" s="91">
        <v>12</v>
      </c>
      <c r="J66" s="180" t="s">
        <v>18</v>
      </c>
      <c r="K66" s="4">
        <f t="shared" si="12"/>
        <v>16</v>
      </c>
      <c r="L66" s="180" t="s">
        <v>3</v>
      </c>
      <c r="M66" s="191">
        <v>10476</v>
      </c>
      <c r="N66" s="99">
        <f t="shared" si="13"/>
        <v>10197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46</v>
      </c>
      <c r="I67" s="91">
        <v>35</v>
      </c>
      <c r="J67" s="180" t="s">
        <v>36</v>
      </c>
      <c r="K67" s="4">
        <f t="shared" si="12"/>
        <v>34</v>
      </c>
      <c r="L67" s="180" t="s">
        <v>1</v>
      </c>
      <c r="M67" s="191">
        <v>10177</v>
      </c>
      <c r="N67" s="99">
        <f t="shared" si="13"/>
        <v>10030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98">
        <v>40</v>
      </c>
      <c r="I68" s="91">
        <v>15</v>
      </c>
      <c r="J68" s="180" t="s">
        <v>20</v>
      </c>
      <c r="K68" s="4">
        <f t="shared" si="12"/>
        <v>25</v>
      </c>
      <c r="L68" s="180" t="s">
        <v>29</v>
      </c>
      <c r="M68" s="191">
        <v>10370</v>
      </c>
      <c r="N68" s="99">
        <f t="shared" si="13"/>
        <v>8993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27</v>
      </c>
      <c r="I69" s="91">
        <v>27</v>
      </c>
      <c r="J69" s="180" t="s">
        <v>31</v>
      </c>
      <c r="K69" s="4">
        <f t="shared" si="12"/>
        <v>22</v>
      </c>
      <c r="L69" s="180" t="s">
        <v>26</v>
      </c>
      <c r="M69" s="191">
        <v>10659</v>
      </c>
      <c r="N69" s="99">
        <f t="shared" si="13"/>
        <v>6919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389">
        <v>17</v>
      </c>
      <c r="I70" s="91">
        <v>29</v>
      </c>
      <c r="J70" s="180" t="s">
        <v>53</v>
      </c>
      <c r="K70" s="4">
        <f t="shared" si="12"/>
        <v>17</v>
      </c>
      <c r="L70" s="180" t="s">
        <v>21</v>
      </c>
      <c r="M70" s="191">
        <v>5470</v>
      </c>
      <c r="N70" s="99">
        <f t="shared" si="13"/>
        <v>5732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98">
        <v>11</v>
      </c>
      <c r="I71" s="91">
        <v>30</v>
      </c>
      <c r="J71" s="180" t="s">
        <v>33</v>
      </c>
      <c r="K71" s="4">
        <f t="shared" si="12"/>
        <v>24</v>
      </c>
      <c r="L71" s="180" t="s">
        <v>28</v>
      </c>
      <c r="M71" s="191">
        <v>5760</v>
      </c>
      <c r="N71" s="99">
        <f t="shared" si="13"/>
        <v>5729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98">
        <v>0</v>
      </c>
      <c r="I72" s="91">
        <v>2</v>
      </c>
      <c r="J72" s="180" t="s">
        <v>6</v>
      </c>
      <c r="K72" s="4">
        <f t="shared" si="12"/>
        <v>36</v>
      </c>
      <c r="L72" s="183" t="s">
        <v>5</v>
      </c>
      <c r="M72" s="192">
        <v>6126</v>
      </c>
      <c r="N72" s="99">
        <f t="shared" si="13"/>
        <v>5017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98">
        <v>0</v>
      </c>
      <c r="I73" s="91">
        <v>3</v>
      </c>
      <c r="J73" s="180" t="s">
        <v>10</v>
      </c>
      <c r="K73" s="47"/>
      <c r="L73" s="329" t="s">
        <v>88</v>
      </c>
      <c r="M73" s="190">
        <v>191489</v>
      </c>
      <c r="N73" s="189">
        <f>SUM(H89)</f>
        <v>185784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5</v>
      </c>
      <c r="J74" s="180" t="s">
        <v>12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98">
        <v>0</v>
      </c>
      <c r="I75" s="91">
        <v>6</v>
      </c>
      <c r="J75" s="180" t="s">
        <v>13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48">
        <v>0</v>
      </c>
      <c r="I76" s="91">
        <v>7</v>
      </c>
      <c r="J76" s="180" t="s">
        <v>14</v>
      </c>
      <c r="L76" s="410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48">
        <v>0</v>
      </c>
      <c r="I77" s="91">
        <v>8</v>
      </c>
      <c r="J77" s="180" t="s">
        <v>15</v>
      </c>
      <c r="L77" s="410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1">
        <v>10</v>
      </c>
      <c r="J78" s="180" t="s">
        <v>16</v>
      </c>
      <c r="L78" s="410"/>
      <c r="M78" s="28"/>
      <c r="N78" s="28"/>
      <c r="O78" s="28"/>
      <c r="S78" s="28"/>
      <c r="T78" s="28"/>
      <c r="U78" s="28"/>
      <c r="V78" s="28"/>
    </row>
    <row r="79" spans="2:22" x14ac:dyDescent="0.15">
      <c r="H79" s="519">
        <v>0</v>
      </c>
      <c r="I79" s="91">
        <v>11</v>
      </c>
      <c r="J79" s="180" t="s">
        <v>17</v>
      </c>
      <c r="L79" s="478"/>
      <c r="M79" s="28"/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14</v>
      </c>
      <c r="J80" s="180" t="s">
        <v>19</v>
      </c>
      <c r="N80" s="28"/>
      <c r="O80" s="28"/>
      <c r="S80" s="28"/>
      <c r="T80" s="28"/>
      <c r="U80" s="28"/>
      <c r="V80" s="28"/>
    </row>
    <row r="81" spans="8:22" x14ac:dyDescent="0.15">
      <c r="H81" s="136">
        <v>0</v>
      </c>
      <c r="I81" s="91">
        <v>18</v>
      </c>
      <c r="J81" s="180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1">
        <v>19</v>
      </c>
      <c r="J82" s="180" t="s">
        <v>23</v>
      </c>
      <c r="L82" s="51"/>
      <c r="M82" s="479"/>
      <c r="N82" s="28"/>
      <c r="O82" s="28"/>
      <c r="S82" s="28"/>
      <c r="T82" s="28"/>
      <c r="U82" s="28"/>
      <c r="V82" s="28"/>
    </row>
    <row r="83" spans="8:22" x14ac:dyDescent="0.15">
      <c r="H83" s="343">
        <v>0</v>
      </c>
      <c r="I83" s="91">
        <v>20</v>
      </c>
      <c r="J83" s="180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48">
        <v>0</v>
      </c>
      <c r="I84" s="91">
        <v>28</v>
      </c>
      <c r="J84" s="180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48">
        <v>0</v>
      </c>
      <c r="I85" s="91">
        <v>31</v>
      </c>
      <c r="J85" s="180" t="s">
        <v>61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98">
        <v>0</v>
      </c>
      <c r="I86" s="91">
        <v>32</v>
      </c>
      <c r="J86" s="180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389">
        <v>0</v>
      </c>
      <c r="I87" s="91">
        <v>37</v>
      </c>
      <c r="J87" s="180" t="s">
        <v>37</v>
      </c>
      <c r="L87" s="52"/>
      <c r="M87" s="28"/>
      <c r="N87" s="28"/>
      <c r="O87" s="28"/>
      <c r="S87" s="33"/>
      <c r="T87" s="33"/>
    </row>
    <row r="88" spans="8:22" x14ac:dyDescent="0.15">
      <c r="H88" s="48">
        <v>0</v>
      </c>
      <c r="I88" s="91">
        <v>39</v>
      </c>
      <c r="J88" s="180" t="s">
        <v>39</v>
      </c>
      <c r="L88" s="52"/>
      <c r="M88" s="28"/>
      <c r="N88" s="28"/>
      <c r="O88" s="28"/>
      <c r="Q88" s="28"/>
    </row>
    <row r="89" spans="8:22" x14ac:dyDescent="0.15">
      <c r="H89" s="132">
        <f>SUM(H49:H88)</f>
        <v>185784</v>
      </c>
      <c r="I89" s="91"/>
      <c r="J89" s="4" t="s">
        <v>8</v>
      </c>
      <c r="L89" s="52"/>
      <c r="M89" s="28"/>
      <c r="N89" s="28"/>
      <c r="O89" s="28"/>
    </row>
    <row r="90" spans="8:22" x14ac:dyDescent="0.15">
      <c r="I90" s="186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U15" sqref="U15"/>
    </sheetView>
  </sheetViews>
  <sheetFormatPr defaultRowHeight="13.5" x14ac:dyDescent="0.15"/>
  <cols>
    <col min="1" max="1" width="6.125" style="466" customWidth="1"/>
    <col min="2" max="2" width="19.375" style="466" customWidth="1"/>
    <col min="3" max="4" width="13.25" style="466" customWidth="1"/>
    <col min="5" max="6" width="11.875" style="466" customWidth="1"/>
    <col min="7" max="7" width="18.625" style="466" customWidth="1"/>
    <col min="8" max="8" width="15.25" style="466" customWidth="1"/>
    <col min="9" max="9" width="4.75" style="53" customWidth="1"/>
    <col min="10" max="10" width="18.75" style="466" customWidth="1"/>
    <col min="11" max="11" width="5" style="466" customWidth="1"/>
    <col min="12" max="12" width="18.125" style="466" customWidth="1"/>
    <col min="13" max="13" width="15.875" style="466" customWidth="1"/>
    <col min="14" max="14" width="14.5" style="466" customWidth="1"/>
    <col min="15" max="15" width="11" style="466" customWidth="1"/>
    <col min="16" max="16" width="9" style="466"/>
    <col min="17" max="17" width="6.25" style="466" customWidth="1"/>
    <col min="18" max="18" width="14.25" style="60" customWidth="1"/>
    <col min="19" max="30" width="7.625" style="466" customWidth="1"/>
    <col min="31" max="16384" width="9" style="466"/>
  </cols>
  <sheetData>
    <row r="1" spans="5:31" ht="13.5" customHeight="1" x14ac:dyDescent="0.15">
      <c r="H1" s="470"/>
      <c r="J1" s="113"/>
      <c r="Q1" s="28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0" t="s">
        <v>186</v>
      </c>
      <c r="I2" s="91"/>
      <c r="J2" s="211" t="s">
        <v>99</v>
      </c>
      <c r="K2" s="4"/>
      <c r="L2" s="203" t="s">
        <v>178</v>
      </c>
      <c r="Q2" s="1"/>
      <c r="R2" s="12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0" t="s">
        <v>95</v>
      </c>
      <c r="I3" s="91"/>
      <c r="J3" s="158" t="s">
        <v>47</v>
      </c>
      <c r="K3" s="4"/>
      <c r="L3" s="46" t="s">
        <v>95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78214</v>
      </c>
      <c r="I4" s="91">
        <v>31</v>
      </c>
      <c r="J4" s="36" t="s">
        <v>61</v>
      </c>
      <c r="K4" s="229">
        <f>SUM(I4)</f>
        <v>31</v>
      </c>
      <c r="L4" s="320">
        <v>82220</v>
      </c>
      <c r="M4" s="486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43284</v>
      </c>
      <c r="I5" s="91">
        <v>3</v>
      </c>
      <c r="J5" s="36" t="s">
        <v>10</v>
      </c>
      <c r="K5" s="229">
        <f t="shared" ref="K5:K13" si="0">SUM(I5)</f>
        <v>3</v>
      </c>
      <c r="L5" s="320">
        <v>31926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40198</v>
      </c>
      <c r="I6" s="91">
        <v>2</v>
      </c>
      <c r="J6" s="36" t="s">
        <v>6</v>
      </c>
      <c r="K6" s="229">
        <f t="shared" si="0"/>
        <v>2</v>
      </c>
      <c r="L6" s="320">
        <v>37535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34109</v>
      </c>
      <c r="I7" s="91">
        <v>34</v>
      </c>
      <c r="J7" s="36" t="s">
        <v>1</v>
      </c>
      <c r="K7" s="229">
        <f t="shared" si="0"/>
        <v>34</v>
      </c>
      <c r="L7" s="320">
        <v>24227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21031</v>
      </c>
      <c r="I8" s="91">
        <v>13</v>
      </c>
      <c r="J8" s="36" t="s">
        <v>7</v>
      </c>
      <c r="K8" s="229">
        <f t="shared" si="0"/>
        <v>13</v>
      </c>
      <c r="L8" s="320">
        <v>19618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18411</v>
      </c>
      <c r="I9" s="91">
        <v>40</v>
      </c>
      <c r="J9" s="347" t="s">
        <v>2</v>
      </c>
      <c r="K9" s="229">
        <f t="shared" si="0"/>
        <v>40</v>
      </c>
      <c r="L9" s="320">
        <v>29511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18171</v>
      </c>
      <c r="I10" s="91">
        <v>17</v>
      </c>
      <c r="J10" s="36" t="s">
        <v>21</v>
      </c>
      <c r="K10" s="229">
        <f t="shared" si="0"/>
        <v>17</v>
      </c>
      <c r="L10" s="320">
        <v>22137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14631</v>
      </c>
      <c r="I11" s="91">
        <v>33</v>
      </c>
      <c r="J11" s="36" t="s">
        <v>0</v>
      </c>
      <c r="K11" s="229">
        <f t="shared" si="0"/>
        <v>33</v>
      </c>
      <c r="L11" s="320">
        <v>15651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29">
        <v>14396</v>
      </c>
      <c r="I12" s="91">
        <v>16</v>
      </c>
      <c r="J12" s="36" t="s">
        <v>3</v>
      </c>
      <c r="K12" s="229">
        <f t="shared" si="0"/>
        <v>16</v>
      </c>
      <c r="L12" s="321">
        <v>22573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1">
        <v>14224</v>
      </c>
      <c r="I13" s="151">
        <v>38</v>
      </c>
      <c r="J13" s="84" t="s">
        <v>38</v>
      </c>
      <c r="K13" s="229">
        <f t="shared" si="0"/>
        <v>38</v>
      </c>
      <c r="L13" s="321">
        <v>15229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5">
        <v>12228</v>
      </c>
      <c r="I14" s="252">
        <v>11</v>
      </c>
      <c r="J14" s="464" t="s">
        <v>17</v>
      </c>
      <c r="K14" s="119" t="s">
        <v>8</v>
      </c>
      <c r="L14" s="322">
        <v>377354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11287</v>
      </c>
      <c r="I15" s="91">
        <v>26</v>
      </c>
      <c r="J15" s="36" t="s">
        <v>30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343">
        <v>10450</v>
      </c>
      <c r="I16" s="91">
        <v>1</v>
      </c>
      <c r="J16" s="36" t="s">
        <v>4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8645</v>
      </c>
      <c r="I17" s="91">
        <v>21</v>
      </c>
      <c r="J17" s="391" t="s">
        <v>157</v>
      </c>
      <c r="L17" s="57"/>
      <c r="M17" s="491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6">
        <v>7049</v>
      </c>
      <c r="I18" s="91">
        <v>36</v>
      </c>
      <c r="J18" s="36" t="s">
        <v>5</v>
      </c>
      <c r="K18" s="1"/>
      <c r="L18" s="212" t="s">
        <v>99</v>
      </c>
      <c r="M18" s="466" t="s">
        <v>60</v>
      </c>
      <c r="N18" s="46" t="s">
        <v>70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5412</v>
      </c>
      <c r="I19" s="91">
        <v>24</v>
      </c>
      <c r="J19" s="347" t="s">
        <v>28</v>
      </c>
      <c r="K19" s="130">
        <f>SUM(I4)</f>
        <v>31</v>
      </c>
      <c r="L19" s="36" t="s">
        <v>61</v>
      </c>
      <c r="M19" s="446">
        <v>77288</v>
      </c>
      <c r="N19" s="99">
        <f>SUM(H4)</f>
        <v>78214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47</v>
      </c>
      <c r="C20" s="66" t="s">
        <v>186</v>
      </c>
      <c r="D20" s="66" t="s">
        <v>178</v>
      </c>
      <c r="E20" s="66" t="s">
        <v>41</v>
      </c>
      <c r="F20" s="66" t="s">
        <v>49</v>
      </c>
      <c r="G20" s="326" t="s">
        <v>182</v>
      </c>
      <c r="H20" s="98">
        <v>4498</v>
      </c>
      <c r="I20" s="91">
        <v>25</v>
      </c>
      <c r="J20" s="36" t="s">
        <v>29</v>
      </c>
      <c r="K20" s="130">
        <f t="shared" ref="K20:K28" si="1">SUM(I5)</f>
        <v>3</v>
      </c>
      <c r="L20" s="36" t="s">
        <v>10</v>
      </c>
      <c r="M20" s="447">
        <v>42732</v>
      </c>
      <c r="N20" s="99">
        <f t="shared" ref="N20:N28" si="2">SUM(H5)</f>
        <v>43284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61</v>
      </c>
      <c r="C21" s="228">
        <f>SUM(H4)</f>
        <v>78214</v>
      </c>
      <c r="D21" s="6">
        <f>SUM(L4)</f>
        <v>82220</v>
      </c>
      <c r="E21" s="58">
        <f t="shared" ref="E21:E30" si="3">SUM(N19/M19*100)</f>
        <v>101.19811613704586</v>
      </c>
      <c r="F21" s="58">
        <f t="shared" ref="F21:F31" si="4">SUM(C21/D21*100)</f>
        <v>95.127706154220377</v>
      </c>
      <c r="G21" s="69"/>
      <c r="H21" s="48">
        <v>3975</v>
      </c>
      <c r="I21" s="91">
        <v>9</v>
      </c>
      <c r="J21" s="391" t="s">
        <v>165</v>
      </c>
      <c r="K21" s="130">
        <f t="shared" si="1"/>
        <v>2</v>
      </c>
      <c r="L21" s="36" t="s">
        <v>6</v>
      </c>
      <c r="M21" s="447">
        <v>38197</v>
      </c>
      <c r="N21" s="99">
        <f t="shared" si="2"/>
        <v>40198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10</v>
      </c>
      <c r="C22" s="228">
        <f t="shared" ref="C22:C30" si="5">SUM(H5)</f>
        <v>43284</v>
      </c>
      <c r="D22" s="6">
        <f t="shared" ref="D22:D30" si="6">SUM(L5)</f>
        <v>31926</v>
      </c>
      <c r="E22" s="58">
        <f t="shared" si="3"/>
        <v>101.29177197416456</v>
      </c>
      <c r="F22" s="58">
        <f t="shared" si="4"/>
        <v>135.57601954519828</v>
      </c>
      <c r="G22" s="69"/>
      <c r="H22" s="343">
        <v>3030</v>
      </c>
      <c r="I22" s="91">
        <v>39</v>
      </c>
      <c r="J22" s="36" t="s">
        <v>39</v>
      </c>
      <c r="K22" s="130">
        <f t="shared" si="1"/>
        <v>34</v>
      </c>
      <c r="L22" s="36" t="s">
        <v>1</v>
      </c>
      <c r="M22" s="447">
        <v>33306</v>
      </c>
      <c r="N22" s="99">
        <f t="shared" si="2"/>
        <v>34109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6</v>
      </c>
      <c r="C23" s="456">
        <f t="shared" si="5"/>
        <v>40198</v>
      </c>
      <c r="D23" s="109">
        <f t="shared" si="6"/>
        <v>37535</v>
      </c>
      <c r="E23" s="457">
        <f t="shared" si="3"/>
        <v>105.23863130612352</v>
      </c>
      <c r="F23" s="457">
        <f t="shared" si="4"/>
        <v>107.09471160250432</v>
      </c>
      <c r="G23" s="69"/>
      <c r="H23" s="98">
        <v>2779</v>
      </c>
      <c r="I23" s="91">
        <v>10</v>
      </c>
      <c r="J23" s="36" t="s">
        <v>16</v>
      </c>
      <c r="K23" s="130">
        <f t="shared" si="1"/>
        <v>13</v>
      </c>
      <c r="L23" s="36" t="s">
        <v>7</v>
      </c>
      <c r="M23" s="447">
        <v>18188</v>
      </c>
      <c r="N23" s="99">
        <f t="shared" si="2"/>
        <v>21031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</v>
      </c>
      <c r="C24" s="228">
        <f t="shared" si="5"/>
        <v>34109</v>
      </c>
      <c r="D24" s="6">
        <f t="shared" si="6"/>
        <v>24227</v>
      </c>
      <c r="E24" s="58">
        <f t="shared" si="3"/>
        <v>102.41097700114095</v>
      </c>
      <c r="F24" s="58">
        <f t="shared" si="4"/>
        <v>140.78920212985514</v>
      </c>
      <c r="G24" s="69"/>
      <c r="H24" s="98">
        <v>2666</v>
      </c>
      <c r="I24" s="91">
        <v>14</v>
      </c>
      <c r="J24" s="36" t="s">
        <v>19</v>
      </c>
      <c r="K24" s="130">
        <f t="shared" si="1"/>
        <v>40</v>
      </c>
      <c r="L24" s="347" t="s">
        <v>2</v>
      </c>
      <c r="M24" s="447">
        <v>19850</v>
      </c>
      <c r="N24" s="99">
        <f t="shared" si="2"/>
        <v>18411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7</v>
      </c>
      <c r="C25" s="228">
        <f t="shared" si="5"/>
        <v>21031</v>
      </c>
      <c r="D25" s="6">
        <f t="shared" si="6"/>
        <v>19618</v>
      </c>
      <c r="E25" s="58">
        <f t="shared" si="3"/>
        <v>115.63118539696504</v>
      </c>
      <c r="F25" s="58">
        <f t="shared" si="4"/>
        <v>107.20256906922214</v>
      </c>
      <c r="G25" s="79"/>
      <c r="H25" s="48">
        <v>1234</v>
      </c>
      <c r="I25" s="91">
        <v>4</v>
      </c>
      <c r="J25" s="36" t="s">
        <v>11</v>
      </c>
      <c r="K25" s="130">
        <f t="shared" si="1"/>
        <v>17</v>
      </c>
      <c r="L25" s="36" t="s">
        <v>21</v>
      </c>
      <c r="M25" s="447">
        <v>15689</v>
      </c>
      <c r="N25" s="99">
        <f t="shared" si="2"/>
        <v>18171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47" t="s">
        <v>2</v>
      </c>
      <c r="C26" s="228">
        <f t="shared" si="5"/>
        <v>18411</v>
      </c>
      <c r="D26" s="6">
        <f t="shared" si="6"/>
        <v>29511</v>
      </c>
      <c r="E26" s="58">
        <f t="shared" si="3"/>
        <v>92.750629722921914</v>
      </c>
      <c r="F26" s="58">
        <f t="shared" si="4"/>
        <v>62.386906577208499</v>
      </c>
      <c r="G26" s="69"/>
      <c r="H26" s="98">
        <v>1022</v>
      </c>
      <c r="I26" s="91">
        <v>27</v>
      </c>
      <c r="J26" s="36" t="s">
        <v>31</v>
      </c>
      <c r="K26" s="130">
        <f t="shared" si="1"/>
        <v>33</v>
      </c>
      <c r="L26" s="36" t="s">
        <v>0</v>
      </c>
      <c r="M26" s="447">
        <v>10050</v>
      </c>
      <c r="N26" s="99">
        <f t="shared" si="2"/>
        <v>14631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21</v>
      </c>
      <c r="C27" s="228">
        <f t="shared" si="5"/>
        <v>18171</v>
      </c>
      <c r="D27" s="6">
        <f t="shared" si="6"/>
        <v>22137</v>
      </c>
      <c r="E27" s="58">
        <f t="shared" si="3"/>
        <v>115.82000127477852</v>
      </c>
      <c r="F27" s="58">
        <f t="shared" si="4"/>
        <v>82.084293264670009</v>
      </c>
      <c r="G27" s="69"/>
      <c r="H27" s="98">
        <v>680</v>
      </c>
      <c r="I27" s="91">
        <v>12</v>
      </c>
      <c r="J27" s="36" t="s">
        <v>18</v>
      </c>
      <c r="K27" s="130">
        <f t="shared" si="1"/>
        <v>16</v>
      </c>
      <c r="L27" s="36" t="s">
        <v>3</v>
      </c>
      <c r="M27" s="448">
        <v>18528</v>
      </c>
      <c r="N27" s="99">
        <f t="shared" si="2"/>
        <v>14396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0</v>
      </c>
      <c r="C28" s="228">
        <f t="shared" si="5"/>
        <v>14631</v>
      </c>
      <c r="D28" s="6">
        <f t="shared" si="6"/>
        <v>15651</v>
      </c>
      <c r="E28" s="58">
        <f t="shared" si="3"/>
        <v>145.58208955223881</v>
      </c>
      <c r="F28" s="58">
        <f t="shared" si="4"/>
        <v>93.482844546674343</v>
      </c>
      <c r="G28" s="80"/>
      <c r="H28" s="98">
        <v>581</v>
      </c>
      <c r="I28" s="91">
        <v>15</v>
      </c>
      <c r="J28" s="36" t="s">
        <v>20</v>
      </c>
      <c r="K28" s="204">
        <f t="shared" si="1"/>
        <v>38</v>
      </c>
      <c r="L28" s="84" t="s">
        <v>38</v>
      </c>
      <c r="M28" s="449">
        <v>13807</v>
      </c>
      <c r="N28" s="188">
        <f t="shared" si="2"/>
        <v>14224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3</v>
      </c>
      <c r="C29" s="228">
        <f t="shared" si="5"/>
        <v>14396</v>
      </c>
      <c r="D29" s="6">
        <f t="shared" si="6"/>
        <v>22573</v>
      </c>
      <c r="E29" s="58">
        <f t="shared" si="3"/>
        <v>77.698618307426585</v>
      </c>
      <c r="F29" s="58">
        <f t="shared" si="4"/>
        <v>63.775306782439202</v>
      </c>
      <c r="G29" s="79"/>
      <c r="H29" s="98">
        <v>468</v>
      </c>
      <c r="I29" s="91">
        <v>32</v>
      </c>
      <c r="J29" s="36" t="s">
        <v>35</v>
      </c>
      <c r="K29" s="128"/>
      <c r="L29" s="128" t="s">
        <v>54</v>
      </c>
      <c r="M29" s="450">
        <v>365915</v>
      </c>
      <c r="N29" s="193">
        <f>SUM(H44)</f>
        <v>373730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38</v>
      </c>
      <c r="C30" s="228">
        <f t="shared" si="5"/>
        <v>14224</v>
      </c>
      <c r="D30" s="6">
        <f t="shared" si="6"/>
        <v>15229</v>
      </c>
      <c r="E30" s="64">
        <f t="shared" si="3"/>
        <v>103.02020714130514</v>
      </c>
      <c r="F30" s="70">
        <f t="shared" si="4"/>
        <v>93.400748571803788</v>
      </c>
      <c r="G30" s="82"/>
      <c r="H30" s="98">
        <v>353</v>
      </c>
      <c r="I30" s="91">
        <v>7</v>
      </c>
      <c r="J30" s="36" t="s">
        <v>14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56</v>
      </c>
      <c r="C31" s="74">
        <f>SUM(H44)</f>
        <v>373730</v>
      </c>
      <c r="D31" s="74">
        <f>SUM(L14)</f>
        <v>377354</v>
      </c>
      <c r="E31" s="77">
        <f>SUM(N29/M29*100)</f>
        <v>102.13574190727354</v>
      </c>
      <c r="F31" s="70">
        <f t="shared" si="4"/>
        <v>99.03962857158001</v>
      </c>
      <c r="G31" s="92">
        <v>47.9</v>
      </c>
      <c r="H31" s="98">
        <v>299</v>
      </c>
      <c r="I31" s="91">
        <v>20</v>
      </c>
      <c r="J31" s="36" t="s">
        <v>24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216</v>
      </c>
      <c r="I32" s="91">
        <v>5</v>
      </c>
      <c r="J32" s="36" t="s">
        <v>12</v>
      </c>
      <c r="K32" s="1"/>
      <c r="L32" s="410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98</v>
      </c>
      <c r="I33" s="91">
        <v>37</v>
      </c>
      <c r="J33" s="36" t="s">
        <v>37</v>
      </c>
      <c r="K33" s="1"/>
      <c r="L33" s="410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53</v>
      </c>
      <c r="I34" s="91">
        <v>18</v>
      </c>
      <c r="J34" s="36" t="s">
        <v>22</v>
      </c>
      <c r="K34" s="1"/>
      <c r="L34" s="410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6">
        <v>33</v>
      </c>
      <c r="I35" s="91">
        <v>23</v>
      </c>
      <c r="J35" s="36" t="s">
        <v>27</v>
      </c>
      <c r="K35" s="1"/>
      <c r="L35" s="478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47">
        <v>2</v>
      </c>
      <c r="I36" s="91">
        <v>6</v>
      </c>
      <c r="J36" s="36" t="s">
        <v>13</v>
      </c>
      <c r="K36" s="1"/>
      <c r="L36" s="474"/>
      <c r="M36" s="474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1</v>
      </c>
      <c r="I37" s="91">
        <v>29</v>
      </c>
      <c r="J37" s="36" t="s">
        <v>53</v>
      </c>
      <c r="K37" s="1"/>
      <c r="L37" s="51"/>
      <c r="M37" s="479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1</v>
      </c>
      <c r="I38" s="91">
        <v>30</v>
      </c>
      <c r="J38" s="36" t="s">
        <v>33</v>
      </c>
      <c r="K38" s="1"/>
      <c r="L38" s="474"/>
      <c r="M38" s="474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343">
        <v>1</v>
      </c>
      <c r="I39" s="91">
        <v>35</v>
      </c>
      <c r="J39" s="36" t="s">
        <v>36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8</v>
      </c>
      <c r="J40" s="36" t="s">
        <v>15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389">
        <v>0</v>
      </c>
      <c r="I41" s="91">
        <v>19</v>
      </c>
      <c r="J41" s="36" t="s">
        <v>23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22</v>
      </c>
      <c r="J42" s="36" t="s">
        <v>26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28</v>
      </c>
      <c r="J43" s="36" t="s">
        <v>32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3">
        <f>SUM(H4:H43)</f>
        <v>373730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72"/>
      <c r="L47" s="491"/>
      <c r="M47" s="52"/>
      <c r="N47" s="28"/>
      <c r="Q47" s="1"/>
      <c r="R47" s="12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3" t="s">
        <v>186</v>
      </c>
      <c r="I48" s="91"/>
      <c r="J48" s="214" t="s">
        <v>87</v>
      </c>
      <c r="K48" s="4"/>
      <c r="L48" s="382" t="s">
        <v>178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5" t="s">
        <v>95</v>
      </c>
      <c r="I49" s="91"/>
      <c r="J49" s="158" t="s">
        <v>9</v>
      </c>
      <c r="K49" s="4"/>
      <c r="L49" s="382" t="s">
        <v>95</v>
      </c>
      <c r="M49" s="49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501">
        <v>13281</v>
      </c>
      <c r="I50" s="91">
        <v>16</v>
      </c>
      <c r="J50" s="36" t="s">
        <v>3</v>
      </c>
      <c r="K50" s="380">
        <f>SUM(I50)</f>
        <v>16</v>
      </c>
      <c r="L50" s="383">
        <v>13636</v>
      </c>
      <c r="M50" s="492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8841</v>
      </c>
      <c r="I51" s="91">
        <v>33</v>
      </c>
      <c r="J51" s="36" t="s">
        <v>0</v>
      </c>
      <c r="K51" s="380">
        <f t="shared" ref="K51:K59" si="7">SUM(I51)</f>
        <v>33</v>
      </c>
      <c r="L51" s="384">
        <v>14168</v>
      </c>
      <c r="M51" s="492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3538</v>
      </c>
      <c r="I52" s="91">
        <v>26</v>
      </c>
      <c r="J52" s="36" t="s">
        <v>30</v>
      </c>
      <c r="K52" s="380">
        <f t="shared" si="7"/>
        <v>26</v>
      </c>
      <c r="L52" s="384">
        <v>3311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47</v>
      </c>
      <c r="C53" s="66" t="s">
        <v>186</v>
      </c>
      <c r="D53" s="66" t="s">
        <v>178</v>
      </c>
      <c r="E53" s="66" t="s">
        <v>41</v>
      </c>
      <c r="F53" s="66" t="s">
        <v>49</v>
      </c>
      <c r="G53" s="326" t="s">
        <v>182</v>
      </c>
      <c r="H53" s="48">
        <v>3023</v>
      </c>
      <c r="I53" s="91">
        <v>40</v>
      </c>
      <c r="J53" s="36" t="s">
        <v>2</v>
      </c>
      <c r="K53" s="380">
        <f t="shared" si="7"/>
        <v>40</v>
      </c>
      <c r="L53" s="384">
        <v>1805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13281</v>
      </c>
      <c r="D54" s="109">
        <f>SUM(L50)</f>
        <v>13636</v>
      </c>
      <c r="E54" s="58">
        <f t="shared" ref="E54:E63" si="8">SUM(N67/M67*100)</f>
        <v>87.306074151985285</v>
      </c>
      <c r="F54" s="58">
        <f t="shared" ref="F54:F61" si="9">SUM(C54/D54*100)</f>
        <v>97.396597242593131</v>
      </c>
      <c r="G54" s="69"/>
      <c r="H54" s="98">
        <v>1371</v>
      </c>
      <c r="I54" s="91">
        <v>22</v>
      </c>
      <c r="J54" s="36" t="s">
        <v>26</v>
      </c>
      <c r="K54" s="380">
        <f t="shared" si="7"/>
        <v>22</v>
      </c>
      <c r="L54" s="384">
        <v>1371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8841</v>
      </c>
      <c r="D55" s="109">
        <f t="shared" ref="D55:D63" si="11">SUM(L51)</f>
        <v>14168</v>
      </c>
      <c r="E55" s="58">
        <f t="shared" si="8"/>
        <v>109.10773787486117</v>
      </c>
      <c r="F55" s="58">
        <f t="shared" si="9"/>
        <v>62.401185770750992</v>
      </c>
      <c r="G55" s="69"/>
      <c r="H55" s="48">
        <v>1290</v>
      </c>
      <c r="I55" s="91">
        <v>34</v>
      </c>
      <c r="J55" s="36" t="s">
        <v>1</v>
      </c>
      <c r="K55" s="380">
        <f t="shared" si="7"/>
        <v>34</v>
      </c>
      <c r="L55" s="384">
        <v>2155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3538</v>
      </c>
      <c r="D56" s="109">
        <f t="shared" si="11"/>
        <v>3311</v>
      </c>
      <c r="E56" s="58">
        <f t="shared" si="8"/>
        <v>100.31187978451943</v>
      </c>
      <c r="F56" s="58">
        <f t="shared" si="9"/>
        <v>106.8559347629115</v>
      </c>
      <c r="G56" s="69"/>
      <c r="H56" s="48">
        <v>1192</v>
      </c>
      <c r="I56" s="91">
        <v>14</v>
      </c>
      <c r="J56" s="36" t="s">
        <v>19</v>
      </c>
      <c r="K56" s="380">
        <f t="shared" si="7"/>
        <v>14</v>
      </c>
      <c r="L56" s="384">
        <v>839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2</v>
      </c>
      <c r="C57" s="47">
        <f t="shared" si="10"/>
        <v>3023</v>
      </c>
      <c r="D57" s="109">
        <f t="shared" si="11"/>
        <v>1805</v>
      </c>
      <c r="E57" s="58">
        <f t="shared" si="8"/>
        <v>108.7410071942446</v>
      </c>
      <c r="F57" s="58">
        <f t="shared" si="9"/>
        <v>167.47922437673131</v>
      </c>
      <c r="G57" s="69"/>
      <c r="H57" s="48">
        <v>1179</v>
      </c>
      <c r="I57" s="91">
        <v>31</v>
      </c>
      <c r="J57" s="36" t="s">
        <v>61</v>
      </c>
      <c r="K57" s="380">
        <f t="shared" si="7"/>
        <v>31</v>
      </c>
      <c r="L57" s="384">
        <v>1557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26</v>
      </c>
      <c r="C58" s="47">
        <f t="shared" si="10"/>
        <v>1371</v>
      </c>
      <c r="D58" s="109">
        <f t="shared" si="11"/>
        <v>1371</v>
      </c>
      <c r="E58" s="58">
        <f t="shared" si="8"/>
        <v>100</v>
      </c>
      <c r="F58" s="58">
        <f t="shared" si="9"/>
        <v>100</v>
      </c>
      <c r="G58" s="79"/>
      <c r="H58" s="48">
        <v>1099</v>
      </c>
      <c r="I58" s="91">
        <v>38</v>
      </c>
      <c r="J58" s="36" t="s">
        <v>38</v>
      </c>
      <c r="K58" s="380">
        <f t="shared" si="7"/>
        <v>38</v>
      </c>
      <c r="L58" s="384">
        <v>1529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1</v>
      </c>
      <c r="C59" s="47">
        <f t="shared" si="10"/>
        <v>1290</v>
      </c>
      <c r="D59" s="109">
        <f t="shared" si="11"/>
        <v>2155</v>
      </c>
      <c r="E59" s="58">
        <f t="shared" si="8"/>
        <v>90.399439383321649</v>
      </c>
      <c r="F59" s="58">
        <f t="shared" si="9"/>
        <v>59.86078886310905</v>
      </c>
      <c r="G59" s="69"/>
      <c r="H59" s="514">
        <v>843</v>
      </c>
      <c r="I59" s="151">
        <v>24</v>
      </c>
      <c r="J59" s="510" t="s">
        <v>28</v>
      </c>
      <c r="K59" s="381">
        <f t="shared" si="7"/>
        <v>24</v>
      </c>
      <c r="L59" s="385">
        <v>888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7">
        <v>7</v>
      </c>
      <c r="B60" s="36" t="s">
        <v>19</v>
      </c>
      <c r="C60" s="99">
        <f t="shared" si="10"/>
        <v>1192</v>
      </c>
      <c r="D60" s="109">
        <f t="shared" si="11"/>
        <v>839</v>
      </c>
      <c r="E60" s="58">
        <f t="shared" si="8"/>
        <v>118.48906560636183</v>
      </c>
      <c r="F60" s="58">
        <f t="shared" si="9"/>
        <v>142.07389749702025</v>
      </c>
      <c r="G60" s="438"/>
      <c r="H60" s="471">
        <v>812</v>
      </c>
      <c r="I60" s="252">
        <v>25</v>
      </c>
      <c r="J60" s="464" t="s">
        <v>29</v>
      </c>
      <c r="K60" s="439" t="s">
        <v>8</v>
      </c>
      <c r="L60" s="452">
        <v>43394</v>
      </c>
      <c r="M60" s="440"/>
      <c r="N60" s="101"/>
      <c r="Q60" s="100"/>
      <c r="R60" s="440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61</v>
      </c>
      <c r="C61" s="47">
        <f t="shared" si="10"/>
        <v>1179</v>
      </c>
      <c r="D61" s="109">
        <f t="shared" si="11"/>
        <v>1557</v>
      </c>
      <c r="E61" s="58">
        <f t="shared" si="8"/>
        <v>102.96943231441047</v>
      </c>
      <c r="F61" s="58">
        <f t="shared" si="9"/>
        <v>75.72254335260115</v>
      </c>
      <c r="G61" s="80"/>
      <c r="H61" s="98">
        <v>594</v>
      </c>
      <c r="I61" s="91">
        <v>1</v>
      </c>
      <c r="J61" s="36" t="s">
        <v>4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38</v>
      </c>
      <c r="C62" s="47">
        <f t="shared" si="10"/>
        <v>1099</v>
      </c>
      <c r="D62" s="109">
        <f t="shared" si="11"/>
        <v>1529</v>
      </c>
      <c r="E62" s="58">
        <f t="shared" si="8"/>
        <v>90.229885057471265</v>
      </c>
      <c r="F62" s="58">
        <f>SUM(C62/D62*100)</f>
        <v>71.877043819489856</v>
      </c>
      <c r="G62" s="79"/>
      <c r="H62" s="48">
        <v>325</v>
      </c>
      <c r="I62" s="91">
        <v>15</v>
      </c>
      <c r="J62" s="36" t="s">
        <v>20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510" t="s">
        <v>28</v>
      </c>
      <c r="C63" s="47">
        <f t="shared" si="10"/>
        <v>843</v>
      </c>
      <c r="D63" s="109">
        <f t="shared" si="11"/>
        <v>888</v>
      </c>
      <c r="E63" s="64">
        <f t="shared" si="8"/>
        <v>95.361990950226243</v>
      </c>
      <c r="F63" s="58">
        <f>SUM(C63/D63*100)</f>
        <v>94.932432432432435</v>
      </c>
      <c r="G63" s="82"/>
      <c r="H63" s="48">
        <v>222</v>
      </c>
      <c r="I63" s="91">
        <v>37</v>
      </c>
      <c r="J63" s="36" t="s">
        <v>37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56</v>
      </c>
      <c r="C64" s="74">
        <f>SUM(H90)</f>
        <v>37935</v>
      </c>
      <c r="D64" s="74">
        <f>SUM(L60)</f>
        <v>43394</v>
      </c>
      <c r="E64" s="77">
        <f>SUM(N77/M77*100)</f>
        <v>96.274395350607819</v>
      </c>
      <c r="F64" s="77">
        <f>SUM(C64/D64*100)</f>
        <v>87.419919804581284</v>
      </c>
      <c r="G64" s="481">
        <v>132.6</v>
      </c>
      <c r="H64" s="405">
        <v>162</v>
      </c>
      <c r="I64" s="91">
        <v>13</v>
      </c>
      <c r="J64" s="36" t="s">
        <v>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87</v>
      </c>
      <c r="I65" s="91">
        <v>36</v>
      </c>
      <c r="J65" s="36" t="s">
        <v>5</v>
      </c>
      <c r="L65" s="1"/>
      <c r="M65" s="491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40</v>
      </c>
      <c r="I66" s="91">
        <v>9</v>
      </c>
      <c r="J66" s="391" t="s">
        <v>165</v>
      </c>
      <c r="K66" s="1"/>
      <c r="L66" s="215" t="s">
        <v>87</v>
      </c>
      <c r="M66" s="398" t="s">
        <v>60</v>
      </c>
      <c r="N66" s="46" t="s">
        <v>70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26</v>
      </c>
      <c r="I67" s="91">
        <v>19</v>
      </c>
      <c r="J67" s="36" t="s">
        <v>23</v>
      </c>
      <c r="K67" s="4">
        <f>SUM(I50)</f>
        <v>16</v>
      </c>
      <c r="L67" s="36" t="s">
        <v>3</v>
      </c>
      <c r="M67" s="483">
        <v>15212</v>
      </c>
      <c r="N67" s="99">
        <f>SUM(H50)</f>
        <v>13281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98">
        <v>5</v>
      </c>
      <c r="I68" s="91">
        <v>17</v>
      </c>
      <c r="J68" s="36" t="s">
        <v>21</v>
      </c>
      <c r="K68" s="4">
        <f t="shared" ref="K68:K76" si="12">SUM(I51)</f>
        <v>33</v>
      </c>
      <c r="L68" s="36" t="s">
        <v>0</v>
      </c>
      <c r="M68" s="484">
        <v>8103</v>
      </c>
      <c r="N68" s="99">
        <f t="shared" ref="N68:N76" si="13">SUM(H51)</f>
        <v>8841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5</v>
      </c>
      <c r="I69" s="91">
        <v>23</v>
      </c>
      <c r="J69" s="36" t="s">
        <v>27</v>
      </c>
      <c r="K69" s="4">
        <f t="shared" si="12"/>
        <v>26</v>
      </c>
      <c r="L69" s="36" t="s">
        <v>30</v>
      </c>
      <c r="M69" s="484">
        <v>3527</v>
      </c>
      <c r="N69" s="99">
        <f t="shared" si="13"/>
        <v>3538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2</v>
      </c>
      <c r="J70" s="36" t="s">
        <v>6</v>
      </c>
      <c r="K70" s="4">
        <f t="shared" si="12"/>
        <v>40</v>
      </c>
      <c r="L70" s="36" t="s">
        <v>2</v>
      </c>
      <c r="M70" s="484">
        <v>2780</v>
      </c>
      <c r="N70" s="99">
        <f t="shared" si="13"/>
        <v>3023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3</v>
      </c>
      <c r="J71" s="36" t="s">
        <v>10</v>
      </c>
      <c r="K71" s="4">
        <f t="shared" si="12"/>
        <v>22</v>
      </c>
      <c r="L71" s="36" t="s">
        <v>26</v>
      </c>
      <c r="M71" s="484">
        <v>1371</v>
      </c>
      <c r="N71" s="99">
        <f t="shared" si="13"/>
        <v>1371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98">
        <v>0</v>
      </c>
      <c r="I72" s="91">
        <v>4</v>
      </c>
      <c r="J72" s="36" t="s">
        <v>11</v>
      </c>
      <c r="K72" s="4">
        <f t="shared" si="12"/>
        <v>34</v>
      </c>
      <c r="L72" s="36" t="s">
        <v>1</v>
      </c>
      <c r="M72" s="484">
        <v>1427</v>
      </c>
      <c r="N72" s="99">
        <f t="shared" si="13"/>
        <v>1290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98">
        <v>0</v>
      </c>
      <c r="I73" s="91">
        <v>5</v>
      </c>
      <c r="J73" s="36" t="s">
        <v>12</v>
      </c>
      <c r="K73" s="4">
        <f t="shared" si="12"/>
        <v>14</v>
      </c>
      <c r="L73" s="36" t="s">
        <v>19</v>
      </c>
      <c r="M73" s="484">
        <v>1006</v>
      </c>
      <c r="N73" s="99">
        <f t="shared" si="13"/>
        <v>1192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98">
        <v>0</v>
      </c>
      <c r="I74" s="91">
        <v>6</v>
      </c>
      <c r="J74" s="36" t="s">
        <v>13</v>
      </c>
      <c r="K74" s="4">
        <f t="shared" si="12"/>
        <v>31</v>
      </c>
      <c r="L74" s="36" t="s">
        <v>61</v>
      </c>
      <c r="M74" s="484">
        <v>1145</v>
      </c>
      <c r="N74" s="99">
        <f t="shared" si="13"/>
        <v>1179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7</v>
      </c>
      <c r="J75" s="36" t="s">
        <v>14</v>
      </c>
      <c r="K75" s="4">
        <f t="shared" si="12"/>
        <v>38</v>
      </c>
      <c r="L75" s="36" t="s">
        <v>38</v>
      </c>
      <c r="M75" s="484">
        <v>1218</v>
      </c>
      <c r="N75" s="99">
        <f t="shared" si="13"/>
        <v>1099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8</v>
      </c>
      <c r="J76" s="36" t="s">
        <v>15</v>
      </c>
      <c r="K76" s="15">
        <f t="shared" si="12"/>
        <v>24</v>
      </c>
      <c r="L76" s="510" t="s">
        <v>28</v>
      </c>
      <c r="M76" s="485">
        <v>884</v>
      </c>
      <c r="N76" s="188">
        <f t="shared" si="13"/>
        <v>843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10</v>
      </c>
      <c r="J77" s="36" t="s">
        <v>16</v>
      </c>
      <c r="K77" s="4"/>
      <c r="L77" s="128" t="s">
        <v>55</v>
      </c>
      <c r="M77" s="349">
        <v>39403</v>
      </c>
      <c r="N77" s="193">
        <f>SUM(H90)</f>
        <v>37935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11</v>
      </c>
      <c r="J78" s="36" t="s">
        <v>17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136">
        <v>0</v>
      </c>
      <c r="I80" s="91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21</v>
      </c>
      <c r="J82" s="36" t="s">
        <v>67</v>
      </c>
      <c r="L82" s="410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L83" s="410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98">
        <v>0</v>
      </c>
      <c r="I84" s="91">
        <v>28</v>
      </c>
      <c r="J84" s="36" t="s">
        <v>32</v>
      </c>
      <c r="L84" s="410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343">
        <v>0</v>
      </c>
      <c r="I85" s="91">
        <v>29</v>
      </c>
      <c r="J85" s="36" t="s">
        <v>53</v>
      </c>
      <c r="L85" s="478"/>
      <c r="M85" s="28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L86" s="474"/>
      <c r="M86" s="474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98">
        <v>0</v>
      </c>
      <c r="I87" s="91">
        <v>32</v>
      </c>
      <c r="J87" s="36" t="s">
        <v>35</v>
      </c>
      <c r="L87" s="51"/>
      <c r="M87" s="479"/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L88" s="474"/>
      <c r="M88" s="474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1">
        <f>SUM(H50:H89)</f>
        <v>37935</v>
      </c>
      <c r="I90" s="91"/>
      <c r="J90" s="4" t="s">
        <v>48</v>
      </c>
      <c r="Q90" s="1"/>
      <c r="R90" s="12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Q64" sqref="Q64"/>
    </sheetView>
  </sheetViews>
  <sheetFormatPr defaultRowHeight="13.5" customHeight="1" x14ac:dyDescent="0.15"/>
  <cols>
    <col min="1" max="1" width="6.125" style="467" customWidth="1"/>
    <col min="2" max="2" width="19.25" style="467" customWidth="1"/>
    <col min="3" max="4" width="13.25" style="467" customWidth="1"/>
    <col min="5" max="6" width="11.875" style="467" customWidth="1"/>
    <col min="7" max="7" width="19.875" style="467" customWidth="1"/>
    <col min="8" max="8" width="14.5" style="467" customWidth="1"/>
    <col min="9" max="9" width="5.125" style="467" customWidth="1"/>
    <col min="10" max="10" width="17.625" style="467" customWidth="1"/>
    <col min="11" max="11" width="5" style="467" customWidth="1"/>
    <col min="12" max="12" width="17.875" style="467" customWidth="1"/>
    <col min="13" max="13" width="15.375" style="1" customWidth="1"/>
    <col min="14" max="14" width="14.25" style="1" customWidth="1"/>
    <col min="15" max="15" width="10.5" style="467" customWidth="1"/>
    <col min="16" max="16" width="9" style="467"/>
    <col min="17" max="17" width="7.75" style="467" customWidth="1"/>
    <col min="18" max="18" width="14" style="467" customWidth="1"/>
    <col min="19" max="30" width="7.625" style="467" customWidth="1"/>
    <col min="31" max="16384" width="9" style="467"/>
  </cols>
  <sheetData>
    <row r="1" spans="8:30" ht="13.5" customHeight="1" x14ac:dyDescent="0.2">
      <c r="H1" s="181"/>
      <c r="I1" s="472"/>
      <c r="J1" s="50"/>
      <c r="K1" s="1"/>
      <c r="L1" s="51"/>
      <c r="M1" s="488"/>
      <c r="N1" s="51"/>
      <c r="O1" s="52"/>
      <c r="Q1" s="1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4" t="s">
        <v>189</v>
      </c>
      <c r="I2" s="4"/>
      <c r="J2" s="206" t="s">
        <v>65</v>
      </c>
      <c r="K2" s="89"/>
      <c r="L2" s="372" t="s">
        <v>181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95</v>
      </c>
      <c r="I3" s="4"/>
      <c r="J3" s="158" t="s">
        <v>9</v>
      </c>
      <c r="K3" s="89"/>
      <c r="L3" s="373" t="s">
        <v>95</v>
      </c>
      <c r="M3" s="493"/>
      <c r="N3" s="494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28795</v>
      </c>
      <c r="I4" s="91">
        <v>33</v>
      </c>
      <c r="J4" s="181" t="s">
        <v>0</v>
      </c>
      <c r="K4" s="134">
        <f>SUM(I4)</f>
        <v>33</v>
      </c>
      <c r="L4" s="365">
        <v>26904</v>
      </c>
      <c r="M4" s="499"/>
      <c r="N4" s="494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16657</v>
      </c>
      <c r="I5" s="91">
        <v>9</v>
      </c>
      <c r="J5" s="406" t="s">
        <v>165</v>
      </c>
      <c r="K5" s="134">
        <f t="shared" ref="K5:K13" si="0">SUM(I5)</f>
        <v>9</v>
      </c>
      <c r="L5" s="366">
        <v>15980</v>
      </c>
      <c r="M5" s="493"/>
      <c r="N5" s="494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15923</v>
      </c>
      <c r="I6" s="91">
        <v>13</v>
      </c>
      <c r="J6" s="181" t="s">
        <v>7</v>
      </c>
      <c r="K6" s="134">
        <f t="shared" si="0"/>
        <v>13</v>
      </c>
      <c r="L6" s="366">
        <v>16051</v>
      </c>
      <c r="M6" s="106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13033</v>
      </c>
      <c r="I7" s="91">
        <v>36</v>
      </c>
      <c r="J7" s="181" t="s">
        <v>5</v>
      </c>
      <c r="K7" s="134">
        <f t="shared" si="0"/>
        <v>36</v>
      </c>
      <c r="L7" s="366">
        <v>2567</v>
      </c>
      <c r="M7" s="106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7542</v>
      </c>
      <c r="I8" s="91">
        <v>24</v>
      </c>
      <c r="J8" s="181" t="s">
        <v>28</v>
      </c>
      <c r="K8" s="134">
        <f t="shared" si="0"/>
        <v>24</v>
      </c>
      <c r="L8" s="366">
        <v>7361</v>
      </c>
      <c r="M8" s="106"/>
      <c r="N8" s="104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343">
        <v>7366</v>
      </c>
      <c r="I9" s="91">
        <v>34</v>
      </c>
      <c r="J9" s="181" t="s">
        <v>1</v>
      </c>
      <c r="K9" s="134">
        <f t="shared" si="0"/>
        <v>34</v>
      </c>
      <c r="L9" s="366">
        <v>7846</v>
      </c>
      <c r="M9" s="106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4966</v>
      </c>
      <c r="I10" s="91">
        <v>25</v>
      </c>
      <c r="J10" s="181" t="s">
        <v>29</v>
      </c>
      <c r="K10" s="134">
        <f t="shared" si="0"/>
        <v>25</v>
      </c>
      <c r="L10" s="366">
        <v>3268</v>
      </c>
      <c r="M10" s="106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3796</v>
      </c>
      <c r="I11" s="91">
        <v>22</v>
      </c>
      <c r="J11" s="181" t="s">
        <v>26</v>
      </c>
      <c r="K11" s="134">
        <f t="shared" si="0"/>
        <v>22</v>
      </c>
      <c r="L11" s="366">
        <v>4412</v>
      </c>
      <c r="M11" s="106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3505</v>
      </c>
      <c r="I12" s="91">
        <v>20</v>
      </c>
      <c r="J12" s="181" t="s">
        <v>24</v>
      </c>
      <c r="K12" s="134">
        <f t="shared" si="0"/>
        <v>20</v>
      </c>
      <c r="L12" s="366">
        <v>2</v>
      </c>
      <c r="M12" s="106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88">
        <v>3110</v>
      </c>
      <c r="I13" s="151">
        <v>17</v>
      </c>
      <c r="J13" s="251" t="s">
        <v>21</v>
      </c>
      <c r="K13" s="205">
        <f t="shared" si="0"/>
        <v>17</v>
      </c>
      <c r="L13" s="374">
        <v>3203</v>
      </c>
      <c r="M13" s="107"/>
      <c r="N13" s="108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5">
        <v>2934</v>
      </c>
      <c r="I14" s="252">
        <v>38</v>
      </c>
      <c r="J14" s="473" t="s">
        <v>38</v>
      </c>
      <c r="K14" s="89" t="s">
        <v>8</v>
      </c>
      <c r="L14" s="375">
        <v>113318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2100</v>
      </c>
      <c r="I15" s="91">
        <v>26</v>
      </c>
      <c r="J15" s="181" t="s">
        <v>30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2021</v>
      </c>
      <c r="I16" s="91">
        <v>2</v>
      </c>
      <c r="J16" s="181" t="s">
        <v>6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1514</v>
      </c>
      <c r="I17" s="91">
        <v>1</v>
      </c>
      <c r="J17" s="181" t="s">
        <v>4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6">
        <v>1395</v>
      </c>
      <c r="I18" s="91">
        <v>40</v>
      </c>
      <c r="J18" s="181" t="s">
        <v>2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1234</v>
      </c>
      <c r="I19" s="91">
        <v>21</v>
      </c>
      <c r="J19" s="181" t="s">
        <v>25</v>
      </c>
      <c r="K19" s="1"/>
      <c r="L19" s="57"/>
      <c r="M19" s="530" t="s">
        <v>200</v>
      </c>
      <c r="N19" s="46" t="s">
        <v>70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1231</v>
      </c>
      <c r="I20" s="91">
        <v>6</v>
      </c>
      <c r="J20" s="181" t="s">
        <v>13</v>
      </c>
      <c r="K20" s="134">
        <f>SUM(I4)</f>
        <v>33</v>
      </c>
      <c r="L20" s="181" t="s">
        <v>0</v>
      </c>
      <c r="M20" s="376">
        <v>24770</v>
      </c>
      <c r="N20" s="99">
        <f>SUM(H4)</f>
        <v>28795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47</v>
      </c>
      <c r="C21" s="66" t="s">
        <v>186</v>
      </c>
      <c r="D21" s="66" t="s">
        <v>178</v>
      </c>
      <c r="E21" s="66" t="s">
        <v>41</v>
      </c>
      <c r="F21" s="66" t="s">
        <v>49</v>
      </c>
      <c r="G21" s="326" t="s">
        <v>182</v>
      </c>
      <c r="H21" s="98">
        <v>1213</v>
      </c>
      <c r="I21" s="91">
        <v>12</v>
      </c>
      <c r="J21" s="181" t="s">
        <v>18</v>
      </c>
      <c r="K21" s="134">
        <f t="shared" ref="K21:K29" si="1">SUM(I5)</f>
        <v>9</v>
      </c>
      <c r="L21" s="406" t="s">
        <v>165</v>
      </c>
      <c r="M21" s="377">
        <v>16427</v>
      </c>
      <c r="N21" s="99">
        <f t="shared" ref="N21:N29" si="2">SUM(H5)</f>
        <v>16657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1" t="s">
        <v>0</v>
      </c>
      <c r="C22" s="47">
        <f>SUM(H4)</f>
        <v>28795</v>
      </c>
      <c r="D22" s="109">
        <f>SUM(L4)</f>
        <v>26904</v>
      </c>
      <c r="E22" s="62">
        <f t="shared" ref="E22:E31" si="3">SUM(N20/M20*100)</f>
        <v>116.24949535728703</v>
      </c>
      <c r="F22" s="58">
        <f t="shared" ref="F22:F32" si="4">SUM(C22/D22*100)</f>
        <v>107.02869461790068</v>
      </c>
      <c r="G22" s="69"/>
      <c r="H22" s="98">
        <v>927</v>
      </c>
      <c r="I22" s="91">
        <v>15</v>
      </c>
      <c r="J22" s="181" t="s">
        <v>20</v>
      </c>
      <c r="K22" s="134">
        <f t="shared" si="1"/>
        <v>13</v>
      </c>
      <c r="L22" s="181" t="s">
        <v>7</v>
      </c>
      <c r="M22" s="377">
        <v>15714</v>
      </c>
      <c r="N22" s="99">
        <f t="shared" si="2"/>
        <v>15923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406" t="s">
        <v>165</v>
      </c>
      <c r="C23" s="47">
        <f t="shared" ref="C23:C31" si="5">SUM(H5)</f>
        <v>16657</v>
      </c>
      <c r="D23" s="109">
        <f t="shared" ref="D23:D31" si="6">SUM(L5)</f>
        <v>15980</v>
      </c>
      <c r="E23" s="62">
        <f t="shared" si="3"/>
        <v>101.40013392585378</v>
      </c>
      <c r="F23" s="58">
        <f t="shared" si="4"/>
        <v>104.23654568210263</v>
      </c>
      <c r="G23" s="69"/>
      <c r="H23" s="98">
        <v>850</v>
      </c>
      <c r="I23" s="91">
        <v>31</v>
      </c>
      <c r="J23" s="91" t="s">
        <v>61</v>
      </c>
      <c r="K23" s="134">
        <f t="shared" si="1"/>
        <v>36</v>
      </c>
      <c r="L23" s="181" t="s">
        <v>5</v>
      </c>
      <c r="M23" s="377">
        <v>9220</v>
      </c>
      <c r="N23" s="99">
        <f t="shared" si="2"/>
        <v>13033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1" t="s">
        <v>7</v>
      </c>
      <c r="C24" s="47">
        <f t="shared" si="5"/>
        <v>15923</v>
      </c>
      <c r="D24" s="109">
        <f t="shared" si="6"/>
        <v>16051</v>
      </c>
      <c r="E24" s="62">
        <f t="shared" si="3"/>
        <v>101.33002418225784</v>
      </c>
      <c r="F24" s="58">
        <f t="shared" si="4"/>
        <v>99.202541897701082</v>
      </c>
      <c r="G24" s="69"/>
      <c r="H24" s="98">
        <v>665</v>
      </c>
      <c r="I24" s="91">
        <v>18</v>
      </c>
      <c r="J24" s="181" t="s">
        <v>22</v>
      </c>
      <c r="K24" s="134">
        <f t="shared" si="1"/>
        <v>24</v>
      </c>
      <c r="L24" s="181" t="s">
        <v>28</v>
      </c>
      <c r="M24" s="377">
        <v>7728</v>
      </c>
      <c r="N24" s="99">
        <f t="shared" si="2"/>
        <v>7542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1" t="s">
        <v>5</v>
      </c>
      <c r="C25" s="47">
        <f t="shared" si="5"/>
        <v>13033</v>
      </c>
      <c r="D25" s="109">
        <f t="shared" si="6"/>
        <v>2567</v>
      </c>
      <c r="E25" s="62">
        <f t="shared" si="3"/>
        <v>141.35574837310193</v>
      </c>
      <c r="F25" s="58">
        <f t="shared" si="4"/>
        <v>507.71328398909236</v>
      </c>
      <c r="G25" s="69"/>
      <c r="H25" s="98">
        <v>629</v>
      </c>
      <c r="I25" s="91">
        <v>16</v>
      </c>
      <c r="J25" s="181" t="s">
        <v>3</v>
      </c>
      <c r="K25" s="134">
        <f t="shared" si="1"/>
        <v>34</v>
      </c>
      <c r="L25" s="181" t="s">
        <v>1</v>
      </c>
      <c r="M25" s="377">
        <v>6755</v>
      </c>
      <c r="N25" s="99">
        <f t="shared" si="2"/>
        <v>7366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1" t="s">
        <v>28</v>
      </c>
      <c r="C26" s="47">
        <f t="shared" si="5"/>
        <v>7542</v>
      </c>
      <c r="D26" s="109">
        <f t="shared" si="6"/>
        <v>7361</v>
      </c>
      <c r="E26" s="62">
        <f t="shared" si="3"/>
        <v>97.593167701863365</v>
      </c>
      <c r="F26" s="58">
        <f t="shared" si="4"/>
        <v>102.45890504007609</v>
      </c>
      <c r="G26" s="79"/>
      <c r="H26" s="343">
        <v>474</v>
      </c>
      <c r="I26" s="91">
        <v>14</v>
      </c>
      <c r="J26" s="181" t="s">
        <v>19</v>
      </c>
      <c r="K26" s="134">
        <f t="shared" si="1"/>
        <v>25</v>
      </c>
      <c r="L26" s="181" t="s">
        <v>29</v>
      </c>
      <c r="M26" s="377">
        <v>5122</v>
      </c>
      <c r="N26" s="99">
        <f t="shared" si="2"/>
        <v>4966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1" t="s">
        <v>1</v>
      </c>
      <c r="C27" s="47">
        <f t="shared" si="5"/>
        <v>7366</v>
      </c>
      <c r="D27" s="109">
        <f t="shared" si="6"/>
        <v>7846</v>
      </c>
      <c r="E27" s="62">
        <f t="shared" si="3"/>
        <v>109.04515173945227</v>
      </c>
      <c r="F27" s="58">
        <f t="shared" si="4"/>
        <v>93.882232984960496</v>
      </c>
      <c r="G27" s="83"/>
      <c r="H27" s="98">
        <v>193</v>
      </c>
      <c r="I27" s="91">
        <v>11</v>
      </c>
      <c r="J27" s="181" t="s">
        <v>17</v>
      </c>
      <c r="K27" s="134">
        <f t="shared" si="1"/>
        <v>22</v>
      </c>
      <c r="L27" s="181" t="s">
        <v>26</v>
      </c>
      <c r="M27" s="377">
        <v>3851</v>
      </c>
      <c r="N27" s="99">
        <f t="shared" si="2"/>
        <v>3796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1" t="s">
        <v>29</v>
      </c>
      <c r="C28" s="47">
        <f t="shared" si="5"/>
        <v>4966</v>
      </c>
      <c r="D28" s="109">
        <f t="shared" si="6"/>
        <v>3268</v>
      </c>
      <c r="E28" s="62">
        <f t="shared" si="3"/>
        <v>96.954314720812178</v>
      </c>
      <c r="F28" s="58">
        <f t="shared" si="4"/>
        <v>151.95838433292533</v>
      </c>
      <c r="G28" s="69"/>
      <c r="H28" s="98">
        <v>141</v>
      </c>
      <c r="I28" s="91">
        <v>5</v>
      </c>
      <c r="J28" s="181" t="s">
        <v>12</v>
      </c>
      <c r="K28" s="134">
        <f t="shared" si="1"/>
        <v>20</v>
      </c>
      <c r="L28" s="181" t="s">
        <v>24</v>
      </c>
      <c r="M28" s="377">
        <v>2106</v>
      </c>
      <c r="N28" s="99">
        <f t="shared" si="2"/>
        <v>3505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1" t="s">
        <v>26</v>
      </c>
      <c r="C29" s="47">
        <f t="shared" si="5"/>
        <v>3796</v>
      </c>
      <c r="D29" s="109">
        <f t="shared" si="6"/>
        <v>4412</v>
      </c>
      <c r="E29" s="62">
        <f t="shared" si="3"/>
        <v>98.571799532588926</v>
      </c>
      <c r="F29" s="58">
        <f t="shared" si="4"/>
        <v>86.038077969174978</v>
      </c>
      <c r="G29" s="80"/>
      <c r="H29" s="98">
        <v>53</v>
      </c>
      <c r="I29" s="91">
        <v>29</v>
      </c>
      <c r="J29" s="181" t="s">
        <v>53</v>
      </c>
      <c r="K29" s="205">
        <f t="shared" si="1"/>
        <v>17</v>
      </c>
      <c r="L29" s="251" t="s">
        <v>21</v>
      </c>
      <c r="M29" s="378">
        <v>3103</v>
      </c>
      <c r="N29" s="99">
        <f t="shared" si="2"/>
        <v>3110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1" t="s">
        <v>24</v>
      </c>
      <c r="C30" s="47">
        <f t="shared" si="5"/>
        <v>3505</v>
      </c>
      <c r="D30" s="109">
        <f t="shared" si="6"/>
        <v>2</v>
      </c>
      <c r="E30" s="62">
        <f t="shared" si="3"/>
        <v>166.42924976258308</v>
      </c>
      <c r="F30" s="58">
        <f t="shared" si="4"/>
        <v>175250</v>
      </c>
      <c r="G30" s="79"/>
      <c r="H30" s="98">
        <v>26</v>
      </c>
      <c r="I30" s="91">
        <v>4</v>
      </c>
      <c r="J30" s="181" t="s">
        <v>11</v>
      </c>
      <c r="K30" s="128"/>
      <c r="L30" s="388" t="s">
        <v>104</v>
      </c>
      <c r="M30" s="379">
        <v>113062</v>
      </c>
      <c r="N30" s="99">
        <f>SUM(H44)</f>
        <v>122364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1" t="s">
        <v>21</v>
      </c>
      <c r="C31" s="47">
        <f t="shared" si="5"/>
        <v>3110</v>
      </c>
      <c r="D31" s="109">
        <f t="shared" si="6"/>
        <v>3203</v>
      </c>
      <c r="E31" s="63">
        <f t="shared" si="3"/>
        <v>100.22558814050919</v>
      </c>
      <c r="F31" s="70">
        <f t="shared" si="4"/>
        <v>97.09647205744615</v>
      </c>
      <c r="G31" s="82"/>
      <c r="H31" s="343">
        <v>22</v>
      </c>
      <c r="I31" s="91">
        <v>27</v>
      </c>
      <c r="J31" s="181" t="s">
        <v>31</v>
      </c>
      <c r="K31" s="49"/>
      <c r="L31" s="247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56</v>
      </c>
      <c r="C32" s="74">
        <f>SUM(H44)</f>
        <v>122364</v>
      </c>
      <c r="D32" s="74">
        <f>SUM(L14)</f>
        <v>113318</v>
      </c>
      <c r="E32" s="75">
        <f>SUM(N30/M30*100)</f>
        <v>108.22734428897418</v>
      </c>
      <c r="F32" s="70">
        <f t="shared" si="4"/>
        <v>107.98284473781747</v>
      </c>
      <c r="G32" s="92">
        <v>71.900000000000006</v>
      </c>
      <c r="H32" s="501">
        <v>21</v>
      </c>
      <c r="I32" s="91">
        <v>28</v>
      </c>
      <c r="J32" s="181" t="s">
        <v>32</v>
      </c>
      <c r="K32" s="49"/>
      <c r="L32" s="246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13</v>
      </c>
      <c r="I33" s="91">
        <v>39</v>
      </c>
      <c r="J33" s="181" t="s">
        <v>39</v>
      </c>
      <c r="K33" s="49"/>
      <c r="L33" s="246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6">
        <v>11</v>
      </c>
      <c r="I34" s="91">
        <v>32</v>
      </c>
      <c r="J34" s="181" t="s">
        <v>35</v>
      </c>
      <c r="K34" s="49"/>
      <c r="L34" s="246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4</v>
      </c>
      <c r="I35" s="91">
        <v>23</v>
      </c>
      <c r="J35" s="181" t="s">
        <v>27</v>
      </c>
      <c r="K35" s="49"/>
      <c r="L35" s="410"/>
      <c r="M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0</v>
      </c>
      <c r="I36" s="91">
        <v>3</v>
      </c>
      <c r="J36" s="181" t="s">
        <v>10</v>
      </c>
      <c r="K36" s="49"/>
      <c r="L36" s="410"/>
      <c r="M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1" t="s">
        <v>14</v>
      </c>
      <c r="K37" s="49"/>
      <c r="L37" s="410"/>
      <c r="M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8</v>
      </c>
      <c r="J38" s="181" t="s">
        <v>15</v>
      </c>
      <c r="K38" s="49"/>
      <c r="L38" s="478"/>
      <c r="M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343">
        <v>0</v>
      </c>
      <c r="I39" s="91">
        <v>10</v>
      </c>
      <c r="J39" s="181" t="s">
        <v>16</v>
      </c>
      <c r="K39" s="49"/>
      <c r="L39" s="474"/>
      <c r="M39" s="474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1" t="s">
        <v>23</v>
      </c>
      <c r="K40" s="49"/>
      <c r="L40" s="51"/>
      <c r="M40" s="479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1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1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1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1">
        <f>SUM(H4:H43)</f>
        <v>122364</v>
      </c>
      <c r="I44" s="4"/>
      <c r="J44" s="180" t="s">
        <v>48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7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J47" s="50"/>
      <c r="K47" s="1"/>
      <c r="L47" s="500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7" t="s">
        <v>186</v>
      </c>
      <c r="I48" s="4"/>
      <c r="J48" s="202" t="s">
        <v>100</v>
      </c>
      <c r="K48" s="89"/>
      <c r="L48" s="351" t="s">
        <v>181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95</v>
      </c>
      <c r="I49" s="4"/>
      <c r="J49" s="158" t="s">
        <v>9</v>
      </c>
      <c r="K49" s="110"/>
      <c r="L49" s="105" t="s">
        <v>95</v>
      </c>
      <c r="M49" s="493"/>
      <c r="N49" s="494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501">
        <v>319030</v>
      </c>
      <c r="I50" s="181">
        <v>17</v>
      </c>
      <c r="J50" s="180" t="s">
        <v>21</v>
      </c>
      <c r="K50" s="137">
        <f>SUM(I50)</f>
        <v>17</v>
      </c>
      <c r="L50" s="352">
        <v>43106</v>
      </c>
      <c r="M50" s="493"/>
      <c r="N50" s="494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343">
        <v>105518</v>
      </c>
      <c r="I51" s="181">
        <v>36</v>
      </c>
      <c r="J51" s="181" t="s">
        <v>5</v>
      </c>
      <c r="K51" s="137">
        <f t="shared" ref="K51:K59" si="7">SUM(I51)</f>
        <v>36</v>
      </c>
      <c r="L51" s="352">
        <v>65758</v>
      </c>
      <c r="M51" s="493"/>
      <c r="N51" s="494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31411</v>
      </c>
      <c r="I52" s="181">
        <v>16</v>
      </c>
      <c r="J52" s="180" t="s">
        <v>3</v>
      </c>
      <c r="K52" s="137">
        <f t="shared" si="7"/>
        <v>16</v>
      </c>
      <c r="L52" s="352">
        <v>19170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29650</v>
      </c>
      <c r="I53" s="181">
        <v>40</v>
      </c>
      <c r="J53" s="180" t="s">
        <v>2</v>
      </c>
      <c r="K53" s="137">
        <f t="shared" si="7"/>
        <v>40</v>
      </c>
      <c r="L53" s="352">
        <v>27890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47</v>
      </c>
      <c r="C54" s="66" t="s">
        <v>186</v>
      </c>
      <c r="D54" s="66" t="s">
        <v>178</v>
      </c>
      <c r="E54" s="66" t="s">
        <v>41</v>
      </c>
      <c r="F54" s="66" t="s">
        <v>49</v>
      </c>
      <c r="G54" s="326" t="s">
        <v>182</v>
      </c>
      <c r="H54" s="98">
        <v>23908</v>
      </c>
      <c r="I54" s="181">
        <v>38</v>
      </c>
      <c r="J54" s="180" t="s">
        <v>38</v>
      </c>
      <c r="K54" s="137">
        <f t="shared" si="7"/>
        <v>38</v>
      </c>
      <c r="L54" s="352">
        <v>20233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0" t="s">
        <v>21</v>
      </c>
      <c r="C55" s="47">
        <f>SUM(H50)</f>
        <v>319030</v>
      </c>
      <c r="D55" s="6">
        <f t="shared" ref="D55:D64" si="8">SUM(L50)</f>
        <v>43106</v>
      </c>
      <c r="E55" s="58">
        <f>SUM(N66/M66*100)</f>
        <v>108.83975450243757</v>
      </c>
      <c r="F55" s="58">
        <f t="shared" ref="F55:F65" si="9">SUM(C55/D55*100)</f>
        <v>740.10578573748433</v>
      </c>
      <c r="G55" s="69"/>
      <c r="H55" s="98">
        <v>20455</v>
      </c>
      <c r="I55" s="181">
        <v>24</v>
      </c>
      <c r="J55" s="180" t="s">
        <v>28</v>
      </c>
      <c r="K55" s="137">
        <f t="shared" si="7"/>
        <v>24</v>
      </c>
      <c r="L55" s="352">
        <v>18510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1" t="s">
        <v>5</v>
      </c>
      <c r="C56" s="47">
        <f t="shared" ref="C56:C64" si="10">SUM(H51)</f>
        <v>105518</v>
      </c>
      <c r="D56" s="6">
        <f t="shared" si="8"/>
        <v>65758</v>
      </c>
      <c r="E56" s="58">
        <f t="shared" ref="E56:E65" si="11">SUM(N67/M67*100)</f>
        <v>107.43682163439021</v>
      </c>
      <c r="F56" s="58">
        <f t="shared" si="9"/>
        <v>160.46412603789653</v>
      </c>
      <c r="G56" s="69"/>
      <c r="H56" s="98">
        <v>15423</v>
      </c>
      <c r="I56" s="181">
        <v>37</v>
      </c>
      <c r="J56" s="180" t="s">
        <v>37</v>
      </c>
      <c r="K56" s="137">
        <f t="shared" si="7"/>
        <v>37</v>
      </c>
      <c r="L56" s="352">
        <v>18149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0" t="s">
        <v>3</v>
      </c>
      <c r="C57" s="47">
        <f t="shared" si="10"/>
        <v>31411</v>
      </c>
      <c r="D57" s="6">
        <f t="shared" si="8"/>
        <v>19170</v>
      </c>
      <c r="E57" s="58">
        <f t="shared" si="11"/>
        <v>108.17950130872021</v>
      </c>
      <c r="F57" s="58">
        <f t="shared" si="9"/>
        <v>163.85498174230568</v>
      </c>
      <c r="G57" s="69"/>
      <c r="H57" s="98">
        <v>14295</v>
      </c>
      <c r="I57" s="181">
        <v>26</v>
      </c>
      <c r="J57" s="180" t="s">
        <v>30</v>
      </c>
      <c r="K57" s="137">
        <f t="shared" si="7"/>
        <v>26</v>
      </c>
      <c r="L57" s="352">
        <v>11833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0" t="s">
        <v>2</v>
      </c>
      <c r="C58" s="47">
        <f t="shared" si="10"/>
        <v>29650</v>
      </c>
      <c r="D58" s="6">
        <f t="shared" si="8"/>
        <v>27890</v>
      </c>
      <c r="E58" s="58">
        <f t="shared" si="11"/>
        <v>95.932960170835088</v>
      </c>
      <c r="F58" s="58">
        <f t="shared" si="9"/>
        <v>106.31050555754751</v>
      </c>
      <c r="G58" s="69"/>
      <c r="H58" s="458">
        <v>13484</v>
      </c>
      <c r="I58" s="251">
        <v>33</v>
      </c>
      <c r="J58" s="183" t="s">
        <v>0</v>
      </c>
      <c r="K58" s="137">
        <f t="shared" si="7"/>
        <v>33</v>
      </c>
      <c r="L58" s="350">
        <v>15312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0" t="s">
        <v>38</v>
      </c>
      <c r="C59" s="47">
        <f t="shared" si="10"/>
        <v>23908</v>
      </c>
      <c r="D59" s="6">
        <f t="shared" si="8"/>
        <v>20233</v>
      </c>
      <c r="E59" s="58">
        <f t="shared" si="11"/>
        <v>102.2015132732014</v>
      </c>
      <c r="F59" s="58">
        <f t="shared" si="9"/>
        <v>118.16339643157218</v>
      </c>
      <c r="G59" s="79"/>
      <c r="H59" s="458">
        <v>13116</v>
      </c>
      <c r="I59" s="183">
        <v>25</v>
      </c>
      <c r="J59" s="183" t="s">
        <v>29</v>
      </c>
      <c r="K59" s="137">
        <f t="shared" si="7"/>
        <v>25</v>
      </c>
      <c r="L59" s="350">
        <v>15079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0" t="s">
        <v>28</v>
      </c>
      <c r="C60" s="47">
        <f t="shared" si="10"/>
        <v>20455</v>
      </c>
      <c r="D60" s="6">
        <f t="shared" si="8"/>
        <v>18510</v>
      </c>
      <c r="E60" s="58">
        <f t="shared" si="11"/>
        <v>100.80824010645114</v>
      </c>
      <c r="F60" s="58">
        <f t="shared" si="9"/>
        <v>110.5078336034576</v>
      </c>
      <c r="G60" s="69"/>
      <c r="H60" s="471">
        <v>7032</v>
      </c>
      <c r="I60" s="473">
        <v>30</v>
      </c>
      <c r="J60" s="253" t="s">
        <v>94</v>
      </c>
      <c r="K60" s="89" t="s">
        <v>8</v>
      </c>
      <c r="L60" s="354">
        <v>301895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0" t="s">
        <v>37</v>
      </c>
      <c r="C61" s="47">
        <f t="shared" si="10"/>
        <v>15423</v>
      </c>
      <c r="D61" s="6">
        <f t="shared" si="8"/>
        <v>18149</v>
      </c>
      <c r="E61" s="58">
        <f t="shared" si="11"/>
        <v>87.845303867403317</v>
      </c>
      <c r="F61" s="58">
        <f t="shared" si="9"/>
        <v>84.979888699101878</v>
      </c>
      <c r="G61" s="69"/>
      <c r="H61" s="343">
        <v>6969</v>
      </c>
      <c r="I61" s="181">
        <v>35</v>
      </c>
      <c r="J61" s="180" t="s">
        <v>36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0" t="s">
        <v>30</v>
      </c>
      <c r="C62" s="47">
        <f t="shared" si="10"/>
        <v>14295</v>
      </c>
      <c r="D62" s="6">
        <f t="shared" si="8"/>
        <v>11833</v>
      </c>
      <c r="E62" s="58">
        <f t="shared" si="11"/>
        <v>103.08646426768587</v>
      </c>
      <c r="F62" s="58">
        <f t="shared" si="9"/>
        <v>120.80621989351812</v>
      </c>
      <c r="G62" s="80"/>
      <c r="H62" s="343">
        <v>6010</v>
      </c>
      <c r="I62" s="181">
        <v>29</v>
      </c>
      <c r="J62" s="180" t="s">
        <v>53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3" t="s">
        <v>0</v>
      </c>
      <c r="C63" s="47">
        <f t="shared" si="10"/>
        <v>13484</v>
      </c>
      <c r="D63" s="6">
        <f t="shared" si="8"/>
        <v>15312</v>
      </c>
      <c r="E63" s="58">
        <f t="shared" si="11"/>
        <v>105.79005178095089</v>
      </c>
      <c r="F63" s="58">
        <f t="shared" si="9"/>
        <v>88.061650992685486</v>
      </c>
      <c r="G63" s="79"/>
      <c r="H63" s="98">
        <v>5798</v>
      </c>
      <c r="I63" s="181">
        <v>34</v>
      </c>
      <c r="J63" s="180" t="s">
        <v>1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3" t="s">
        <v>29</v>
      </c>
      <c r="C64" s="47">
        <f t="shared" si="10"/>
        <v>13116</v>
      </c>
      <c r="D64" s="6">
        <f t="shared" si="8"/>
        <v>15079</v>
      </c>
      <c r="E64" s="64">
        <f t="shared" si="11"/>
        <v>99.333535292335654</v>
      </c>
      <c r="F64" s="58">
        <f t="shared" si="9"/>
        <v>86.981895351150612</v>
      </c>
      <c r="G64" s="82"/>
      <c r="H64" s="136">
        <v>4335</v>
      </c>
      <c r="I64" s="181">
        <v>14</v>
      </c>
      <c r="J64" s="180" t="s">
        <v>19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56</v>
      </c>
      <c r="C65" s="74">
        <f>SUM(H90)</f>
        <v>631903</v>
      </c>
      <c r="D65" s="74">
        <f>SUM(L60)</f>
        <v>301895</v>
      </c>
      <c r="E65" s="77">
        <f t="shared" si="11"/>
        <v>105.65367361713724</v>
      </c>
      <c r="F65" s="77">
        <f t="shared" si="9"/>
        <v>209.31217807515856</v>
      </c>
      <c r="G65" s="92">
        <v>82.1</v>
      </c>
      <c r="H65" s="99">
        <v>4259</v>
      </c>
      <c r="I65" s="180">
        <v>15</v>
      </c>
      <c r="J65" s="180" t="s">
        <v>20</v>
      </c>
      <c r="K65" s="1"/>
      <c r="L65" s="216" t="s">
        <v>100</v>
      </c>
      <c r="M65" s="531" t="s">
        <v>200</v>
      </c>
      <c r="N65" s="46" t="s">
        <v>70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3955</v>
      </c>
      <c r="I66" s="180">
        <v>1</v>
      </c>
      <c r="J66" s="180" t="s">
        <v>4</v>
      </c>
      <c r="K66" s="130">
        <f>SUM(I50)</f>
        <v>17</v>
      </c>
      <c r="L66" s="180" t="s">
        <v>21</v>
      </c>
      <c r="M66" s="364">
        <v>293119</v>
      </c>
      <c r="N66" s="99">
        <f>SUM(H50)</f>
        <v>319030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2983</v>
      </c>
      <c r="I67" s="180">
        <v>21</v>
      </c>
      <c r="J67" s="180" t="s">
        <v>25</v>
      </c>
      <c r="K67" s="130">
        <f t="shared" ref="K67:K75" si="12">SUM(I51)</f>
        <v>36</v>
      </c>
      <c r="L67" s="181" t="s">
        <v>5</v>
      </c>
      <c r="M67" s="362">
        <v>98214</v>
      </c>
      <c r="N67" s="99">
        <f t="shared" ref="N67:N75" si="13">SUM(H51)</f>
        <v>105518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1071</v>
      </c>
      <c r="I68" s="180">
        <v>39</v>
      </c>
      <c r="J68" s="180" t="s">
        <v>39</v>
      </c>
      <c r="K68" s="130">
        <f t="shared" si="12"/>
        <v>16</v>
      </c>
      <c r="L68" s="180" t="s">
        <v>3</v>
      </c>
      <c r="M68" s="362">
        <v>29036</v>
      </c>
      <c r="N68" s="99">
        <f t="shared" si="13"/>
        <v>31411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917</v>
      </c>
      <c r="I69" s="180">
        <v>13</v>
      </c>
      <c r="J69" s="180" t="s">
        <v>7</v>
      </c>
      <c r="K69" s="130">
        <f t="shared" si="12"/>
        <v>40</v>
      </c>
      <c r="L69" s="180" t="s">
        <v>2</v>
      </c>
      <c r="M69" s="362">
        <v>30907</v>
      </c>
      <c r="N69" s="99">
        <f t="shared" si="13"/>
        <v>29650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219">
        <v>651</v>
      </c>
      <c r="I70" s="180">
        <v>2</v>
      </c>
      <c r="J70" s="180" t="s">
        <v>6</v>
      </c>
      <c r="K70" s="130">
        <f t="shared" si="12"/>
        <v>38</v>
      </c>
      <c r="L70" s="180" t="s">
        <v>38</v>
      </c>
      <c r="M70" s="362">
        <v>23393</v>
      </c>
      <c r="N70" s="99">
        <f t="shared" si="13"/>
        <v>23908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350</v>
      </c>
      <c r="I71" s="180">
        <v>9</v>
      </c>
      <c r="J71" s="391" t="s">
        <v>165</v>
      </c>
      <c r="K71" s="130">
        <f t="shared" si="12"/>
        <v>24</v>
      </c>
      <c r="L71" s="180" t="s">
        <v>28</v>
      </c>
      <c r="M71" s="362">
        <v>20291</v>
      </c>
      <c r="N71" s="99">
        <f t="shared" si="13"/>
        <v>20455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310</v>
      </c>
      <c r="I72" s="180">
        <v>11</v>
      </c>
      <c r="J72" s="180" t="s">
        <v>17</v>
      </c>
      <c r="K72" s="130">
        <f t="shared" si="12"/>
        <v>37</v>
      </c>
      <c r="L72" s="180" t="s">
        <v>37</v>
      </c>
      <c r="M72" s="362">
        <v>17557</v>
      </c>
      <c r="N72" s="99">
        <f t="shared" si="13"/>
        <v>15423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343">
        <v>269</v>
      </c>
      <c r="I73" s="180">
        <v>22</v>
      </c>
      <c r="J73" s="180" t="s">
        <v>26</v>
      </c>
      <c r="K73" s="130">
        <f t="shared" si="12"/>
        <v>26</v>
      </c>
      <c r="L73" s="180" t="s">
        <v>30</v>
      </c>
      <c r="M73" s="362">
        <v>13867</v>
      </c>
      <c r="N73" s="99">
        <f t="shared" si="13"/>
        <v>14295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220</v>
      </c>
      <c r="I74" s="180">
        <v>28</v>
      </c>
      <c r="J74" s="180" t="s">
        <v>32</v>
      </c>
      <c r="K74" s="130">
        <f t="shared" si="12"/>
        <v>33</v>
      </c>
      <c r="L74" s="183" t="s">
        <v>0</v>
      </c>
      <c r="M74" s="363">
        <v>12746</v>
      </c>
      <c r="N74" s="99">
        <f t="shared" si="13"/>
        <v>13484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205</v>
      </c>
      <c r="I75" s="180">
        <v>27</v>
      </c>
      <c r="J75" s="180" t="s">
        <v>31</v>
      </c>
      <c r="K75" s="130">
        <f t="shared" si="12"/>
        <v>25</v>
      </c>
      <c r="L75" s="183" t="s">
        <v>29</v>
      </c>
      <c r="M75" s="363">
        <v>13204</v>
      </c>
      <c r="N75" s="188">
        <f t="shared" si="13"/>
        <v>13116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127</v>
      </c>
      <c r="I76" s="180">
        <v>23</v>
      </c>
      <c r="J76" s="180" t="s">
        <v>27</v>
      </c>
      <c r="K76" s="4"/>
      <c r="L76" s="388" t="s">
        <v>104</v>
      </c>
      <c r="M76" s="395">
        <v>598089</v>
      </c>
      <c r="N76" s="193">
        <f>SUM(H90)</f>
        <v>631903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115</v>
      </c>
      <c r="I77" s="180">
        <v>4</v>
      </c>
      <c r="J77" s="180" t="s">
        <v>11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501">
        <v>29</v>
      </c>
      <c r="I78" s="180">
        <v>18</v>
      </c>
      <c r="J78" s="180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8</v>
      </c>
      <c r="I79" s="180">
        <v>3</v>
      </c>
      <c r="J79" s="180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6">
        <v>0</v>
      </c>
      <c r="I80" s="180">
        <v>5</v>
      </c>
      <c r="J80" s="180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0">
        <v>6</v>
      </c>
      <c r="J81" s="180" t="s">
        <v>13</v>
      </c>
      <c r="K81" s="49"/>
      <c r="L81" s="410"/>
      <c r="M81" s="28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0">
        <v>7</v>
      </c>
      <c r="J82" s="180" t="s">
        <v>14</v>
      </c>
      <c r="K82" s="49"/>
      <c r="L82" s="410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0">
        <v>8</v>
      </c>
      <c r="J83" s="180" t="s">
        <v>15</v>
      </c>
      <c r="K83" s="49"/>
      <c r="L83" s="410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0">
        <v>10</v>
      </c>
      <c r="J84" s="180" t="s">
        <v>16</v>
      </c>
      <c r="K84" s="49"/>
      <c r="L84" s="478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1">
        <v>12</v>
      </c>
      <c r="J85" s="181" t="s">
        <v>18</v>
      </c>
      <c r="K85" s="49"/>
      <c r="L85" s="474"/>
      <c r="M85" s="474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0">
        <v>19</v>
      </c>
      <c r="J86" s="180" t="s">
        <v>23</v>
      </c>
      <c r="K86" s="49"/>
      <c r="L86" s="51"/>
      <c r="M86" s="479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0">
        <v>20</v>
      </c>
      <c r="J87" s="180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0">
        <v>31</v>
      </c>
      <c r="J88" s="180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0">
        <v>32</v>
      </c>
      <c r="J89" s="180" t="s">
        <v>35</v>
      </c>
      <c r="K89" s="49"/>
      <c r="L89" s="28"/>
    </row>
    <row r="90" spans="8:30" ht="13.5" customHeight="1" x14ac:dyDescent="0.15">
      <c r="H90" s="131">
        <f>SUM(H50:H89)</f>
        <v>631903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F71" sqref="F71"/>
    </sheetView>
  </sheetViews>
  <sheetFormatPr defaultRowHeight="13.5" x14ac:dyDescent="0.15"/>
  <cols>
    <col min="1" max="1" width="9.375" style="256" customWidth="1"/>
    <col min="2" max="2" width="6.625" style="256" customWidth="1"/>
    <col min="3" max="3" width="6.875" style="256" customWidth="1"/>
    <col min="4" max="4" width="6.125" style="256" customWidth="1"/>
    <col min="5" max="5" width="6.625" style="256" customWidth="1"/>
    <col min="6" max="13" width="6.125" style="256" customWidth="1"/>
    <col min="14" max="14" width="8.625" style="256" customWidth="1"/>
    <col min="15" max="15" width="8.375" style="256" customWidth="1"/>
    <col min="16" max="16" width="5" style="256" customWidth="1"/>
    <col min="17" max="17" width="11.25" style="168" customWidth="1"/>
    <col min="18" max="18" width="12.5" style="256" customWidth="1"/>
    <col min="19" max="26" width="7.625" style="256" customWidth="1"/>
    <col min="27" max="16384" width="9" style="256"/>
  </cols>
  <sheetData>
    <row r="6" spans="1:17" x14ac:dyDescent="0.15">
      <c r="Q6" s="355"/>
    </row>
    <row r="10" spans="1:17" x14ac:dyDescent="0.15">
      <c r="O10" s="226"/>
    </row>
    <row r="15" spans="1:17" ht="12.75" customHeight="1" x14ac:dyDescent="0.15"/>
    <row r="16" spans="1:17" ht="11.1" customHeight="1" x14ac:dyDescent="0.15">
      <c r="A16" s="13"/>
      <c r="B16" s="165" t="s">
        <v>84</v>
      </c>
      <c r="C16" s="165" t="s">
        <v>85</v>
      </c>
      <c r="D16" s="165" t="s">
        <v>86</v>
      </c>
      <c r="E16" s="165" t="s">
        <v>75</v>
      </c>
      <c r="F16" s="165" t="s">
        <v>76</v>
      </c>
      <c r="G16" s="165" t="s">
        <v>77</v>
      </c>
      <c r="H16" s="165" t="s">
        <v>78</v>
      </c>
      <c r="I16" s="165" t="s">
        <v>79</v>
      </c>
      <c r="J16" s="165" t="s">
        <v>80</v>
      </c>
      <c r="K16" s="165" t="s">
        <v>81</v>
      </c>
      <c r="L16" s="165" t="s">
        <v>82</v>
      </c>
      <c r="M16" s="231" t="s">
        <v>83</v>
      </c>
      <c r="N16" s="233" t="s">
        <v>118</v>
      </c>
      <c r="O16" s="165" t="s">
        <v>120</v>
      </c>
    </row>
    <row r="17" spans="1:27" ht="11.1" customHeight="1" x14ac:dyDescent="0.15">
      <c r="A17" s="7" t="s">
        <v>172</v>
      </c>
      <c r="B17" s="162">
        <v>61.5</v>
      </c>
      <c r="C17" s="162">
        <v>79.400000000000006</v>
      </c>
      <c r="D17" s="162">
        <v>78.3</v>
      </c>
      <c r="E17" s="162">
        <v>80.8</v>
      </c>
      <c r="F17" s="162">
        <v>75.5</v>
      </c>
      <c r="G17" s="162">
        <v>87.5</v>
      </c>
      <c r="H17" s="164">
        <v>76.400000000000006</v>
      </c>
      <c r="I17" s="162">
        <v>81.5</v>
      </c>
      <c r="J17" s="162">
        <v>93.4</v>
      </c>
      <c r="K17" s="162">
        <v>68.2</v>
      </c>
      <c r="L17" s="162">
        <v>78</v>
      </c>
      <c r="M17" s="163">
        <v>73.099999999999994</v>
      </c>
      <c r="N17" s="235">
        <f>SUM(B17:M17)</f>
        <v>933.6</v>
      </c>
      <c r="O17" s="234">
        <v>103.3</v>
      </c>
      <c r="P17" s="156"/>
      <c r="Q17" s="236"/>
      <c r="R17" s="237"/>
      <c r="S17" s="237"/>
      <c r="T17" s="156"/>
      <c r="U17" s="156"/>
      <c r="V17" s="156"/>
      <c r="W17" s="156"/>
      <c r="X17" s="156"/>
      <c r="Y17" s="156"/>
      <c r="Z17" s="1"/>
      <c r="AA17" s="1"/>
    </row>
    <row r="18" spans="1:27" ht="11.1" customHeight="1" x14ac:dyDescent="0.15">
      <c r="A18" s="7" t="s">
        <v>175</v>
      </c>
      <c r="B18" s="162">
        <v>67.599999999999994</v>
      </c>
      <c r="C18" s="162">
        <v>77.900000000000006</v>
      </c>
      <c r="D18" s="162">
        <v>84.6</v>
      </c>
      <c r="E18" s="162">
        <v>82.2</v>
      </c>
      <c r="F18" s="162">
        <v>73.400000000000006</v>
      </c>
      <c r="G18" s="162">
        <v>80.5</v>
      </c>
      <c r="H18" s="164">
        <v>83.7</v>
      </c>
      <c r="I18" s="162">
        <v>78.400000000000006</v>
      </c>
      <c r="J18" s="162">
        <v>74.3</v>
      </c>
      <c r="K18" s="162">
        <v>69.400000000000006</v>
      </c>
      <c r="L18" s="162">
        <v>69.599999999999994</v>
      </c>
      <c r="M18" s="163">
        <v>68.099999999999994</v>
      </c>
      <c r="N18" s="235">
        <f>SUM(B18:M18)</f>
        <v>909.7</v>
      </c>
      <c r="O18" s="234">
        <f t="shared" ref="O18:O20" si="0">ROUND(N18/N17*100,1)</f>
        <v>97.4</v>
      </c>
      <c r="P18" s="156"/>
      <c r="Q18" s="237"/>
      <c r="R18" s="237"/>
      <c r="S18" s="237"/>
      <c r="T18" s="156"/>
      <c r="U18" s="156"/>
      <c r="V18" s="156"/>
      <c r="W18" s="156"/>
      <c r="X18" s="156"/>
      <c r="Y18" s="156"/>
      <c r="Z18" s="1"/>
      <c r="AA18" s="1"/>
    </row>
    <row r="19" spans="1:27" ht="11.1" customHeight="1" x14ac:dyDescent="0.15">
      <c r="A19" s="7" t="s">
        <v>174</v>
      </c>
      <c r="B19" s="162">
        <v>60.4</v>
      </c>
      <c r="C19" s="162">
        <v>67.900000000000006</v>
      </c>
      <c r="D19" s="162">
        <v>64.7</v>
      </c>
      <c r="E19" s="162">
        <v>74.900000000000006</v>
      </c>
      <c r="F19" s="162">
        <v>58.4</v>
      </c>
      <c r="G19" s="162">
        <v>62.5</v>
      </c>
      <c r="H19" s="164">
        <v>65.5</v>
      </c>
      <c r="I19" s="162">
        <v>60</v>
      </c>
      <c r="J19" s="162">
        <v>66</v>
      </c>
      <c r="K19" s="162">
        <v>71.8</v>
      </c>
      <c r="L19" s="162">
        <v>82.7</v>
      </c>
      <c r="M19" s="163">
        <v>78.5</v>
      </c>
      <c r="N19" s="235">
        <f>SUM(B19:M19)</f>
        <v>813.3</v>
      </c>
      <c r="O19" s="234">
        <f t="shared" si="0"/>
        <v>89.4</v>
      </c>
      <c r="P19" s="156"/>
      <c r="Q19" s="178"/>
      <c r="R19" s="237"/>
      <c r="S19" s="237"/>
      <c r="T19" s="156"/>
      <c r="U19" s="156"/>
      <c r="V19" s="156"/>
      <c r="W19" s="156"/>
      <c r="X19" s="156"/>
      <c r="Y19" s="156"/>
      <c r="Z19" s="1"/>
      <c r="AA19" s="1"/>
    </row>
    <row r="20" spans="1:27" ht="11.1" customHeight="1" x14ac:dyDescent="0.15">
      <c r="A20" s="7" t="s">
        <v>178</v>
      </c>
      <c r="B20" s="162">
        <v>73.8</v>
      </c>
      <c r="C20" s="162">
        <v>75.2</v>
      </c>
      <c r="D20" s="162">
        <v>80.7</v>
      </c>
      <c r="E20" s="162">
        <v>84</v>
      </c>
      <c r="F20" s="162">
        <v>76.400000000000006</v>
      </c>
      <c r="G20" s="162">
        <v>85.7</v>
      </c>
      <c r="H20" s="164">
        <v>93.5</v>
      </c>
      <c r="I20" s="162">
        <v>83.6</v>
      </c>
      <c r="J20" s="162">
        <v>90.4</v>
      </c>
      <c r="K20" s="162">
        <v>78.8</v>
      </c>
      <c r="L20" s="162">
        <v>76.900000000000006</v>
      </c>
      <c r="M20" s="163">
        <v>79.7</v>
      </c>
      <c r="N20" s="235">
        <f>SUM(B20:M20)</f>
        <v>978.69999999999993</v>
      </c>
      <c r="O20" s="234">
        <f t="shared" si="0"/>
        <v>120.3</v>
      </c>
      <c r="P20" s="156"/>
      <c r="Q20" s="178"/>
      <c r="R20" s="237"/>
      <c r="S20" s="237"/>
      <c r="T20" s="156"/>
      <c r="U20" s="156"/>
      <c r="V20" s="156"/>
      <c r="W20" s="156"/>
      <c r="X20" s="156"/>
      <c r="Y20" s="156"/>
      <c r="Z20" s="1"/>
      <c r="AA20" s="1"/>
    </row>
    <row r="21" spans="1:27" ht="11.1" customHeight="1" x14ac:dyDescent="0.15">
      <c r="A21" s="7" t="s">
        <v>186</v>
      </c>
      <c r="B21" s="162">
        <v>73</v>
      </c>
      <c r="C21" s="162">
        <v>75.900000000000006</v>
      </c>
      <c r="D21" s="162">
        <v>71.5</v>
      </c>
      <c r="E21" s="162">
        <v>77.5</v>
      </c>
      <c r="F21" s="162">
        <v>69.5</v>
      </c>
      <c r="G21" s="162"/>
      <c r="H21" s="164"/>
      <c r="I21" s="162"/>
      <c r="J21" s="162"/>
      <c r="K21" s="162"/>
      <c r="L21" s="162"/>
      <c r="M21" s="163"/>
      <c r="N21" s="235"/>
      <c r="O21" s="234"/>
      <c r="P21" s="156"/>
      <c r="Q21" s="178"/>
      <c r="R21" s="156"/>
      <c r="S21" s="156"/>
      <c r="T21" s="156"/>
      <c r="U21" s="156"/>
      <c r="V21" s="156"/>
      <c r="W21" s="156"/>
      <c r="X21" s="156"/>
      <c r="Y21" s="156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6"/>
      <c r="O22" s="156"/>
      <c r="P22" s="156"/>
      <c r="Q22" s="178"/>
      <c r="R22" s="156"/>
      <c r="S22" s="156"/>
      <c r="T22" s="156"/>
      <c r="U22" s="156"/>
      <c r="V22" s="156"/>
      <c r="W22" s="156"/>
      <c r="X22" s="156"/>
      <c r="Y22" s="156"/>
      <c r="Z22" s="1"/>
      <c r="AA22" s="1"/>
    </row>
    <row r="23" spans="1:27" ht="9.9499999999999993" customHeight="1" x14ac:dyDescent="0.15">
      <c r="N23" s="156"/>
      <c r="O23" s="156"/>
      <c r="P23" s="156"/>
      <c r="Q23" s="178"/>
      <c r="R23" s="156"/>
      <c r="S23" s="156"/>
      <c r="T23" s="156"/>
      <c r="U23" s="156"/>
      <c r="V23" s="156"/>
      <c r="W23" s="156"/>
      <c r="X23" s="156"/>
      <c r="Y23" s="156"/>
      <c r="Z23" s="1"/>
      <c r="AA23" s="1"/>
    </row>
    <row r="24" spans="1:27" x14ac:dyDescent="0.15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</row>
    <row r="28" spans="1:27" x14ac:dyDescent="0.15">
      <c r="O28" s="170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5" t="s">
        <v>84</v>
      </c>
      <c r="C41" s="165" t="s">
        <v>85</v>
      </c>
      <c r="D41" s="165" t="s">
        <v>86</v>
      </c>
      <c r="E41" s="165" t="s">
        <v>75</v>
      </c>
      <c r="F41" s="165" t="s">
        <v>76</v>
      </c>
      <c r="G41" s="165" t="s">
        <v>77</v>
      </c>
      <c r="H41" s="165" t="s">
        <v>78</v>
      </c>
      <c r="I41" s="165" t="s">
        <v>79</v>
      </c>
      <c r="J41" s="165" t="s">
        <v>80</v>
      </c>
      <c r="K41" s="165" t="s">
        <v>81</v>
      </c>
      <c r="L41" s="165" t="s">
        <v>82</v>
      </c>
      <c r="M41" s="231" t="s">
        <v>83</v>
      </c>
      <c r="N41" s="233" t="s">
        <v>119</v>
      </c>
      <c r="O41" s="165" t="s">
        <v>120</v>
      </c>
      <c r="P41" s="1"/>
      <c r="Q41" s="166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172</v>
      </c>
      <c r="B42" s="171">
        <v>79.8</v>
      </c>
      <c r="C42" s="171">
        <v>86.7</v>
      </c>
      <c r="D42" s="171">
        <v>87.5</v>
      </c>
      <c r="E42" s="171">
        <v>89.9</v>
      </c>
      <c r="F42" s="171">
        <v>91.4</v>
      </c>
      <c r="G42" s="171">
        <v>93.2</v>
      </c>
      <c r="H42" s="171">
        <v>87.8</v>
      </c>
      <c r="I42" s="171">
        <v>85.7</v>
      </c>
      <c r="J42" s="171">
        <v>93.5</v>
      </c>
      <c r="K42" s="171">
        <v>78.5</v>
      </c>
      <c r="L42" s="171">
        <v>81.599999999999994</v>
      </c>
      <c r="M42" s="232">
        <v>78.3</v>
      </c>
      <c r="N42" s="239">
        <f>SUM(B42:M42)/12</f>
        <v>86.158333333333346</v>
      </c>
      <c r="O42" s="234">
        <v>102.9</v>
      </c>
      <c r="P42" s="156"/>
      <c r="Q42" s="331"/>
      <c r="R42" s="331"/>
      <c r="S42" s="156"/>
      <c r="T42" s="156"/>
      <c r="U42" s="156"/>
      <c r="V42" s="156"/>
      <c r="W42" s="156"/>
      <c r="X42" s="156"/>
      <c r="Y42" s="156"/>
      <c r="Z42" s="156"/>
    </row>
    <row r="43" spans="1:26" ht="11.1" customHeight="1" x14ac:dyDescent="0.15">
      <c r="A43" s="7" t="s">
        <v>175</v>
      </c>
      <c r="B43" s="171">
        <v>80.8</v>
      </c>
      <c r="C43" s="171">
        <v>86.3</v>
      </c>
      <c r="D43" s="171">
        <v>91.5</v>
      </c>
      <c r="E43" s="171">
        <v>87</v>
      </c>
      <c r="F43" s="171">
        <v>86.6</v>
      </c>
      <c r="G43" s="171">
        <v>91.7</v>
      </c>
      <c r="H43" s="171">
        <v>91.2</v>
      </c>
      <c r="I43" s="171">
        <v>93.3</v>
      </c>
      <c r="J43" s="171">
        <v>88.1</v>
      </c>
      <c r="K43" s="171">
        <v>94.4</v>
      </c>
      <c r="L43" s="171">
        <v>79.5</v>
      </c>
      <c r="M43" s="232">
        <v>80.2</v>
      </c>
      <c r="N43" s="239">
        <f>SUM(B43:M43)/12</f>
        <v>87.550000000000011</v>
      </c>
      <c r="O43" s="234">
        <f t="shared" ref="O43:O45" si="1">ROUND(N43/N42*100,1)</f>
        <v>101.6</v>
      </c>
      <c r="P43" s="156"/>
      <c r="Q43" s="331"/>
      <c r="R43" s="331"/>
      <c r="S43" s="156"/>
      <c r="T43" s="156"/>
      <c r="U43" s="156"/>
      <c r="V43" s="156"/>
      <c r="W43" s="156"/>
      <c r="X43" s="156"/>
      <c r="Y43" s="156"/>
      <c r="Z43" s="156"/>
    </row>
    <row r="44" spans="1:26" ht="11.1" customHeight="1" x14ac:dyDescent="0.15">
      <c r="A44" s="7" t="s">
        <v>174</v>
      </c>
      <c r="B44" s="171">
        <v>83.7</v>
      </c>
      <c r="C44" s="171">
        <v>85.3</v>
      </c>
      <c r="D44" s="171">
        <v>80</v>
      </c>
      <c r="E44" s="171">
        <v>85.9</v>
      </c>
      <c r="F44" s="171">
        <v>87.6</v>
      </c>
      <c r="G44" s="171">
        <v>86.2</v>
      </c>
      <c r="H44" s="171">
        <v>83.1</v>
      </c>
      <c r="I44" s="171">
        <v>74.900000000000006</v>
      </c>
      <c r="J44" s="171">
        <v>72.900000000000006</v>
      </c>
      <c r="K44" s="171">
        <v>81.5</v>
      </c>
      <c r="L44" s="171">
        <v>93.4</v>
      </c>
      <c r="M44" s="232">
        <v>92.9</v>
      </c>
      <c r="N44" s="239">
        <f>SUM(B44:M44)/12</f>
        <v>83.949999999999989</v>
      </c>
      <c r="O44" s="234">
        <f t="shared" si="1"/>
        <v>95.9</v>
      </c>
      <c r="P44" s="156"/>
      <c r="Q44" s="331"/>
      <c r="R44" s="331"/>
      <c r="S44" s="156"/>
      <c r="T44" s="156"/>
      <c r="U44" s="156"/>
      <c r="V44" s="156"/>
      <c r="W44" s="156"/>
      <c r="X44" s="156"/>
      <c r="Y44" s="156"/>
      <c r="Z44" s="156"/>
    </row>
    <row r="45" spans="1:26" ht="11.1" customHeight="1" x14ac:dyDescent="0.15">
      <c r="A45" s="7" t="s">
        <v>178</v>
      </c>
      <c r="B45" s="171">
        <v>96.4</v>
      </c>
      <c r="C45" s="171">
        <v>97.8</v>
      </c>
      <c r="D45" s="171">
        <v>95.2</v>
      </c>
      <c r="E45" s="171">
        <v>99.2</v>
      </c>
      <c r="F45" s="171">
        <v>97.6</v>
      </c>
      <c r="G45" s="171">
        <v>99</v>
      </c>
      <c r="H45" s="171">
        <v>101.3</v>
      </c>
      <c r="I45" s="171">
        <v>107</v>
      </c>
      <c r="J45" s="171">
        <v>105.1</v>
      </c>
      <c r="K45" s="171">
        <v>105.3</v>
      </c>
      <c r="L45" s="171">
        <v>100.4</v>
      </c>
      <c r="M45" s="232">
        <v>100.3</v>
      </c>
      <c r="N45" s="239">
        <f>SUM(B45:M45)/12</f>
        <v>100.38333333333333</v>
      </c>
      <c r="O45" s="234">
        <f t="shared" si="1"/>
        <v>119.6</v>
      </c>
      <c r="P45" s="156"/>
      <c r="Q45" s="331"/>
      <c r="R45" s="331"/>
      <c r="S45" s="156"/>
      <c r="T45" s="156"/>
      <c r="U45" s="156"/>
      <c r="V45" s="156"/>
      <c r="W45" s="156"/>
      <c r="X45" s="156"/>
      <c r="Y45" s="156"/>
      <c r="Z45" s="156"/>
    </row>
    <row r="46" spans="1:26" ht="11.1" customHeight="1" x14ac:dyDescent="0.15">
      <c r="A46" s="7" t="s">
        <v>186</v>
      </c>
      <c r="B46" s="171">
        <v>105.8</v>
      </c>
      <c r="C46" s="171">
        <v>103.9</v>
      </c>
      <c r="D46" s="171">
        <v>96.7</v>
      </c>
      <c r="E46" s="171">
        <v>93.3</v>
      </c>
      <c r="F46" s="171">
        <v>100.2</v>
      </c>
      <c r="G46" s="171"/>
      <c r="H46" s="171"/>
      <c r="I46" s="171"/>
      <c r="J46" s="171"/>
      <c r="K46" s="171"/>
      <c r="L46" s="171"/>
      <c r="M46" s="232"/>
      <c r="N46" s="239"/>
      <c r="O46" s="234"/>
      <c r="P46" s="156"/>
      <c r="Q46" s="331"/>
      <c r="R46" s="331"/>
      <c r="S46" s="156"/>
      <c r="T46" s="156"/>
      <c r="U46" s="156"/>
      <c r="V46" s="156"/>
      <c r="W46" s="156"/>
      <c r="X46" s="156"/>
      <c r="Y46" s="156"/>
      <c r="Z46" s="156"/>
    </row>
    <row r="47" spans="1:26" ht="11.1" customHeight="1" x14ac:dyDescent="0.15">
      <c r="N47" s="20"/>
      <c r="O47" s="156"/>
      <c r="P47" s="156"/>
      <c r="Q47" s="178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ht="11.1" customHeight="1" x14ac:dyDescent="0.15">
      <c r="N48" s="20"/>
      <c r="O48" s="156"/>
      <c r="P48" s="156"/>
      <c r="Q48" s="178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3:26" x14ac:dyDescent="0.15">
      <c r="N49" s="1"/>
      <c r="O49" s="1"/>
      <c r="P49" s="1"/>
      <c r="Q49" s="166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5" t="s">
        <v>84</v>
      </c>
      <c r="C65" s="165" t="s">
        <v>85</v>
      </c>
      <c r="D65" s="165" t="s">
        <v>86</v>
      </c>
      <c r="E65" s="165" t="s">
        <v>75</v>
      </c>
      <c r="F65" s="165" t="s">
        <v>76</v>
      </c>
      <c r="G65" s="165" t="s">
        <v>77</v>
      </c>
      <c r="H65" s="165" t="s">
        <v>78</v>
      </c>
      <c r="I65" s="165" t="s">
        <v>79</v>
      </c>
      <c r="J65" s="165" t="s">
        <v>80</v>
      </c>
      <c r="K65" s="165" t="s">
        <v>81</v>
      </c>
      <c r="L65" s="165" t="s">
        <v>82</v>
      </c>
      <c r="M65" s="231" t="s">
        <v>83</v>
      </c>
      <c r="N65" s="233" t="s">
        <v>119</v>
      </c>
      <c r="O65" s="335" t="s">
        <v>120</v>
      </c>
    </row>
    <row r="66" spans="1:26" ht="11.1" customHeight="1" x14ac:dyDescent="0.15">
      <c r="A66" s="7" t="s">
        <v>172</v>
      </c>
      <c r="B66" s="162">
        <v>76.8</v>
      </c>
      <c r="C66" s="162">
        <v>91.2</v>
      </c>
      <c r="D66" s="162">
        <v>89.4</v>
      </c>
      <c r="E66" s="162">
        <v>89.7</v>
      </c>
      <c r="F66" s="162">
        <v>82.5</v>
      </c>
      <c r="G66" s="162">
        <v>93.9</v>
      </c>
      <c r="H66" s="162">
        <v>87.4</v>
      </c>
      <c r="I66" s="162">
        <v>95.2</v>
      </c>
      <c r="J66" s="162">
        <v>99.9</v>
      </c>
      <c r="K66" s="162">
        <v>88</v>
      </c>
      <c r="L66" s="162">
        <v>95.5</v>
      </c>
      <c r="M66" s="163">
        <v>93.5</v>
      </c>
      <c r="N66" s="238">
        <f>SUM(B66:M66)/12</f>
        <v>90.25</v>
      </c>
      <c r="O66" s="334">
        <v>100.4</v>
      </c>
      <c r="P66" s="20"/>
      <c r="Q66" s="333"/>
      <c r="R66" s="333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175</v>
      </c>
      <c r="B67" s="162">
        <v>83.3</v>
      </c>
      <c r="C67" s="162">
        <v>89.9</v>
      </c>
      <c r="D67" s="162">
        <v>92.2</v>
      </c>
      <c r="E67" s="162">
        <v>94.6</v>
      </c>
      <c r="F67" s="162">
        <v>84.8</v>
      </c>
      <c r="G67" s="162">
        <v>87.4</v>
      </c>
      <c r="H67" s="162">
        <v>91.8</v>
      </c>
      <c r="I67" s="162">
        <v>83.9</v>
      </c>
      <c r="J67" s="162">
        <v>84.7</v>
      </c>
      <c r="K67" s="162">
        <v>72.599999999999994</v>
      </c>
      <c r="L67" s="162">
        <v>88.6</v>
      </c>
      <c r="M67" s="163">
        <v>84.9</v>
      </c>
      <c r="N67" s="238">
        <f>SUM(B67:M67)/12</f>
        <v>86.558333333333337</v>
      </c>
      <c r="O67" s="234">
        <f t="shared" ref="O67:O69" si="2">ROUND(N67/N66*100,1)</f>
        <v>95.9</v>
      </c>
      <c r="P67" s="20"/>
      <c r="Q67" s="409"/>
      <c r="R67" s="409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174</v>
      </c>
      <c r="B68" s="162">
        <v>71.5</v>
      </c>
      <c r="C68" s="162">
        <v>79.400000000000006</v>
      </c>
      <c r="D68" s="162">
        <v>81.5</v>
      </c>
      <c r="E68" s="162">
        <v>86.7</v>
      </c>
      <c r="F68" s="162">
        <v>66.3</v>
      </c>
      <c r="G68" s="162">
        <v>72.8</v>
      </c>
      <c r="H68" s="162">
        <v>79.2</v>
      </c>
      <c r="I68" s="162">
        <v>81.2</v>
      </c>
      <c r="J68" s="162">
        <v>90.7</v>
      </c>
      <c r="K68" s="162">
        <v>87.4</v>
      </c>
      <c r="L68" s="162">
        <v>87.8</v>
      </c>
      <c r="M68" s="163">
        <v>84.6</v>
      </c>
      <c r="N68" s="238">
        <f>SUM(B68:M68)/12</f>
        <v>80.75833333333334</v>
      </c>
      <c r="O68" s="234">
        <f t="shared" si="2"/>
        <v>93.3</v>
      </c>
      <c r="P68" s="20"/>
      <c r="Q68" s="409"/>
      <c r="R68" s="409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178</v>
      </c>
      <c r="B69" s="162">
        <v>76.2</v>
      </c>
      <c r="C69" s="162">
        <v>76.7</v>
      </c>
      <c r="D69" s="162">
        <v>85</v>
      </c>
      <c r="E69" s="162">
        <v>84.4</v>
      </c>
      <c r="F69" s="162">
        <v>78.400000000000006</v>
      </c>
      <c r="G69" s="162">
        <v>86.5</v>
      </c>
      <c r="H69" s="162">
        <v>92.3</v>
      </c>
      <c r="I69" s="162">
        <v>77.5</v>
      </c>
      <c r="J69" s="162">
        <v>86.1</v>
      </c>
      <c r="K69" s="162">
        <v>74.8</v>
      </c>
      <c r="L69" s="162">
        <v>77.099999999999994</v>
      </c>
      <c r="M69" s="163">
        <v>79.400000000000006</v>
      </c>
      <c r="N69" s="238">
        <f>SUM(B69:M69)/12</f>
        <v>81.2</v>
      </c>
      <c r="O69" s="234">
        <f t="shared" si="2"/>
        <v>100.5</v>
      </c>
      <c r="P69" s="20"/>
      <c r="Q69" s="409"/>
      <c r="R69" s="409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186</v>
      </c>
      <c r="B70" s="162">
        <v>68.099999999999994</v>
      </c>
      <c r="C70" s="162">
        <v>73.3</v>
      </c>
      <c r="D70" s="162">
        <v>74.900000000000006</v>
      </c>
      <c r="E70" s="162">
        <v>83.4</v>
      </c>
      <c r="F70" s="162">
        <v>68.3</v>
      </c>
      <c r="G70" s="162"/>
      <c r="H70" s="162"/>
      <c r="I70" s="162"/>
      <c r="J70" s="162"/>
      <c r="K70" s="162"/>
      <c r="L70" s="162"/>
      <c r="M70" s="163"/>
      <c r="N70" s="238"/>
      <c r="O70" s="234"/>
      <c r="P70" s="20"/>
      <c r="Q70" s="177"/>
      <c r="R70" s="410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20"/>
      <c r="O71" s="20"/>
      <c r="P71" s="20"/>
      <c r="Q71" s="166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68"/>
      <c r="C72" s="168"/>
      <c r="D72" s="168"/>
      <c r="E72" s="168"/>
      <c r="F72" s="168"/>
      <c r="G72" s="172"/>
      <c r="H72" s="168"/>
      <c r="I72" s="168"/>
      <c r="J72" s="168"/>
      <c r="K72" s="168"/>
      <c r="L72" s="168"/>
      <c r="M72" s="168"/>
      <c r="N72" s="20"/>
      <c r="O72" s="20"/>
      <c r="P72" s="20"/>
      <c r="Q72" s="166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F76" sqref="F76"/>
    </sheetView>
  </sheetViews>
  <sheetFormatPr defaultRowHeight="13.5" x14ac:dyDescent="0.15"/>
  <cols>
    <col min="1" max="1" width="7.625" style="256" customWidth="1"/>
    <col min="2" max="7" width="6.125" style="256" customWidth="1"/>
    <col min="8" max="8" width="6.25" style="256" customWidth="1"/>
    <col min="9" max="10" width="6.125" style="256" customWidth="1"/>
    <col min="11" max="11" width="6.125" style="1" customWidth="1"/>
    <col min="12" max="13" width="6.125" style="256" customWidth="1"/>
    <col min="14" max="16" width="7.625" style="256" customWidth="1"/>
    <col min="17" max="17" width="8.375" style="256" customWidth="1"/>
    <col min="18" max="18" width="10.125" style="256" customWidth="1"/>
    <col min="19" max="23" width="7.625" style="256" customWidth="1"/>
    <col min="24" max="24" width="7.625" style="169" customWidth="1"/>
    <col min="25" max="26" width="7.625" style="256" customWidth="1"/>
    <col min="27" max="16384" width="9" style="256"/>
  </cols>
  <sheetData>
    <row r="1" spans="1:29" x14ac:dyDescent="0.15">
      <c r="A1" s="20"/>
      <c r="B1" s="173"/>
      <c r="C1" s="156"/>
      <c r="D1" s="156"/>
      <c r="E1" s="156"/>
      <c r="F1" s="156"/>
      <c r="G1" s="156"/>
      <c r="H1" s="156"/>
      <c r="I1" s="156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6"/>
      <c r="C2" s="156"/>
      <c r="D2" s="156"/>
      <c r="E2" s="156"/>
      <c r="F2" s="156"/>
      <c r="G2" s="156"/>
      <c r="H2" s="156"/>
      <c r="I2" s="156"/>
      <c r="J2" s="1"/>
      <c r="L2" s="52"/>
      <c r="M2" s="174"/>
      <c r="N2" s="52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"/>
      <c r="AB2" s="1"/>
      <c r="AC2" s="1"/>
    </row>
    <row r="3" spans="1:29" x14ac:dyDescent="0.15">
      <c r="A3" s="20"/>
      <c r="B3" s="156"/>
      <c r="C3" s="156"/>
      <c r="D3" s="156"/>
      <c r="E3" s="156"/>
      <c r="F3" s="156"/>
      <c r="G3" s="156"/>
      <c r="H3" s="156"/>
      <c r="I3" s="156"/>
      <c r="J3" s="1"/>
      <c r="L3" s="52"/>
      <c r="M3" s="174"/>
      <c r="N3" s="52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"/>
      <c r="AB3" s="1"/>
      <c r="AC3" s="1"/>
    </row>
    <row r="4" spans="1:29" x14ac:dyDescent="0.15">
      <c r="A4" s="20"/>
      <c r="B4" s="156"/>
      <c r="C4" s="156"/>
      <c r="D4" s="156"/>
      <c r="E4" s="156"/>
      <c r="F4" s="156"/>
      <c r="G4" s="156"/>
      <c r="H4" s="156"/>
      <c r="I4" s="156"/>
      <c r="J4" s="1"/>
      <c r="L4" s="52"/>
      <c r="M4" s="174"/>
      <c r="N4" s="52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"/>
      <c r="AB4" s="1"/>
      <c r="AC4" s="1"/>
    </row>
    <row r="5" spans="1:29" x14ac:dyDescent="0.15">
      <c r="A5" s="20"/>
      <c r="B5" s="156"/>
      <c r="C5" s="156"/>
      <c r="D5" s="156"/>
      <c r="E5" s="156"/>
      <c r="F5" s="156"/>
      <c r="G5" s="156"/>
      <c r="H5" s="156"/>
      <c r="I5" s="156"/>
      <c r="J5" s="1"/>
      <c r="L5" s="52"/>
      <c r="M5" s="174"/>
      <c r="N5" s="52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"/>
      <c r="AB5" s="1"/>
      <c r="AC5" s="1"/>
    </row>
    <row r="6" spans="1:29" x14ac:dyDescent="0.15">
      <c r="J6" s="1"/>
      <c r="L6" s="52"/>
      <c r="M6" s="174"/>
      <c r="N6" s="52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"/>
      <c r="AB6" s="1"/>
      <c r="AC6" s="1"/>
    </row>
    <row r="7" spans="1:29" x14ac:dyDescent="0.15">
      <c r="J7" s="1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72</v>
      </c>
      <c r="C18" s="8" t="s">
        <v>73</v>
      </c>
      <c r="D18" s="8" t="s">
        <v>74</v>
      </c>
      <c r="E18" s="8" t="s">
        <v>75</v>
      </c>
      <c r="F18" s="8" t="s">
        <v>76</v>
      </c>
      <c r="G18" s="8" t="s">
        <v>77</v>
      </c>
      <c r="H18" s="8" t="s">
        <v>78</v>
      </c>
      <c r="I18" s="8" t="s">
        <v>79</v>
      </c>
      <c r="J18" s="8" t="s">
        <v>80</v>
      </c>
      <c r="K18" s="8" t="s">
        <v>81</v>
      </c>
      <c r="L18" s="8" t="s">
        <v>82</v>
      </c>
      <c r="M18" s="8" t="s">
        <v>83</v>
      </c>
      <c r="N18" s="233" t="s">
        <v>118</v>
      </c>
      <c r="O18" s="233" t="s">
        <v>120</v>
      </c>
    </row>
    <row r="19" spans="1:18" ht="11.1" customHeight="1" x14ac:dyDescent="0.15">
      <c r="A19" s="7" t="s">
        <v>172</v>
      </c>
      <c r="B19" s="171">
        <v>14.2</v>
      </c>
      <c r="C19" s="171">
        <v>12.5</v>
      </c>
      <c r="D19" s="171">
        <v>14.7</v>
      </c>
      <c r="E19" s="171">
        <v>13.7</v>
      </c>
      <c r="F19" s="171">
        <v>14.5</v>
      </c>
      <c r="G19" s="171">
        <v>14.4</v>
      </c>
      <c r="H19" s="171">
        <v>12.7</v>
      </c>
      <c r="I19" s="171">
        <v>13.9</v>
      </c>
      <c r="J19" s="171">
        <v>14.1</v>
      </c>
      <c r="K19" s="171">
        <v>14</v>
      </c>
      <c r="L19" s="171">
        <v>18.8</v>
      </c>
      <c r="M19" s="171">
        <v>14.8</v>
      </c>
      <c r="N19" s="239">
        <f>SUM(B19:M19)</f>
        <v>172.3</v>
      </c>
      <c r="O19" s="239">
        <v>97.4</v>
      </c>
      <c r="Q19" s="241"/>
      <c r="R19" s="241"/>
    </row>
    <row r="20" spans="1:18" ht="11.1" customHeight="1" x14ac:dyDescent="0.15">
      <c r="A20" s="7" t="s">
        <v>175</v>
      </c>
      <c r="B20" s="171">
        <v>14.9</v>
      </c>
      <c r="C20" s="171">
        <v>13.1</v>
      </c>
      <c r="D20" s="171">
        <v>14.8</v>
      </c>
      <c r="E20" s="171">
        <v>13.9</v>
      </c>
      <c r="F20" s="171">
        <v>14.1</v>
      </c>
      <c r="G20" s="171">
        <v>13.1</v>
      </c>
      <c r="H20" s="171">
        <v>15.5</v>
      </c>
      <c r="I20" s="171">
        <v>12.9</v>
      </c>
      <c r="J20" s="171">
        <v>12.4</v>
      </c>
      <c r="K20" s="171">
        <v>15.2</v>
      </c>
      <c r="L20" s="171">
        <v>13.1</v>
      </c>
      <c r="M20" s="171">
        <v>14.2</v>
      </c>
      <c r="N20" s="239">
        <f>SUM(B20:M20)</f>
        <v>167.2</v>
      </c>
      <c r="O20" s="239">
        <f t="shared" ref="O20:O22" si="0">ROUND(N20/N19*100,1)</f>
        <v>97</v>
      </c>
      <c r="Q20" s="241"/>
      <c r="R20" s="241"/>
    </row>
    <row r="21" spans="1:18" ht="11.1" customHeight="1" x14ac:dyDescent="0.15">
      <c r="A21" s="7" t="s">
        <v>174</v>
      </c>
      <c r="B21" s="171">
        <v>11.4</v>
      </c>
      <c r="C21" s="171">
        <v>13.5</v>
      </c>
      <c r="D21" s="171">
        <v>13.7</v>
      </c>
      <c r="E21" s="171">
        <v>13.4</v>
      </c>
      <c r="F21" s="171">
        <v>13.1</v>
      </c>
      <c r="G21" s="171">
        <v>12.4</v>
      </c>
      <c r="H21" s="171">
        <v>11.1</v>
      </c>
      <c r="I21" s="171">
        <v>12</v>
      </c>
      <c r="J21" s="171">
        <v>12.5</v>
      </c>
      <c r="K21" s="171">
        <v>11.2</v>
      </c>
      <c r="L21" s="171">
        <v>11.7</v>
      </c>
      <c r="M21" s="171">
        <v>13.4</v>
      </c>
      <c r="N21" s="239">
        <f>SUM(B21:M21)</f>
        <v>149.4</v>
      </c>
      <c r="O21" s="239">
        <f t="shared" si="0"/>
        <v>89.4</v>
      </c>
      <c r="Q21" s="241"/>
      <c r="R21" s="241"/>
    </row>
    <row r="22" spans="1:18" ht="11.1" customHeight="1" x14ac:dyDescent="0.15">
      <c r="A22" s="7" t="s">
        <v>178</v>
      </c>
      <c r="B22" s="171">
        <v>9.4</v>
      </c>
      <c r="C22" s="171">
        <v>10.3</v>
      </c>
      <c r="D22" s="171">
        <v>13.4</v>
      </c>
      <c r="E22" s="171">
        <v>13.5</v>
      </c>
      <c r="F22" s="171">
        <v>11.3</v>
      </c>
      <c r="G22" s="171">
        <v>12.2</v>
      </c>
      <c r="H22" s="171">
        <v>10.9</v>
      </c>
      <c r="I22" s="171">
        <v>11.2</v>
      </c>
      <c r="J22" s="171">
        <v>12.1</v>
      </c>
      <c r="K22" s="171">
        <v>10.7</v>
      </c>
      <c r="L22" s="171">
        <v>11.3</v>
      </c>
      <c r="M22" s="171">
        <v>11.8</v>
      </c>
      <c r="N22" s="239">
        <f>SUM(B22:M22)</f>
        <v>138.10000000000002</v>
      </c>
      <c r="O22" s="239">
        <f t="shared" si="0"/>
        <v>92.4</v>
      </c>
      <c r="Q22" s="241"/>
      <c r="R22" s="241"/>
    </row>
    <row r="23" spans="1:18" ht="11.1" customHeight="1" x14ac:dyDescent="0.15">
      <c r="A23" s="7" t="s">
        <v>186</v>
      </c>
      <c r="B23" s="171">
        <v>11.1</v>
      </c>
      <c r="C23" s="171">
        <v>11.5</v>
      </c>
      <c r="D23" s="171">
        <v>12.1</v>
      </c>
      <c r="E23" s="171">
        <v>12.3</v>
      </c>
      <c r="F23" s="171">
        <v>10.6</v>
      </c>
      <c r="G23" s="171"/>
      <c r="H23" s="171"/>
      <c r="I23" s="171"/>
      <c r="J23" s="171"/>
      <c r="K23" s="171"/>
      <c r="L23" s="171"/>
      <c r="M23" s="171"/>
      <c r="N23" s="239"/>
      <c r="O23" s="239"/>
    </row>
    <row r="24" spans="1:18" ht="9.75" customHeight="1" x14ac:dyDescent="0.15">
      <c r="J24" s="392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72</v>
      </c>
      <c r="C42" s="8" t="s">
        <v>73</v>
      </c>
      <c r="D42" s="8" t="s">
        <v>74</v>
      </c>
      <c r="E42" s="8" t="s">
        <v>75</v>
      </c>
      <c r="F42" s="8" t="s">
        <v>76</v>
      </c>
      <c r="G42" s="8" t="s">
        <v>77</v>
      </c>
      <c r="H42" s="8" t="s">
        <v>78</v>
      </c>
      <c r="I42" s="8" t="s">
        <v>79</v>
      </c>
      <c r="J42" s="8" t="s">
        <v>80</v>
      </c>
      <c r="K42" s="8" t="s">
        <v>81</v>
      </c>
      <c r="L42" s="8" t="s">
        <v>82</v>
      </c>
      <c r="M42" s="8" t="s">
        <v>83</v>
      </c>
      <c r="N42" s="233" t="s">
        <v>119</v>
      </c>
      <c r="O42" s="233" t="s">
        <v>120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172</v>
      </c>
      <c r="B43" s="171">
        <v>23.3</v>
      </c>
      <c r="C43" s="171">
        <v>22.2</v>
      </c>
      <c r="D43" s="171">
        <v>23.2</v>
      </c>
      <c r="E43" s="171">
        <v>24.1</v>
      </c>
      <c r="F43" s="171">
        <v>24.8</v>
      </c>
      <c r="G43" s="171">
        <v>24.4</v>
      </c>
      <c r="H43" s="171">
        <v>22.4</v>
      </c>
      <c r="I43" s="171">
        <v>22.6</v>
      </c>
      <c r="J43" s="171">
        <v>23.1</v>
      </c>
      <c r="K43" s="171">
        <v>22.1</v>
      </c>
      <c r="L43" s="171">
        <v>26.5</v>
      </c>
      <c r="M43" s="171">
        <v>25.5</v>
      </c>
      <c r="N43" s="239">
        <f>SUM(B43:M43)/12</f>
        <v>23.683333333333334</v>
      </c>
      <c r="O43" s="239">
        <v>102.6</v>
      </c>
      <c r="P43" s="174"/>
      <c r="Q43" s="242"/>
      <c r="R43" s="242"/>
      <c r="S43" s="174"/>
      <c r="T43" s="174"/>
      <c r="U43" s="174"/>
      <c r="V43" s="174"/>
      <c r="W43" s="174"/>
      <c r="X43" s="174"/>
      <c r="Y43" s="174"/>
      <c r="Z43" s="174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175</v>
      </c>
      <c r="B44" s="171">
        <v>23.9</v>
      </c>
      <c r="C44" s="171">
        <v>23.5</v>
      </c>
      <c r="D44" s="171">
        <v>24.5</v>
      </c>
      <c r="E44" s="171">
        <v>24.1</v>
      </c>
      <c r="F44" s="171">
        <v>25.4</v>
      </c>
      <c r="G44" s="171">
        <v>25</v>
      </c>
      <c r="H44" s="171">
        <v>26.2</v>
      </c>
      <c r="I44" s="171">
        <v>25.1</v>
      </c>
      <c r="J44" s="171">
        <v>24.1</v>
      </c>
      <c r="K44" s="171">
        <v>24.5</v>
      </c>
      <c r="L44" s="171">
        <v>23.8</v>
      </c>
      <c r="M44" s="171">
        <v>23.8</v>
      </c>
      <c r="N44" s="239">
        <f>SUM(B44:M44)/12</f>
        <v>24.491666666666664</v>
      </c>
      <c r="O44" s="239">
        <f t="shared" ref="O44:O46" si="1">ROUND(N44/N43*100,1)</f>
        <v>103.4</v>
      </c>
      <c r="P44" s="174"/>
      <c r="Q44" s="242"/>
      <c r="R44" s="242"/>
      <c r="S44" s="174"/>
      <c r="T44" s="174"/>
      <c r="U44" s="174"/>
      <c r="V44" s="174"/>
      <c r="W44" s="174"/>
      <c r="X44" s="174"/>
      <c r="Y44" s="174"/>
      <c r="Z44" s="174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174</v>
      </c>
      <c r="B45" s="171">
        <v>22.9</v>
      </c>
      <c r="C45" s="171">
        <v>22.7</v>
      </c>
      <c r="D45" s="171">
        <v>23</v>
      </c>
      <c r="E45" s="171">
        <v>23.1</v>
      </c>
      <c r="F45" s="171">
        <v>24.7</v>
      </c>
      <c r="G45" s="171">
        <v>24.6</v>
      </c>
      <c r="H45" s="171">
        <v>23.1</v>
      </c>
      <c r="I45" s="171">
        <v>23.2</v>
      </c>
      <c r="J45" s="171">
        <v>22.3</v>
      </c>
      <c r="K45" s="171">
        <v>20.8</v>
      </c>
      <c r="L45" s="171">
        <v>19.5</v>
      </c>
      <c r="M45" s="171">
        <v>20.100000000000001</v>
      </c>
      <c r="N45" s="239">
        <f>SUM(B45:M45)/12</f>
        <v>22.5</v>
      </c>
      <c r="O45" s="239">
        <f t="shared" si="1"/>
        <v>91.9</v>
      </c>
      <c r="P45" s="174"/>
      <c r="Q45" s="242"/>
      <c r="R45" s="242"/>
      <c r="S45" s="174"/>
      <c r="T45" s="174"/>
      <c r="U45" s="174"/>
      <c r="V45" s="174"/>
      <c r="W45" s="174"/>
      <c r="X45" s="174"/>
      <c r="Y45" s="174"/>
      <c r="Z45" s="174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178</v>
      </c>
      <c r="B46" s="171">
        <v>18.8</v>
      </c>
      <c r="C46" s="171">
        <v>18.100000000000001</v>
      </c>
      <c r="D46" s="171">
        <v>19.5</v>
      </c>
      <c r="E46" s="171">
        <v>19.100000000000001</v>
      </c>
      <c r="F46" s="171">
        <v>19.2</v>
      </c>
      <c r="G46" s="171">
        <v>18.7</v>
      </c>
      <c r="H46" s="171">
        <v>18.2</v>
      </c>
      <c r="I46" s="171">
        <v>19</v>
      </c>
      <c r="J46" s="171">
        <v>18.7</v>
      </c>
      <c r="K46" s="171">
        <v>18.399999999999999</v>
      </c>
      <c r="L46" s="171">
        <v>18.7</v>
      </c>
      <c r="M46" s="171">
        <v>19.7</v>
      </c>
      <c r="N46" s="239">
        <f>SUM(B46:M46)/12</f>
        <v>18.841666666666665</v>
      </c>
      <c r="O46" s="239">
        <f t="shared" si="1"/>
        <v>83.7</v>
      </c>
      <c r="P46" s="174"/>
      <c r="Q46" s="242"/>
      <c r="R46" s="242"/>
      <c r="S46" s="174"/>
      <c r="T46" s="174"/>
      <c r="U46" s="174"/>
      <c r="V46" s="174"/>
      <c r="W46" s="174"/>
      <c r="X46" s="174"/>
      <c r="Y46" s="174"/>
      <c r="Z46" s="174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186</v>
      </c>
      <c r="B47" s="171">
        <v>19.8</v>
      </c>
      <c r="C47" s="171">
        <v>20.3</v>
      </c>
      <c r="D47" s="171">
        <v>19.8</v>
      </c>
      <c r="E47" s="171">
        <v>19.100000000000001</v>
      </c>
      <c r="F47" s="171">
        <v>18.600000000000001</v>
      </c>
      <c r="G47" s="171"/>
      <c r="H47" s="171"/>
      <c r="I47" s="171"/>
      <c r="J47" s="171"/>
      <c r="K47" s="171"/>
      <c r="L47" s="171"/>
      <c r="M47" s="171"/>
      <c r="N47" s="239"/>
      <c r="O47" s="239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72</v>
      </c>
      <c r="C70" s="8" t="s">
        <v>73</v>
      </c>
      <c r="D70" s="8" t="s">
        <v>74</v>
      </c>
      <c r="E70" s="8" t="s">
        <v>75</v>
      </c>
      <c r="F70" s="8" t="s">
        <v>76</v>
      </c>
      <c r="G70" s="8" t="s">
        <v>77</v>
      </c>
      <c r="H70" s="8" t="s">
        <v>78</v>
      </c>
      <c r="I70" s="8" t="s">
        <v>79</v>
      </c>
      <c r="J70" s="8" t="s">
        <v>80</v>
      </c>
      <c r="K70" s="8" t="s">
        <v>81</v>
      </c>
      <c r="L70" s="8" t="s">
        <v>82</v>
      </c>
      <c r="M70" s="8" t="s">
        <v>83</v>
      </c>
      <c r="N70" s="233" t="s">
        <v>119</v>
      </c>
      <c r="O70" s="233" t="s">
        <v>120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172</v>
      </c>
      <c r="B71" s="162">
        <v>61.3</v>
      </c>
      <c r="C71" s="162">
        <v>57.5</v>
      </c>
      <c r="D71" s="162">
        <v>62.8</v>
      </c>
      <c r="E71" s="162">
        <v>55.8</v>
      </c>
      <c r="F71" s="162">
        <v>58</v>
      </c>
      <c r="G71" s="162">
        <v>59.3</v>
      </c>
      <c r="H71" s="162">
        <v>58.4</v>
      </c>
      <c r="I71" s="162">
        <v>61.5</v>
      </c>
      <c r="J71" s="162">
        <v>60.7</v>
      </c>
      <c r="K71" s="162">
        <v>64</v>
      </c>
      <c r="L71" s="162">
        <v>68.3</v>
      </c>
      <c r="M71" s="162">
        <v>58.9</v>
      </c>
      <c r="N71" s="238">
        <f>SUM(B71:M71)/12</f>
        <v>60.541666666666657</v>
      </c>
      <c r="O71" s="239">
        <v>95.2</v>
      </c>
      <c r="P71" s="52"/>
      <c r="Q71" s="332"/>
      <c r="R71" s="332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175</v>
      </c>
      <c r="B72" s="162">
        <v>63.7</v>
      </c>
      <c r="C72" s="162">
        <v>56.1</v>
      </c>
      <c r="D72" s="162">
        <v>59.3</v>
      </c>
      <c r="E72" s="162">
        <v>58.2</v>
      </c>
      <c r="F72" s="162">
        <v>54.4</v>
      </c>
      <c r="G72" s="162">
        <v>52.5</v>
      </c>
      <c r="H72" s="162">
        <v>58.1</v>
      </c>
      <c r="I72" s="162">
        <v>52.2</v>
      </c>
      <c r="J72" s="162">
        <v>52.7</v>
      </c>
      <c r="K72" s="162">
        <v>61.5</v>
      </c>
      <c r="L72" s="162">
        <v>55.5</v>
      </c>
      <c r="M72" s="162">
        <v>59.8</v>
      </c>
      <c r="N72" s="238">
        <f>SUM(B72:M72)/12</f>
        <v>57</v>
      </c>
      <c r="O72" s="239">
        <f t="shared" ref="O72:O74" si="2">ROUND(N72/N71*100,1)</f>
        <v>94.2</v>
      </c>
      <c r="P72" s="52"/>
      <c r="Q72" s="332"/>
      <c r="R72" s="332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174</v>
      </c>
      <c r="B73" s="162">
        <v>50.6</v>
      </c>
      <c r="C73" s="162">
        <v>59.7</v>
      </c>
      <c r="D73" s="162">
        <v>59.2</v>
      </c>
      <c r="E73" s="162">
        <v>58</v>
      </c>
      <c r="F73" s="162">
        <v>51.7</v>
      </c>
      <c r="G73" s="162">
        <v>50.6</v>
      </c>
      <c r="H73" s="162">
        <v>49.6</v>
      </c>
      <c r="I73" s="162">
        <v>51.4</v>
      </c>
      <c r="J73" s="162">
        <v>56.8</v>
      </c>
      <c r="K73" s="162">
        <v>55.7</v>
      </c>
      <c r="L73" s="162">
        <v>61.1</v>
      </c>
      <c r="M73" s="162">
        <v>66.099999999999994</v>
      </c>
      <c r="N73" s="238">
        <f>SUM(B73:M73)/12</f>
        <v>55.875000000000007</v>
      </c>
      <c r="O73" s="239">
        <f t="shared" si="2"/>
        <v>98</v>
      </c>
      <c r="Q73" s="336"/>
      <c r="R73" s="336"/>
    </row>
    <row r="74" spans="1:26" ht="11.1" customHeight="1" x14ac:dyDescent="0.15">
      <c r="A74" s="7" t="s">
        <v>178</v>
      </c>
      <c r="B74" s="162">
        <v>51.9</v>
      </c>
      <c r="C74" s="162">
        <v>57.5</v>
      </c>
      <c r="D74" s="162">
        <v>67.900000000000006</v>
      </c>
      <c r="E74" s="162">
        <v>70.8</v>
      </c>
      <c r="F74" s="162">
        <v>59.1</v>
      </c>
      <c r="G74" s="162">
        <v>65.8</v>
      </c>
      <c r="H74" s="162">
        <v>60.1</v>
      </c>
      <c r="I74" s="162">
        <v>57.8</v>
      </c>
      <c r="J74" s="162">
        <v>64.7</v>
      </c>
      <c r="K74" s="162">
        <v>58.7</v>
      </c>
      <c r="L74" s="162">
        <v>59.8</v>
      </c>
      <c r="M74" s="162">
        <v>58.8</v>
      </c>
      <c r="N74" s="238">
        <f>SUM(B74:M74)/12</f>
        <v>61.07500000000001</v>
      </c>
      <c r="O74" s="239">
        <f t="shared" si="2"/>
        <v>109.3</v>
      </c>
      <c r="Q74" s="336"/>
      <c r="R74" s="336"/>
    </row>
    <row r="75" spans="1:26" ht="11.1" customHeight="1" x14ac:dyDescent="0.15">
      <c r="A75" s="7" t="s">
        <v>186</v>
      </c>
      <c r="B75" s="162">
        <v>56</v>
      </c>
      <c r="C75" s="162">
        <v>56.2</v>
      </c>
      <c r="D75" s="162">
        <v>61.6</v>
      </c>
      <c r="E75" s="162">
        <v>64.7</v>
      </c>
      <c r="F75" s="162">
        <v>57.9</v>
      </c>
      <c r="G75" s="162"/>
      <c r="H75" s="162"/>
      <c r="I75" s="162"/>
      <c r="J75" s="162"/>
      <c r="K75" s="162"/>
      <c r="L75" s="162"/>
      <c r="M75" s="162"/>
      <c r="N75" s="238"/>
      <c r="O75" s="239"/>
    </row>
    <row r="76" spans="1:26" ht="9.9499999999999993" customHeight="1" x14ac:dyDescent="0.15">
      <c r="B76" s="168"/>
      <c r="C76" s="168"/>
      <c r="D76" s="168"/>
      <c r="E76" s="168"/>
      <c r="F76" s="168"/>
      <c r="G76" s="168"/>
      <c r="H76" s="168"/>
      <c r="I76" s="168"/>
      <c r="J76" s="168"/>
      <c r="K76" s="166"/>
      <c r="L76" s="168"/>
      <c r="M76" s="168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F89" sqref="F89"/>
    </sheetView>
  </sheetViews>
  <sheetFormatPr defaultColWidth="7.625" defaultRowHeight="9.9499999999999993" customHeight="1" x14ac:dyDescent="0.15"/>
  <cols>
    <col min="1" max="1" width="7.625" style="256" customWidth="1"/>
    <col min="2" max="13" width="6.125" style="256" customWidth="1"/>
    <col min="14" max="16384" width="7.625" style="256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4"/>
      <c r="N4" s="52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4"/>
      <c r="N5" s="52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4"/>
      <c r="N6" s="52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4"/>
      <c r="N7" s="52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4"/>
      <c r="N8" s="52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"/>
    </row>
    <row r="10" spans="12:51" ht="9.9499999999999993" customHeight="1" x14ac:dyDescent="0.15">
      <c r="L10" s="52"/>
      <c r="M10" s="52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"/>
    </row>
    <row r="11" spans="12:51" ht="9.9499999999999993" customHeight="1" x14ac:dyDescent="0.15">
      <c r="L11" s="52"/>
      <c r="M11" s="52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"/>
    </row>
    <row r="12" spans="12:51" ht="9.9499999999999993" customHeight="1" x14ac:dyDescent="0.15">
      <c r="L12" s="52"/>
      <c r="M12" s="52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"/>
    </row>
    <row r="13" spans="12:51" ht="9.9499999999999993" customHeight="1" x14ac:dyDescent="0.15">
      <c r="L13" s="52"/>
      <c r="M13" s="52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4"/>
      <c r="AA15" s="1"/>
    </row>
    <row r="16" spans="12:51" ht="9.9499999999999993" customHeight="1" x14ac:dyDescent="0.15">
      <c r="L16" s="52"/>
      <c r="M16" s="174"/>
      <c r="AA16" s="1"/>
    </row>
    <row r="17" spans="1:27" ht="9.9499999999999993" customHeight="1" x14ac:dyDescent="0.15">
      <c r="L17" s="52"/>
      <c r="M17" s="174"/>
      <c r="AA17" s="1"/>
    </row>
    <row r="18" spans="1:27" ht="9.9499999999999993" customHeight="1" x14ac:dyDescent="0.15">
      <c r="L18" s="52"/>
      <c r="M18" s="174"/>
      <c r="AA18" s="1"/>
    </row>
    <row r="19" spans="1:27" ht="9.9499999999999993" customHeight="1" x14ac:dyDescent="0.15">
      <c r="L19" s="52"/>
      <c r="M19" s="174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72</v>
      </c>
      <c r="C24" s="8" t="s">
        <v>73</v>
      </c>
      <c r="D24" s="8" t="s">
        <v>74</v>
      </c>
      <c r="E24" s="8" t="s">
        <v>75</v>
      </c>
      <c r="F24" s="8" t="s">
        <v>76</v>
      </c>
      <c r="G24" s="8" t="s">
        <v>77</v>
      </c>
      <c r="H24" s="8" t="s">
        <v>78</v>
      </c>
      <c r="I24" s="8" t="s">
        <v>79</v>
      </c>
      <c r="J24" s="8" t="s">
        <v>80</v>
      </c>
      <c r="K24" s="8" t="s">
        <v>81</v>
      </c>
      <c r="L24" s="8" t="s">
        <v>82</v>
      </c>
      <c r="M24" s="8" t="s">
        <v>83</v>
      </c>
      <c r="N24" s="233" t="s">
        <v>118</v>
      </c>
      <c r="O24" s="13" t="s">
        <v>120</v>
      </c>
      <c r="AA24" s="1"/>
    </row>
    <row r="25" spans="1:27" ht="11.1" customHeight="1" x14ac:dyDescent="0.15">
      <c r="A25" s="7" t="s">
        <v>172</v>
      </c>
      <c r="B25" s="171">
        <v>17.8</v>
      </c>
      <c r="C25" s="171">
        <v>19.2</v>
      </c>
      <c r="D25" s="171">
        <v>22</v>
      </c>
      <c r="E25" s="171">
        <v>19.600000000000001</v>
      </c>
      <c r="F25" s="171">
        <v>21.2</v>
      </c>
      <c r="G25" s="171">
        <v>21.5</v>
      </c>
      <c r="H25" s="171">
        <v>19.5</v>
      </c>
      <c r="I25" s="171">
        <v>20.8</v>
      </c>
      <c r="J25" s="171">
        <v>18</v>
      </c>
      <c r="K25" s="171">
        <v>21.1</v>
      </c>
      <c r="L25" s="171">
        <v>20.7</v>
      </c>
      <c r="M25" s="171">
        <v>18.2</v>
      </c>
      <c r="N25" s="239">
        <f>SUM(B25:M25)</f>
        <v>239.6</v>
      </c>
      <c r="O25" s="164">
        <v>104.1</v>
      </c>
      <c r="Q25" s="18"/>
      <c r="R25" s="18"/>
      <c r="AA25" s="1"/>
    </row>
    <row r="26" spans="1:27" ht="11.1" customHeight="1" x14ac:dyDescent="0.15">
      <c r="A26" s="7" t="s">
        <v>175</v>
      </c>
      <c r="B26" s="171">
        <v>18.600000000000001</v>
      </c>
      <c r="C26" s="171">
        <v>19.100000000000001</v>
      </c>
      <c r="D26" s="171">
        <v>19.899999999999999</v>
      </c>
      <c r="E26" s="171">
        <v>18.5</v>
      </c>
      <c r="F26" s="171">
        <v>19.8</v>
      </c>
      <c r="G26" s="171">
        <v>18</v>
      </c>
      <c r="H26" s="171">
        <v>20.6</v>
      </c>
      <c r="I26" s="171">
        <v>17.5</v>
      </c>
      <c r="J26" s="171">
        <v>17.100000000000001</v>
      </c>
      <c r="K26" s="171">
        <v>21.2</v>
      </c>
      <c r="L26" s="171">
        <v>19</v>
      </c>
      <c r="M26" s="171">
        <v>18.2</v>
      </c>
      <c r="N26" s="239">
        <f>SUM(B26:M26)</f>
        <v>227.49999999999997</v>
      </c>
      <c r="O26" s="164">
        <f t="shared" ref="O26:O28" si="0">ROUND(N26/N25*100,1)</f>
        <v>94.9</v>
      </c>
      <c r="Q26" s="18"/>
      <c r="R26" s="18"/>
      <c r="AA26" s="1"/>
    </row>
    <row r="27" spans="1:27" ht="11.1" customHeight="1" x14ac:dyDescent="0.15">
      <c r="A27" s="7" t="s">
        <v>174</v>
      </c>
      <c r="B27" s="171">
        <v>18</v>
      </c>
      <c r="C27" s="171">
        <v>21.8</v>
      </c>
      <c r="D27" s="171">
        <v>22.1</v>
      </c>
      <c r="E27" s="171">
        <v>19</v>
      </c>
      <c r="F27" s="171">
        <v>19.3</v>
      </c>
      <c r="G27" s="171">
        <v>17.8</v>
      </c>
      <c r="H27" s="171">
        <v>20.3</v>
      </c>
      <c r="I27" s="171">
        <v>18.899999999999999</v>
      </c>
      <c r="J27" s="171">
        <v>18.600000000000001</v>
      </c>
      <c r="K27" s="171">
        <v>20.100000000000001</v>
      </c>
      <c r="L27" s="171">
        <v>17.3</v>
      </c>
      <c r="M27" s="171">
        <v>19.2</v>
      </c>
      <c r="N27" s="239">
        <f>SUM(B27:M27)</f>
        <v>232.4</v>
      </c>
      <c r="O27" s="164">
        <f t="shared" si="0"/>
        <v>102.2</v>
      </c>
      <c r="Q27" s="18"/>
      <c r="R27" s="18"/>
      <c r="AA27" s="1"/>
    </row>
    <row r="28" spans="1:27" ht="11.1" customHeight="1" x14ac:dyDescent="0.15">
      <c r="A28" s="7" t="s">
        <v>178</v>
      </c>
      <c r="B28" s="171">
        <v>16.7</v>
      </c>
      <c r="C28" s="171">
        <v>20</v>
      </c>
      <c r="D28" s="171">
        <v>21.5</v>
      </c>
      <c r="E28" s="171">
        <v>20.7</v>
      </c>
      <c r="F28" s="171">
        <v>21.3</v>
      </c>
      <c r="G28" s="171">
        <v>24.4</v>
      </c>
      <c r="H28" s="171">
        <v>20.2</v>
      </c>
      <c r="I28" s="171">
        <v>20.7</v>
      </c>
      <c r="J28" s="171">
        <v>19.7</v>
      </c>
      <c r="K28" s="171">
        <v>18.8</v>
      </c>
      <c r="L28" s="171">
        <v>19</v>
      </c>
      <c r="M28" s="171">
        <v>21.1</v>
      </c>
      <c r="N28" s="239">
        <f>SUM(B28:M28)</f>
        <v>244.09999999999997</v>
      </c>
      <c r="O28" s="164">
        <f t="shared" si="0"/>
        <v>105</v>
      </c>
      <c r="Q28" s="18"/>
      <c r="R28" s="18"/>
      <c r="AA28" s="1"/>
    </row>
    <row r="29" spans="1:27" ht="11.1" customHeight="1" x14ac:dyDescent="0.15">
      <c r="A29" s="7" t="s">
        <v>186</v>
      </c>
      <c r="B29" s="171">
        <v>19.399999999999999</v>
      </c>
      <c r="C29" s="171">
        <v>17.7</v>
      </c>
      <c r="D29" s="171">
        <v>21.9</v>
      </c>
      <c r="E29" s="171">
        <v>20</v>
      </c>
      <c r="F29" s="171">
        <v>18.100000000000001</v>
      </c>
      <c r="G29" s="171"/>
      <c r="H29" s="171"/>
      <c r="I29" s="171"/>
      <c r="J29" s="171"/>
      <c r="K29" s="171"/>
      <c r="L29" s="171"/>
      <c r="M29" s="171"/>
      <c r="N29" s="239"/>
      <c r="O29" s="164"/>
      <c r="AA29" s="1"/>
    </row>
    <row r="30" spans="1:27" ht="9.9499999999999993" customHeight="1" x14ac:dyDescent="0.15">
      <c r="N30" s="168"/>
      <c r="O30" s="168"/>
      <c r="AA30" s="1"/>
    </row>
    <row r="31" spans="1:27" ht="9.9499999999999993" customHeight="1" x14ac:dyDescent="0.15"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72</v>
      </c>
      <c r="C53" s="8" t="s">
        <v>73</v>
      </c>
      <c r="D53" s="8" t="s">
        <v>74</v>
      </c>
      <c r="E53" s="8" t="s">
        <v>75</v>
      </c>
      <c r="F53" s="8" t="s">
        <v>76</v>
      </c>
      <c r="G53" s="8" t="s">
        <v>77</v>
      </c>
      <c r="H53" s="8" t="s">
        <v>78</v>
      </c>
      <c r="I53" s="8" t="s">
        <v>79</v>
      </c>
      <c r="J53" s="8" t="s">
        <v>80</v>
      </c>
      <c r="K53" s="8" t="s">
        <v>81</v>
      </c>
      <c r="L53" s="8" t="s">
        <v>82</v>
      </c>
      <c r="M53" s="8" t="s">
        <v>83</v>
      </c>
      <c r="N53" s="233" t="s">
        <v>119</v>
      </c>
      <c r="O53" s="165" t="s">
        <v>121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172</v>
      </c>
      <c r="B54" s="171">
        <v>36.9</v>
      </c>
      <c r="C54" s="171">
        <v>38.9</v>
      </c>
      <c r="D54" s="171">
        <v>39.799999999999997</v>
      </c>
      <c r="E54" s="171">
        <v>38.4</v>
      </c>
      <c r="F54" s="171">
        <v>39.200000000000003</v>
      </c>
      <c r="G54" s="171">
        <v>40.700000000000003</v>
      </c>
      <c r="H54" s="171">
        <v>37.9</v>
      </c>
      <c r="I54" s="171">
        <v>39</v>
      </c>
      <c r="J54" s="171">
        <v>38.4</v>
      </c>
      <c r="K54" s="171">
        <v>40.1</v>
      </c>
      <c r="L54" s="171">
        <v>40.799999999999997</v>
      </c>
      <c r="M54" s="171">
        <v>39.700000000000003</v>
      </c>
      <c r="N54" s="239">
        <f t="shared" ref="N54:N55" si="1">SUM(B54:M54)/12</f>
        <v>39.15</v>
      </c>
      <c r="O54" s="339">
        <v>105.6</v>
      </c>
      <c r="P54" s="174"/>
      <c r="Q54" s="337"/>
      <c r="R54" s="337"/>
      <c r="S54" s="174"/>
      <c r="T54" s="174"/>
      <c r="U54" s="174"/>
      <c r="V54" s="174"/>
      <c r="W54" s="174"/>
      <c r="X54" s="174"/>
      <c r="Y54" s="174"/>
      <c r="Z54" s="174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175</v>
      </c>
      <c r="B55" s="171">
        <v>40.9</v>
      </c>
      <c r="C55" s="171">
        <v>42.3</v>
      </c>
      <c r="D55" s="171">
        <v>42.1</v>
      </c>
      <c r="E55" s="171">
        <v>37.9</v>
      </c>
      <c r="F55" s="171">
        <v>39.700000000000003</v>
      </c>
      <c r="G55" s="171">
        <v>38.4</v>
      </c>
      <c r="H55" s="171">
        <v>39.6</v>
      </c>
      <c r="I55" s="171">
        <v>39.299999999999997</v>
      </c>
      <c r="J55" s="171">
        <v>38.1</v>
      </c>
      <c r="K55" s="171">
        <v>40.4</v>
      </c>
      <c r="L55" s="171">
        <v>41.1</v>
      </c>
      <c r="M55" s="171">
        <v>39</v>
      </c>
      <c r="N55" s="239">
        <f t="shared" si="1"/>
        <v>39.9</v>
      </c>
      <c r="O55" s="339">
        <f t="shared" ref="O55:O57" si="2">ROUND(N55/N54*100,1)</f>
        <v>101.9</v>
      </c>
      <c r="P55" s="174"/>
      <c r="Q55" s="337"/>
      <c r="R55" s="337"/>
      <c r="S55" s="174"/>
      <c r="T55" s="174"/>
      <c r="U55" s="174"/>
      <c r="V55" s="174"/>
      <c r="W55" s="174"/>
      <c r="X55" s="174"/>
      <c r="Y55" s="174"/>
      <c r="Z55" s="174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174</v>
      </c>
      <c r="B56" s="171">
        <v>40.5</v>
      </c>
      <c r="C56" s="171">
        <v>42.5</v>
      </c>
      <c r="D56" s="171">
        <v>41.8</v>
      </c>
      <c r="E56" s="171">
        <v>40.1</v>
      </c>
      <c r="F56" s="171">
        <v>43</v>
      </c>
      <c r="G56" s="171">
        <v>42.8</v>
      </c>
      <c r="H56" s="171">
        <v>42.7</v>
      </c>
      <c r="I56" s="171">
        <v>42.3</v>
      </c>
      <c r="J56" s="171">
        <v>41</v>
      </c>
      <c r="K56" s="171">
        <v>40.700000000000003</v>
      </c>
      <c r="L56" s="171">
        <v>38</v>
      </c>
      <c r="M56" s="171">
        <v>36.4</v>
      </c>
      <c r="N56" s="239">
        <f>SUM(B56:M56)/12</f>
        <v>40.983333333333327</v>
      </c>
      <c r="O56" s="339">
        <f t="shared" si="2"/>
        <v>102.7</v>
      </c>
      <c r="P56" s="174"/>
      <c r="Q56" s="337"/>
      <c r="R56" s="337"/>
      <c r="S56" s="174"/>
      <c r="T56" s="174"/>
      <c r="U56" s="174"/>
      <c r="V56" s="174"/>
      <c r="W56" s="174"/>
      <c r="X56" s="174"/>
      <c r="Y56" s="174"/>
      <c r="Z56" s="174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178</v>
      </c>
      <c r="B57" s="171">
        <v>36.9</v>
      </c>
      <c r="C57" s="171">
        <v>38.200000000000003</v>
      </c>
      <c r="D57" s="171">
        <v>38.200000000000003</v>
      </c>
      <c r="E57" s="171">
        <v>36.4</v>
      </c>
      <c r="F57" s="171">
        <v>37.700000000000003</v>
      </c>
      <c r="G57" s="171">
        <v>38.799999999999997</v>
      </c>
      <c r="H57" s="171">
        <v>38.299999999999997</v>
      </c>
      <c r="I57" s="171">
        <v>40</v>
      </c>
      <c r="J57" s="171">
        <v>40.700000000000003</v>
      </c>
      <c r="K57" s="171">
        <v>40.200000000000003</v>
      </c>
      <c r="L57" s="171">
        <v>40.1</v>
      </c>
      <c r="M57" s="171">
        <v>39.200000000000003</v>
      </c>
      <c r="N57" s="239">
        <f>SUM(B57:M57)/12</f>
        <v>38.725000000000001</v>
      </c>
      <c r="O57" s="339">
        <f t="shared" si="2"/>
        <v>94.5</v>
      </c>
      <c r="P57" s="174"/>
      <c r="Q57" s="337"/>
      <c r="R57" s="337"/>
      <c r="S57" s="174"/>
      <c r="T57" s="174"/>
      <c r="U57" s="174"/>
      <c r="V57" s="174"/>
      <c r="W57" s="174"/>
      <c r="X57" s="174"/>
      <c r="Y57" s="174"/>
      <c r="Z57" s="174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186</v>
      </c>
      <c r="B58" s="171">
        <v>38.6</v>
      </c>
      <c r="C58" s="171">
        <v>36.700000000000003</v>
      </c>
      <c r="D58" s="171">
        <v>37.4</v>
      </c>
      <c r="E58" s="171">
        <v>36.6</v>
      </c>
      <c r="F58" s="171">
        <v>37.4</v>
      </c>
      <c r="G58" s="171"/>
      <c r="H58" s="171"/>
      <c r="I58" s="171"/>
      <c r="J58" s="171"/>
      <c r="K58" s="171"/>
      <c r="L58" s="171"/>
      <c r="M58" s="171"/>
      <c r="N58" s="239"/>
      <c r="O58" s="339"/>
      <c r="P58" s="174"/>
      <c r="Q58" s="242"/>
      <c r="R58" s="242"/>
      <c r="S58" s="174"/>
      <c r="T58" s="174"/>
      <c r="U58" s="174"/>
      <c r="V58" s="174"/>
      <c r="W58" s="174"/>
      <c r="X58" s="174"/>
      <c r="Y58" s="174"/>
      <c r="Z58" s="174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0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1"/>
    </row>
    <row r="65" spans="7:28" ht="9.9499999999999993" customHeight="1" x14ac:dyDescent="0.15">
      <c r="G65" s="175"/>
    </row>
    <row r="66" spans="7:28" ht="9.9499999999999993" customHeight="1" x14ac:dyDescent="0.15"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</row>
    <row r="67" spans="7:28" ht="9.9499999999999993" customHeight="1" x14ac:dyDescent="0.15"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</row>
    <row r="68" spans="7:28" ht="9.9499999999999993" customHeight="1" x14ac:dyDescent="0.15"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7:28" ht="9.9499999999999993" customHeight="1" x14ac:dyDescent="0.15"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72</v>
      </c>
      <c r="C83" s="8" t="s">
        <v>73</v>
      </c>
      <c r="D83" s="8" t="s">
        <v>74</v>
      </c>
      <c r="E83" s="8" t="s">
        <v>75</v>
      </c>
      <c r="F83" s="8" t="s">
        <v>76</v>
      </c>
      <c r="G83" s="8" t="s">
        <v>77</v>
      </c>
      <c r="H83" s="8" t="s">
        <v>78</v>
      </c>
      <c r="I83" s="8" t="s">
        <v>79</v>
      </c>
      <c r="J83" s="8" t="s">
        <v>80</v>
      </c>
      <c r="K83" s="8" t="s">
        <v>81</v>
      </c>
      <c r="L83" s="8" t="s">
        <v>82</v>
      </c>
      <c r="M83" s="8" t="s">
        <v>83</v>
      </c>
      <c r="N83" s="233" t="s">
        <v>119</v>
      </c>
      <c r="O83" s="165" t="s">
        <v>121</v>
      </c>
    </row>
    <row r="84" spans="1:18" s="168" customFormat="1" ht="11.1" customHeight="1" x14ac:dyDescent="0.15">
      <c r="A84" s="7" t="s">
        <v>172</v>
      </c>
      <c r="B84" s="162">
        <v>49</v>
      </c>
      <c r="C84" s="162">
        <v>47.9</v>
      </c>
      <c r="D84" s="162">
        <v>54.9</v>
      </c>
      <c r="E84" s="162">
        <v>51.9</v>
      </c>
      <c r="F84" s="162">
        <v>53.4</v>
      </c>
      <c r="G84" s="162">
        <v>52</v>
      </c>
      <c r="H84" s="164">
        <v>53.1</v>
      </c>
      <c r="I84" s="162">
        <v>52.7</v>
      </c>
      <c r="J84" s="162">
        <v>47.4</v>
      </c>
      <c r="K84" s="162">
        <v>51.7</v>
      </c>
      <c r="L84" s="162">
        <v>50.5</v>
      </c>
      <c r="M84" s="162">
        <v>46.4</v>
      </c>
      <c r="N84" s="238">
        <f t="shared" ref="N84:N87" si="3">SUM(B84:M84)/12</f>
        <v>50.908333333333331</v>
      </c>
      <c r="O84" s="339">
        <v>98.5</v>
      </c>
      <c r="Q84" s="338"/>
      <c r="R84" s="338"/>
    </row>
    <row r="85" spans="1:18" s="168" customFormat="1" ht="11.1" customHeight="1" x14ac:dyDescent="0.15">
      <c r="A85" s="7" t="s">
        <v>175</v>
      </c>
      <c r="B85" s="162">
        <v>44.7</v>
      </c>
      <c r="C85" s="162">
        <v>44.2</v>
      </c>
      <c r="D85" s="162">
        <v>47.2</v>
      </c>
      <c r="E85" s="162">
        <v>51.4</v>
      </c>
      <c r="F85" s="162">
        <v>48.7</v>
      </c>
      <c r="G85" s="162">
        <v>47.7</v>
      </c>
      <c r="H85" s="164">
        <v>51.2</v>
      </c>
      <c r="I85" s="162">
        <v>44.5</v>
      </c>
      <c r="J85" s="162">
        <v>45.6</v>
      </c>
      <c r="K85" s="162">
        <v>51.2</v>
      </c>
      <c r="L85" s="162">
        <v>45.8</v>
      </c>
      <c r="M85" s="162">
        <v>48.1</v>
      </c>
      <c r="N85" s="238">
        <f t="shared" si="3"/>
        <v>47.525000000000006</v>
      </c>
      <c r="O85" s="339">
        <f t="shared" ref="O85" si="4">ROUND(N85/N84*100,1)</f>
        <v>93.4</v>
      </c>
      <c r="Q85" s="338"/>
      <c r="R85" s="338"/>
    </row>
    <row r="86" spans="1:18" s="168" customFormat="1" ht="11.1" customHeight="1" x14ac:dyDescent="0.15">
      <c r="A86" s="7" t="s">
        <v>174</v>
      </c>
      <c r="B86" s="162">
        <v>43.5</v>
      </c>
      <c r="C86" s="164">
        <v>50</v>
      </c>
      <c r="D86" s="162">
        <v>53.2</v>
      </c>
      <c r="E86" s="162">
        <v>48.5</v>
      </c>
      <c r="F86" s="162">
        <v>42.9</v>
      </c>
      <c r="G86" s="162">
        <v>41.7</v>
      </c>
      <c r="H86" s="164">
        <v>47.4</v>
      </c>
      <c r="I86" s="162">
        <v>45</v>
      </c>
      <c r="J86" s="162">
        <v>46.3</v>
      </c>
      <c r="K86" s="162">
        <v>49.6</v>
      </c>
      <c r="L86" s="162">
        <v>47.6</v>
      </c>
      <c r="M86" s="162">
        <v>53.7</v>
      </c>
      <c r="N86" s="238">
        <f t="shared" si="3"/>
        <v>47.45000000000001</v>
      </c>
      <c r="O86" s="339">
        <v>100</v>
      </c>
      <c r="Q86" s="338"/>
      <c r="R86" s="338"/>
    </row>
    <row r="87" spans="1:18" s="168" customFormat="1" ht="11.1" customHeight="1" x14ac:dyDescent="0.15">
      <c r="A87" s="7" t="s">
        <v>178</v>
      </c>
      <c r="B87" s="162">
        <v>44.8</v>
      </c>
      <c r="C87" s="164">
        <v>51.5</v>
      </c>
      <c r="D87" s="162">
        <v>56.2</v>
      </c>
      <c r="E87" s="162">
        <v>57.8</v>
      </c>
      <c r="F87" s="162">
        <v>55.6</v>
      </c>
      <c r="G87" s="162">
        <v>62.4</v>
      </c>
      <c r="H87" s="164">
        <v>53</v>
      </c>
      <c r="I87" s="162">
        <v>50.6</v>
      </c>
      <c r="J87" s="162">
        <v>48</v>
      </c>
      <c r="K87" s="162">
        <v>47.1</v>
      </c>
      <c r="L87" s="162">
        <v>47.3</v>
      </c>
      <c r="M87" s="162">
        <v>54.3</v>
      </c>
      <c r="N87" s="238">
        <f t="shared" si="3"/>
        <v>52.383333333333326</v>
      </c>
      <c r="O87" s="339">
        <f t="shared" ref="O87" si="5">ROUND(N87/N86*100,1)</f>
        <v>110.4</v>
      </c>
      <c r="Q87" s="338"/>
      <c r="R87" s="338"/>
    </row>
    <row r="88" spans="1:18" ht="11.1" customHeight="1" x14ac:dyDescent="0.15">
      <c r="A88" s="7" t="s">
        <v>186</v>
      </c>
      <c r="B88" s="162">
        <v>50.7</v>
      </c>
      <c r="C88" s="164">
        <v>49.7</v>
      </c>
      <c r="D88" s="162">
        <v>58.3</v>
      </c>
      <c r="E88" s="162">
        <v>55.1</v>
      </c>
      <c r="F88" s="162">
        <v>47.9</v>
      </c>
      <c r="G88" s="162"/>
      <c r="H88" s="164"/>
      <c r="I88" s="162"/>
      <c r="J88" s="162"/>
      <c r="K88" s="162"/>
      <c r="L88" s="162"/>
      <c r="M88" s="162"/>
      <c r="N88" s="238"/>
      <c r="O88" s="339"/>
      <c r="Q88" s="18"/>
    </row>
    <row r="89" spans="1:18" ht="9.9499999999999993" customHeight="1" x14ac:dyDescent="0.15">
      <c r="F89" s="462"/>
      <c r="O89" s="243"/>
    </row>
    <row r="90" spans="1:18" ht="9.9499999999999993" customHeight="1" x14ac:dyDescent="0.15">
      <c r="G90" s="428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F89" sqref="F89"/>
    </sheetView>
  </sheetViews>
  <sheetFormatPr defaultRowHeight="9.9499999999999993" customHeight="1" x14ac:dyDescent="0.15"/>
  <cols>
    <col min="1" max="1" width="7.625" style="256" customWidth="1"/>
    <col min="2" max="13" width="6.125" style="256" customWidth="1"/>
    <col min="14" max="26" width="7.625" style="256" customWidth="1"/>
    <col min="27" max="16384" width="9" style="256"/>
  </cols>
  <sheetData>
    <row r="18" spans="1:29" ht="9.9499999999999993" customHeight="1" x14ac:dyDescent="0.1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72</v>
      </c>
      <c r="C24" s="8" t="s">
        <v>73</v>
      </c>
      <c r="D24" s="8" t="s">
        <v>74</v>
      </c>
      <c r="E24" s="8" t="s">
        <v>75</v>
      </c>
      <c r="F24" s="8" t="s">
        <v>76</v>
      </c>
      <c r="G24" s="8" t="s">
        <v>77</v>
      </c>
      <c r="H24" s="8" t="s">
        <v>78</v>
      </c>
      <c r="I24" s="8" t="s">
        <v>79</v>
      </c>
      <c r="J24" s="8" t="s">
        <v>80</v>
      </c>
      <c r="K24" s="8" t="s">
        <v>81</v>
      </c>
      <c r="L24" s="8" t="s">
        <v>82</v>
      </c>
      <c r="M24" s="8" t="s">
        <v>83</v>
      </c>
      <c r="N24" s="233" t="s">
        <v>118</v>
      </c>
      <c r="O24" s="165" t="s">
        <v>121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172</v>
      </c>
      <c r="B25" s="176">
        <v>31</v>
      </c>
      <c r="C25" s="176">
        <v>41.9</v>
      </c>
      <c r="D25" s="176">
        <v>40.700000000000003</v>
      </c>
      <c r="E25" s="176">
        <v>47.3</v>
      </c>
      <c r="F25" s="176">
        <v>55.6</v>
      </c>
      <c r="G25" s="176">
        <v>54.5</v>
      </c>
      <c r="H25" s="176">
        <v>50.6</v>
      </c>
      <c r="I25" s="176">
        <v>41.6</v>
      </c>
      <c r="J25" s="176">
        <v>40.700000000000003</v>
      </c>
      <c r="K25" s="176">
        <v>53.2</v>
      </c>
      <c r="L25" s="176">
        <v>46.1</v>
      </c>
      <c r="M25" s="176">
        <v>50.5</v>
      </c>
      <c r="N25" s="239">
        <f>SUM(B25:M25)</f>
        <v>553.70000000000005</v>
      </c>
      <c r="O25" s="234">
        <v>115.8</v>
      </c>
      <c r="P25" s="174"/>
      <c r="Q25" s="337"/>
      <c r="R25" s="337"/>
      <c r="S25" s="174"/>
      <c r="T25" s="174"/>
      <c r="U25" s="174"/>
      <c r="V25" s="174"/>
      <c r="W25" s="174"/>
      <c r="X25" s="174"/>
      <c r="Y25" s="174"/>
      <c r="Z25" s="174"/>
      <c r="AA25" s="1"/>
      <c r="AB25" s="1"/>
      <c r="AC25" s="1"/>
    </row>
    <row r="26" spans="1:29" ht="11.1" customHeight="1" x14ac:dyDescent="0.15">
      <c r="A26" s="7" t="s">
        <v>175</v>
      </c>
      <c r="B26" s="176">
        <v>46.8</v>
      </c>
      <c r="C26" s="176">
        <v>51.9</v>
      </c>
      <c r="D26" s="176">
        <v>48.4</v>
      </c>
      <c r="E26" s="176">
        <v>60.2</v>
      </c>
      <c r="F26" s="176">
        <v>52.3</v>
      </c>
      <c r="G26" s="176">
        <v>59.3</v>
      </c>
      <c r="H26" s="176">
        <v>66.7</v>
      </c>
      <c r="I26" s="176">
        <v>43.7</v>
      </c>
      <c r="J26" s="176">
        <v>73.5</v>
      </c>
      <c r="K26" s="176">
        <v>62.6</v>
      </c>
      <c r="L26" s="176">
        <v>59.5</v>
      </c>
      <c r="M26" s="176">
        <v>53.9</v>
      </c>
      <c r="N26" s="357">
        <f>SUM(B26:M26)</f>
        <v>678.8</v>
      </c>
      <c r="O26" s="234">
        <f t="shared" ref="O26:O28" si="0">ROUND(N26/N25*100,1)</f>
        <v>122.6</v>
      </c>
      <c r="P26" s="174"/>
      <c r="Q26" s="337"/>
      <c r="R26" s="337"/>
      <c r="S26" s="174"/>
      <c r="T26" s="174"/>
      <c r="U26" s="174"/>
      <c r="V26" s="174"/>
      <c r="W26" s="174"/>
      <c r="X26" s="174"/>
      <c r="Y26" s="174"/>
      <c r="Z26" s="174"/>
      <c r="AA26" s="1"/>
      <c r="AB26" s="1"/>
      <c r="AC26" s="1"/>
    </row>
    <row r="27" spans="1:29" ht="11.1" customHeight="1" x14ac:dyDescent="0.15">
      <c r="A27" s="7" t="s">
        <v>174</v>
      </c>
      <c r="B27" s="176">
        <v>47.8</v>
      </c>
      <c r="C27" s="176">
        <v>44.8</v>
      </c>
      <c r="D27" s="176">
        <v>52.1</v>
      </c>
      <c r="E27" s="176">
        <v>55.6</v>
      </c>
      <c r="F27" s="176">
        <v>47.6</v>
      </c>
      <c r="G27" s="176">
        <v>72.400000000000006</v>
      </c>
      <c r="H27" s="176">
        <v>64.7</v>
      </c>
      <c r="I27" s="176">
        <v>42.3</v>
      </c>
      <c r="J27" s="176">
        <v>49.9</v>
      </c>
      <c r="K27" s="176">
        <v>47.9</v>
      </c>
      <c r="L27" s="176">
        <v>46.1</v>
      </c>
      <c r="M27" s="176">
        <v>44.3</v>
      </c>
      <c r="N27" s="357">
        <f>SUM(B27:M27)</f>
        <v>615.49999999999989</v>
      </c>
      <c r="O27" s="234">
        <f t="shared" si="0"/>
        <v>90.7</v>
      </c>
      <c r="P27" s="174"/>
      <c r="Q27" s="337"/>
      <c r="R27" s="337"/>
      <c r="S27" s="174"/>
      <c r="T27" s="174"/>
      <c r="U27" s="174"/>
      <c r="V27" s="174"/>
      <c r="W27" s="174"/>
      <c r="X27" s="174"/>
      <c r="Y27" s="174"/>
      <c r="Z27" s="174"/>
      <c r="AA27" s="1"/>
      <c r="AB27" s="1"/>
      <c r="AC27" s="1"/>
    </row>
    <row r="28" spans="1:29" ht="11.1" customHeight="1" x14ac:dyDescent="0.15">
      <c r="A28" s="7" t="s">
        <v>178</v>
      </c>
      <c r="B28" s="176">
        <v>44.4</v>
      </c>
      <c r="C28" s="176">
        <v>43.2</v>
      </c>
      <c r="D28" s="176">
        <v>58.3</v>
      </c>
      <c r="E28" s="176">
        <v>82.3</v>
      </c>
      <c r="F28" s="176">
        <v>75.599999999999994</v>
      </c>
      <c r="G28" s="176">
        <v>80.5</v>
      </c>
      <c r="H28" s="176">
        <v>62.3</v>
      </c>
      <c r="I28" s="176">
        <v>50.4</v>
      </c>
      <c r="J28" s="176">
        <v>48.5</v>
      </c>
      <c r="K28" s="176">
        <v>53.2</v>
      </c>
      <c r="L28" s="176">
        <v>47.2</v>
      </c>
      <c r="M28" s="176">
        <v>49</v>
      </c>
      <c r="N28" s="357">
        <f>SUM(B28:M28)</f>
        <v>694.90000000000009</v>
      </c>
      <c r="O28" s="234">
        <f t="shared" si="0"/>
        <v>112.9</v>
      </c>
      <c r="P28" s="174"/>
      <c r="Q28" s="337"/>
      <c r="R28" s="337"/>
      <c r="S28" s="174"/>
      <c r="T28" s="174"/>
      <c r="U28" s="174"/>
      <c r="V28" s="174"/>
      <c r="W28" s="174"/>
      <c r="X28" s="174"/>
      <c r="Y28" s="174"/>
      <c r="Z28" s="174"/>
      <c r="AA28" s="1"/>
      <c r="AB28" s="1"/>
      <c r="AC28" s="1"/>
    </row>
    <row r="29" spans="1:29" ht="11.1" customHeight="1" x14ac:dyDescent="0.15">
      <c r="A29" s="7" t="s">
        <v>186</v>
      </c>
      <c r="B29" s="176">
        <v>55.9</v>
      </c>
      <c r="C29" s="176">
        <v>45.3</v>
      </c>
      <c r="D29" s="176">
        <v>66.8</v>
      </c>
      <c r="E29" s="176">
        <v>60.7</v>
      </c>
      <c r="F29" s="176">
        <v>50.5</v>
      </c>
      <c r="G29" s="176"/>
      <c r="H29" s="176"/>
      <c r="I29" s="176"/>
      <c r="J29" s="176"/>
      <c r="K29" s="176"/>
      <c r="L29" s="176"/>
      <c r="M29" s="176"/>
      <c r="N29" s="357"/>
      <c r="O29" s="234"/>
      <c r="P29" s="174"/>
      <c r="S29" s="174"/>
      <c r="T29" s="174"/>
      <c r="U29" s="174"/>
      <c r="V29" s="174"/>
      <c r="W29" s="174"/>
      <c r="X29" s="174"/>
      <c r="Y29" s="174"/>
      <c r="Z29" s="174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72</v>
      </c>
      <c r="C53" s="8" t="s">
        <v>73</v>
      </c>
      <c r="D53" s="8" t="s">
        <v>74</v>
      </c>
      <c r="E53" s="8" t="s">
        <v>75</v>
      </c>
      <c r="F53" s="8" t="s">
        <v>76</v>
      </c>
      <c r="G53" s="8" t="s">
        <v>77</v>
      </c>
      <c r="H53" s="8" t="s">
        <v>78</v>
      </c>
      <c r="I53" s="8" t="s">
        <v>79</v>
      </c>
      <c r="J53" s="8" t="s">
        <v>80</v>
      </c>
      <c r="K53" s="8" t="s">
        <v>81</v>
      </c>
      <c r="L53" s="8" t="s">
        <v>82</v>
      </c>
      <c r="M53" s="8" t="s">
        <v>83</v>
      </c>
      <c r="N53" s="233" t="s">
        <v>119</v>
      </c>
      <c r="O53" s="165" t="s">
        <v>121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172</v>
      </c>
      <c r="B54" s="176">
        <v>48.3</v>
      </c>
      <c r="C54" s="176">
        <v>50.9</v>
      </c>
      <c r="D54" s="176">
        <v>48.3</v>
      </c>
      <c r="E54" s="176">
        <v>50.5</v>
      </c>
      <c r="F54" s="176">
        <v>52.1</v>
      </c>
      <c r="G54" s="176">
        <v>49.7</v>
      </c>
      <c r="H54" s="176">
        <v>45.5</v>
      </c>
      <c r="I54" s="176">
        <v>40.799999999999997</v>
      </c>
      <c r="J54" s="176">
        <v>41.6</v>
      </c>
      <c r="K54" s="176">
        <v>46.4</v>
      </c>
      <c r="L54" s="176">
        <v>47.5</v>
      </c>
      <c r="M54" s="176">
        <v>56.7</v>
      </c>
      <c r="N54" s="239">
        <f>SUM(B54:M54)/12</f>
        <v>48.19166666666667</v>
      </c>
      <c r="O54" s="234">
        <v>100.4</v>
      </c>
      <c r="P54" s="174"/>
      <c r="Q54" s="340"/>
      <c r="R54" s="340"/>
      <c r="S54" s="174"/>
      <c r="T54" s="174"/>
      <c r="U54" s="174"/>
      <c r="V54" s="174"/>
      <c r="W54" s="174"/>
      <c r="X54" s="174"/>
      <c r="Y54" s="174"/>
      <c r="Z54" s="174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175</v>
      </c>
      <c r="B55" s="176">
        <v>54.8</v>
      </c>
      <c r="C55" s="176">
        <v>59.3</v>
      </c>
      <c r="D55" s="176">
        <v>58.7</v>
      </c>
      <c r="E55" s="176">
        <v>64.3</v>
      </c>
      <c r="F55" s="176">
        <v>57.2</v>
      </c>
      <c r="G55" s="176">
        <v>59.5</v>
      </c>
      <c r="H55" s="176">
        <v>57.8</v>
      </c>
      <c r="I55" s="176">
        <v>57.5</v>
      </c>
      <c r="J55" s="176">
        <v>57.6</v>
      </c>
      <c r="K55" s="176">
        <v>61</v>
      </c>
      <c r="L55" s="176">
        <v>58.2</v>
      </c>
      <c r="M55" s="176">
        <v>62.9</v>
      </c>
      <c r="N55" s="239">
        <f>SUM(B55:M55)/12</f>
        <v>59.06666666666667</v>
      </c>
      <c r="O55" s="234">
        <f t="shared" ref="O55:O57" si="1">ROUND(N55/N54*100,1)</f>
        <v>122.6</v>
      </c>
      <c r="P55" s="174"/>
      <c r="Q55" s="340"/>
      <c r="R55" s="340"/>
      <c r="S55" s="174"/>
      <c r="T55" s="174"/>
      <c r="U55" s="174"/>
      <c r="V55" s="174"/>
      <c r="W55" s="174"/>
      <c r="X55" s="174"/>
      <c r="Y55" s="174"/>
      <c r="Z55" s="174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174</v>
      </c>
      <c r="B56" s="176">
        <v>65.900000000000006</v>
      </c>
      <c r="C56" s="176">
        <v>65.900000000000006</v>
      </c>
      <c r="D56" s="176">
        <v>60.8</v>
      </c>
      <c r="E56" s="176">
        <v>61</v>
      </c>
      <c r="F56" s="176">
        <v>64.599999999999994</v>
      </c>
      <c r="G56" s="176">
        <v>55.6</v>
      </c>
      <c r="H56" s="176">
        <v>43</v>
      </c>
      <c r="I56" s="176">
        <v>47.8</v>
      </c>
      <c r="J56" s="176">
        <v>53.1</v>
      </c>
      <c r="K56" s="176">
        <v>53.4</v>
      </c>
      <c r="L56" s="176">
        <v>34</v>
      </c>
      <c r="M56" s="176">
        <v>32.1</v>
      </c>
      <c r="N56" s="239">
        <f>SUM(B56:M56)/12</f>
        <v>53.1</v>
      </c>
      <c r="O56" s="234">
        <f t="shared" si="1"/>
        <v>89.9</v>
      </c>
      <c r="P56" s="174"/>
      <c r="Q56" s="340"/>
      <c r="R56" s="340"/>
      <c r="S56" s="174"/>
      <c r="T56" s="174"/>
      <c r="U56" s="174"/>
      <c r="V56" s="174"/>
      <c r="W56" s="174"/>
      <c r="X56" s="174"/>
      <c r="Y56" s="174"/>
      <c r="Z56" s="174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178</v>
      </c>
      <c r="B57" s="176">
        <v>32.1</v>
      </c>
      <c r="C57" s="176">
        <v>30.1</v>
      </c>
      <c r="D57" s="176">
        <v>28.9</v>
      </c>
      <c r="E57" s="176">
        <v>38</v>
      </c>
      <c r="F57" s="176">
        <v>43.4</v>
      </c>
      <c r="G57" s="176">
        <v>45.9</v>
      </c>
      <c r="H57" s="176">
        <v>40.200000000000003</v>
      </c>
      <c r="I57" s="176">
        <v>40.5</v>
      </c>
      <c r="J57" s="176">
        <v>41.7</v>
      </c>
      <c r="K57" s="176">
        <v>40.799999999999997</v>
      </c>
      <c r="L57" s="176">
        <v>40.1</v>
      </c>
      <c r="M57" s="176">
        <v>39.6</v>
      </c>
      <c r="N57" s="239">
        <f>SUM(B57:M57)/12</f>
        <v>38.44166666666667</v>
      </c>
      <c r="O57" s="234">
        <f t="shared" si="1"/>
        <v>72.400000000000006</v>
      </c>
      <c r="P57" s="174"/>
      <c r="Q57" s="340"/>
      <c r="R57" s="340"/>
      <c r="S57" s="174"/>
      <c r="T57" s="174"/>
      <c r="U57" s="174"/>
      <c r="V57" s="174"/>
      <c r="W57" s="174"/>
      <c r="X57" s="174"/>
      <c r="Y57" s="174"/>
      <c r="Z57" s="174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186</v>
      </c>
      <c r="B58" s="176">
        <v>40.9</v>
      </c>
      <c r="C58" s="176">
        <v>41</v>
      </c>
      <c r="D58" s="176">
        <v>39.5</v>
      </c>
      <c r="E58" s="176">
        <v>39.4</v>
      </c>
      <c r="F58" s="176">
        <v>37.9</v>
      </c>
      <c r="G58" s="176"/>
      <c r="H58" s="176"/>
      <c r="I58" s="176"/>
      <c r="J58" s="176"/>
      <c r="K58" s="176"/>
      <c r="L58" s="176"/>
      <c r="M58" s="176"/>
      <c r="N58" s="239"/>
      <c r="O58" s="234"/>
      <c r="P58" s="174"/>
      <c r="Q58" s="242"/>
      <c r="R58" s="242"/>
      <c r="S58" s="174"/>
      <c r="T58" s="174"/>
      <c r="U58" s="174"/>
      <c r="V58" s="174"/>
      <c r="W58" s="174"/>
      <c r="X58" s="174"/>
      <c r="Y58" s="174"/>
      <c r="Z58" s="174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4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72</v>
      </c>
      <c r="C83" s="8" t="s">
        <v>73</v>
      </c>
      <c r="D83" s="8" t="s">
        <v>74</v>
      </c>
      <c r="E83" s="8" t="s">
        <v>75</v>
      </c>
      <c r="F83" s="8" t="s">
        <v>76</v>
      </c>
      <c r="G83" s="8" t="s">
        <v>77</v>
      </c>
      <c r="H83" s="8" t="s">
        <v>78</v>
      </c>
      <c r="I83" s="8" t="s">
        <v>79</v>
      </c>
      <c r="J83" s="8" t="s">
        <v>80</v>
      </c>
      <c r="K83" s="8" t="s">
        <v>81</v>
      </c>
      <c r="L83" s="8" t="s">
        <v>82</v>
      </c>
      <c r="M83" s="8" t="s">
        <v>83</v>
      </c>
      <c r="N83" s="233" t="s">
        <v>119</v>
      </c>
      <c r="O83" s="165" t="s">
        <v>121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172</v>
      </c>
      <c r="B84" s="12">
        <v>64.900000000000006</v>
      </c>
      <c r="C84" s="12">
        <v>81.8</v>
      </c>
      <c r="D84" s="12">
        <v>84.6</v>
      </c>
      <c r="E84" s="12">
        <v>93.4</v>
      </c>
      <c r="F84" s="12">
        <v>106.7</v>
      </c>
      <c r="G84" s="12">
        <v>109.4</v>
      </c>
      <c r="H84" s="12">
        <v>110.7</v>
      </c>
      <c r="I84" s="12">
        <v>101.9</v>
      </c>
      <c r="J84" s="12">
        <v>97.7</v>
      </c>
      <c r="K84" s="12">
        <v>115.3</v>
      </c>
      <c r="L84" s="12">
        <v>97.1</v>
      </c>
      <c r="M84" s="12">
        <v>88.2</v>
      </c>
      <c r="N84" s="238">
        <f>SUM(B84:M84)/12</f>
        <v>95.975000000000009</v>
      </c>
      <c r="O84" s="164">
        <v>115.8</v>
      </c>
      <c r="P84" s="52"/>
      <c r="Q84" s="332"/>
      <c r="R84" s="332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175</v>
      </c>
      <c r="B85" s="12">
        <v>85.7</v>
      </c>
      <c r="C85" s="12">
        <v>87</v>
      </c>
      <c r="D85" s="12">
        <v>82.4</v>
      </c>
      <c r="E85" s="12">
        <v>93.3</v>
      </c>
      <c r="F85" s="12">
        <v>92</v>
      </c>
      <c r="G85" s="12">
        <v>99.6</v>
      </c>
      <c r="H85" s="12">
        <v>115.3</v>
      </c>
      <c r="I85" s="12">
        <v>76.099999999999994</v>
      </c>
      <c r="J85" s="12">
        <v>127.5</v>
      </c>
      <c r="K85" s="12">
        <v>102.6</v>
      </c>
      <c r="L85" s="12">
        <v>102.2</v>
      </c>
      <c r="M85" s="12">
        <v>85.1</v>
      </c>
      <c r="N85" s="238">
        <f>SUM(B85:M85)/12</f>
        <v>95.733333333333334</v>
      </c>
      <c r="O85" s="164">
        <f t="shared" ref="O85:O87" si="2">ROUND(N85/N84*100,1)</f>
        <v>99.7</v>
      </c>
      <c r="P85" s="52"/>
      <c r="Q85" s="332"/>
      <c r="R85" s="332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174</v>
      </c>
      <c r="B86" s="12">
        <v>71.8</v>
      </c>
      <c r="C86" s="12">
        <v>67.900000000000006</v>
      </c>
      <c r="D86" s="12">
        <v>86.3</v>
      </c>
      <c r="E86" s="12">
        <v>91.1</v>
      </c>
      <c r="F86" s="12">
        <v>72.900000000000006</v>
      </c>
      <c r="G86" s="12">
        <v>127.8</v>
      </c>
      <c r="H86" s="12">
        <v>144</v>
      </c>
      <c r="I86" s="12">
        <v>88.1</v>
      </c>
      <c r="J86" s="12">
        <v>93.5</v>
      </c>
      <c r="K86" s="12">
        <v>89.7</v>
      </c>
      <c r="L86" s="12">
        <v>127.8</v>
      </c>
      <c r="M86" s="12">
        <v>136.69999999999999</v>
      </c>
      <c r="N86" s="238">
        <f>SUM(B86:M86)/12</f>
        <v>99.800000000000011</v>
      </c>
      <c r="O86" s="164">
        <f t="shared" si="2"/>
        <v>104.2</v>
      </c>
      <c r="P86" s="52"/>
      <c r="Q86" s="332"/>
      <c r="R86" s="332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178</v>
      </c>
      <c r="B87" s="12">
        <v>138.19999999999999</v>
      </c>
      <c r="C87" s="12">
        <v>142.4</v>
      </c>
      <c r="D87" s="12">
        <v>199.9</v>
      </c>
      <c r="E87" s="12">
        <v>232.5</v>
      </c>
      <c r="F87" s="12">
        <v>179</v>
      </c>
      <c r="G87" s="12">
        <v>177.6</v>
      </c>
      <c r="H87" s="12">
        <v>151.19999999999999</v>
      </c>
      <c r="I87" s="12">
        <v>124.5</v>
      </c>
      <c r="J87" s="12">
        <v>116.7</v>
      </c>
      <c r="K87" s="12">
        <v>129.9</v>
      </c>
      <c r="L87" s="12">
        <v>117.4</v>
      </c>
      <c r="M87" s="12">
        <v>123.6</v>
      </c>
      <c r="N87" s="238">
        <f>SUM(B87:M87)/12</f>
        <v>152.74166666666667</v>
      </c>
      <c r="O87" s="164">
        <f t="shared" si="2"/>
        <v>153</v>
      </c>
      <c r="P87" s="52"/>
      <c r="Q87" s="332"/>
      <c r="R87" s="332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186</v>
      </c>
      <c r="B88" s="12">
        <v>137.30000000000001</v>
      </c>
      <c r="C88" s="12">
        <v>110.5</v>
      </c>
      <c r="D88" s="12">
        <v>167.7</v>
      </c>
      <c r="E88" s="12">
        <v>153.9</v>
      </c>
      <c r="F88" s="12">
        <v>132.6</v>
      </c>
      <c r="G88" s="12"/>
      <c r="H88" s="12"/>
      <c r="I88" s="12"/>
      <c r="J88" s="12"/>
      <c r="K88" s="12"/>
      <c r="L88" s="12"/>
      <c r="M88" s="12"/>
      <c r="N88" s="238"/>
      <c r="O88" s="164"/>
      <c r="P88" s="52"/>
      <c r="Q88" s="411"/>
      <c r="R88" s="411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2"/>
      <c r="D89" s="420"/>
    </row>
    <row r="90" spans="1:26" s="441" customFormat="1" ht="9.9499999999999993" customHeight="1" x14ac:dyDescent="0.15">
      <c r="D90" s="42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F89" sqref="F89"/>
    </sheetView>
  </sheetViews>
  <sheetFormatPr defaultRowHeight="9.9499999999999993" customHeight="1" x14ac:dyDescent="0.15"/>
  <cols>
    <col min="1" max="1" width="8" style="429" customWidth="1"/>
    <col min="2" max="13" width="6.125" style="429" customWidth="1"/>
    <col min="14" max="26" width="7.625" style="429" customWidth="1"/>
    <col min="27" max="16384" width="9" style="429"/>
  </cols>
  <sheetData>
    <row r="8" spans="1:26" ht="9.9499999999999993" customHeight="1" x14ac:dyDescent="0.1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</row>
    <row r="9" spans="1:26" ht="9.9499999999999993" customHeight="1" x14ac:dyDescent="0.15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spans="1:26" ht="9.9499999999999993" customHeight="1" x14ac:dyDescent="0.15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spans="1:26" ht="9.9499999999999993" customHeight="1" x14ac:dyDescent="0.15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spans="1:26" ht="9.9499999999999993" customHeight="1" x14ac:dyDescent="0.1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9" spans="1:55" ht="9.9499999999999993" customHeight="1" x14ac:dyDescent="0.1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55" ht="9.9499999999999993" customHeight="1" x14ac:dyDescent="0.1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55" ht="9.9499999999999993" customHeight="1" x14ac:dyDescent="0.1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55" ht="9.9499999999999993" customHeight="1" x14ac:dyDescent="0.1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72</v>
      </c>
      <c r="C24" s="8" t="s">
        <v>73</v>
      </c>
      <c r="D24" s="8" t="s">
        <v>74</v>
      </c>
      <c r="E24" s="8" t="s">
        <v>75</v>
      </c>
      <c r="F24" s="8" t="s">
        <v>76</v>
      </c>
      <c r="G24" s="8" t="s">
        <v>77</v>
      </c>
      <c r="H24" s="8" t="s">
        <v>78</v>
      </c>
      <c r="I24" s="8" t="s">
        <v>79</v>
      </c>
      <c r="J24" s="8" t="s">
        <v>80</v>
      </c>
      <c r="K24" s="8" t="s">
        <v>81</v>
      </c>
      <c r="L24" s="8" t="s">
        <v>82</v>
      </c>
      <c r="M24" s="8" t="s">
        <v>83</v>
      </c>
      <c r="N24" s="233" t="s">
        <v>118</v>
      </c>
      <c r="O24" s="165" t="s">
        <v>121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4" t="s">
        <v>172</v>
      </c>
      <c r="B25" s="415">
        <v>91</v>
      </c>
      <c r="C25" s="415">
        <v>88.5</v>
      </c>
      <c r="D25" s="415">
        <v>127.1</v>
      </c>
      <c r="E25" s="415">
        <v>123.6</v>
      </c>
      <c r="F25" s="415">
        <v>127.3</v>
      </c>
      <c r="G25" s="415">
        <v>123.9</v>
      </c>
      <c r="H25" s="415">
        <v>147.6</v>
      </c>
      <c r="I25" s="415">
        <v>123.9</v>
      </c>
      <c r="J25" s="415">
        <v>121.8</v>
      </c>
      <c r="K25" s="415">
        <v>131</v>
      </c>
      <c r="L25" s="415">
        <v>110.3</v>
      </c>
      <c r="M25" s="415">
        <v>106.5</v>
      </c>
      <c r="N25" s="416">
        <f>SUM(B25:M25)</f>
        <v>1422.5</v>
      </c>
      <c r="O25" s="417">
        <v>98.9</v>
      </c>
      <c r="P25" s="174"/>
      <c r="Q25" s="337"/>
      <c r="R25" s="337"/>
      <c r="S25" s="174"/>
      <c r="T25" s="174"/>
      <c r="U25" s="174"/>
      <c r="V25" s="174"/>
      <c r="W25" s="174"/>
      <c r="X25" s="174"/>
      <c r="Y25" s="174"/>
      <c r="Z25" s="174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4" t="s">
        <v>175</v>
      </c>
      <c r="B26" s="415">
        <v>96.4</v>
      </c>
      <c r="C26" s="415">
        <v>100.8</v>
      </c>
      <c r="D26" s="415">
        <v>119.9</v>
      </c>
      <c r="E26" s="415">
        <v>122</v>
      </c>
      <c r="F26" s="415">
        <v>123.5</v>
      </c>
      <c r="G26" s="415">
        <v>126.2</v>
      </c>
      <c r="H26" s="415">
        <v>126.9</v>
      </c>
      <c r="I26" s="415">
        <v>97.5</v>
      </c>
      <c r="J26" s="415">
        <v>114.1</v>
      </c>
      <c r="K26" s="415">
        <v>104.1</v>
      </c>
      <c r="L26" s="415">
        <v>95.1</v>
      </c>
      <c r="M26" s="415">
        <v>110</v>
      </c>
      <c r="N26" s="416">
        <f>SUM(B26:M26)</f>
        <v>1336.4999999999998</v>
      </c>
      <c r="O26" s="417">
        <f t="shared" ref="O26:O28" si="0">ROUND(N26/N25*100,1)</f>
        <v>94</v>
      </c>
      <c r="P26" s="421"/>
      <c r="Q26" s="422"/>
      <c r="R26" s="422"/>
      <c r="S26" s="421"/>
      <c r="T26" s="421"/>
      <c r="U26" s="421"/>
      <c r="V26" s="421"/>
      <c r="W26" s="421"/>
      <c r="X26" s="421"/>
      <c r="Y26" s="421"/>
      <c r="Z26" s="421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</row>
    <row r="27" spans="1:55" s="53" customFormat="1" ht="11.1" customHeight="1" x14ac:dyDescent="0.15">
      <c r="A27" s="414" t="s">
        <v>174</v>
      </c>
      <c r="B27" s="415">
        <v>84.4</v>
      </c>
      <c r="C27" s="415">
        <v>90.2</v>
      </c>
      <c r="D27" s="415">
        <v>113.2</v>
      </c>
      <c r="E27" s="415">
        <v>112.9</v>
      </c>
      <c r="F27" s="415">
        <v>92.8</v>
      </c>
      <c r="G27" s="415">
        <v>100.2</v>
      </c>
      <c r="H27" s="415">
        <v>103</v>
      </c>
      <c r="I27" s="415">
        <v>90.2</v>
      </c>
      <c r="J27" s="415">
        <v>95.8</v>
      </c>
      <c r="K27" s="415">
        <v>131.9</v>
      </c>
      <c r="L27" s="415">
        <v>84.5</v>
      </c>
      <c r="M27" s="415">
        <v>78.599999999999994</v>
      </c>
      <c r="N27" s="416">
        <f>SUM(B27:M27)</f>
        <v>1177.6999999999998</v>
      </c>
      <c r="O27" s="417">
        <f t="shared" si="0"/>
        <v>88.1</v>
      </c>
      <c r="P27" s="421"/>
      <c r="Q27" s="422"/>
      <c r="R27" s="422"/>
      <c r="S27" s="421"/>
      <c r="T27" s="421"/>
      <c r="U27" s="421"/>
      <c r="V27" s="421"/>
      <c r="W27" s="421"/>
      <c r="X27" s="421"/>
      <c r="Y27" s="421"/>
      <c r="Z27" s="421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</row>
    <row r="28" spans="1:55" s="53" customFormat="1" ht="11.1" customHeight="1" x14ac:dyDescent="0.15">
      <c r="A28" s="414" t="s">
        <v>178</v>
      </c>
      <c r="B28" s="415">
        <v>75.7</v>
      </c>
      <c r="C28" s="415">
        <v>92.3</v>
      </c>
      <c r="D28" s="415">
        <v>105</v>
      </c>
      <c r="E28" s="415">
        <v>103.6</v>
      </c>
      <c r="F28" s="415">
        <v>94.9</v>
      </c>
      <c r="G28" s="415">
        <v>106.3</v>
      </c>
      <c r="H28" s="415">
        <v>100.1</v>
      </c>
      <c r="I28" s="415">
        <v>100.9</v>
      </c>
      <c r="J28" s="415">
        <v>91.8</v>
      </c>
      <c r="K28" s="415">
        <v>87.4</v>
      </c>
      <c r="L28" s="415">
        <v>90</v>
      </c>
      <c r="M28" s="415">
        <v>78.099999999999994</v>
      </c>
      <c r="N28" s="416">
        <f>SUM(B28:M28)</f>
        <v>1126.0999999999999</v>
      </c>
      <c r="O28" s="417">
        <f t="shared" si="0"/>
        <v>95.6</v>
      </c>
      <c r="P28" s="421"/>
      <c r="Q28" s="422"/>
      <c r="R28" s="422"/>
      <c r="S28" s="421"/>
      <c r="T28" s="421"/>
      <c r="U28" s="421"/>
      <c r="V28" s="421"/>
      <c r="W28" s="421"/>
      <c r="X28" s="421"/>
      <c r="Y28" s="421"/>
      <c r="Z28" s="421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</row>
    <row r="29" spans="1:55" s="53" customFormat="1" ht="11.1" customHeight="1" x14ac:dyDescent="0.15">
      <c r="A29" s="414" t="s">
        <v>186</v>
      </c>
      <c r="B29" s="415">
        <v>68.900000000000006</v>
      </c>
      <c r="C29" s="415">
        <v>75.7</v>
      </c>
      <c r="D29" s="415">
        <v>96.3</v>
      </c>
      <c r="E29" s="415">
        <v>98.9</v>
      </c>
      <c r="F29" s="415">
        <v>89.3</v>
      </c>
      <c r="G29" s="415"/>
      <c r="H29" s="415"/>
      <c r="I29" s="415"/>
      <c r="J29" s="415"/>
      <c r="K29" s="415"/>
      <c r="L29" s="415"/>
      <c r="M29" s="415"/>
      <c r="N29" s="416"/>
      <c r="O29" s="417"/>
      <c r="P29" s="421"/>
      <c r="Q29" s="423"/>
      <c r="R29" s="423"/>
      <c r="S29" s="421"/>
      <c r="T29" s="421"/>
      <c r="U29" s="421"/>
      <c r="V29" s="421"/>
      <c r="W29" s="421"/>
      <c r="X29" s="421"/>
      <c r="Y29" s="421"/>
      <c r="Z29" s="421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</row>
    <row r="30" spans="1:55" s="53" customFormat="1" ht="9.9499999999999993" customHeight="1" x14ac:dyDescent="0.15">
      <c r="H30" s="218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5" customFormat="1" ht="11.1" customHeight="1" x14ac:dyDescent="0.15">
      <c r="A53" s="424"/>
      <c r="B53" s="425" t="s">
        <v>72</v>
      </c>
      <c r="C53" s="425" t="s">
        <v>73</v>
      </c>
      <c r="D53" s="425" t="s">
        <v>74</v>
      </c>
      <c r="E53" s="425" t="s">
        <v>75</v>
      </c>
      <c r="F53" s="425" t="s">
        <v>76</v>
      </c>
      <c r="G53" s="425" t="s">
        <v>77</v>
      </c>
      <c r="H53" s="425" t="s">
        <v>78</v>
      </c>
      <c r="I53" s="425" t="s">
        <v>79</v>
      </c>
      <c r="J53" s="425" t="s">
        <v>80</v>
      </c>
      <c r="K53" s="425" t="s">
        <v>81</v>
      </c>
      <c r="L53" s="425" t="s">
        <v>82</v>
      </c>
      <c r="M53" s="425" t="s">
        <v>83</v>
      </c>
      <c r="N53" s="426" t="s">
        <v>119</v>
      </c>
      <c r="O53" s="427" t="s">
        <v>121</v>
      </c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8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</row>
    <row r="54" spans="1:48" s="355" customFormat="1" ht="11.1" customHeight="1" x14ac:dyDescent="0.15">
      <c r="A54" s="7" t="s">
        <v>172</v>
      </c>
      <c r="B54" s="171">
        <v>120.5</v>
      </c>
      <c r="C54" s="171">
        <v>109</v>
      </c>
      <c r="D54" s="171">
        <v>119.8</v>
      </c>
      <c r="E54" s="171">
        <v>121.6</v>
      </c>
      <c r="F54" s="171">
        <v>136.1</v>
      </c>
      <c r="G54" s="171">
        <v>141.5</v>
      </c>
      <c r="H54" s="171">
        <v>138.5</v>
      </c>
      <c r="I54" s="171">
        <v>115.4</v>
      </c>
      <c r="J54" s="171">
        <v>127.1</v>
      </c>
      <c r="K54" s="171">
        <v>139.9</v>
      </c>
      <c r="L54" s="171">
        <v>134.6</v>
      </c>
      <c r="M54" s="171">
        <v>130.80000000000001</v>
      </c>
      <c r="N54" s="416">
        <f>SUM(B54:M54)/12</f>
        <v>127.89999999999999</v>
      </c>
      <c r="O54" s="417">
        <v>108.3</v>
      </c>
      <c r="P54" s="418"/>
      <c r="Q54" s="419"/>
      <c r="R54" s="419"/>
      <c r="S54" s="418"/>
      <c r="T54" s="418"/>
      <c r="U54" s="418"/>
      <c r="V54" s="418"/>
      <c r="W54" s="418"/>
      <c r="X54" s="418"/>
      <c r="Y54" s="418"/>
      <c r="Z54" s="418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</row>
    <row r="55" spans="1:48" s="355" customFormat="1" ht="11.1" customHeight="1" x14ac:dyDescent="0.15">
      <c r="A55" s="7" t="s">
        <v>175</v>
      </c>
      <c r="B55" s="171">
        <v>114.1</v>
      </c>
      <c r="C55" s="171">
        <v>119.1</v>
      </c>
      <c r="D55" s="171">
        <v>126.2</v>
      </c>
      <c r="E55" s="171">
        <v>117.7</v>
      </c>
      <c r="F55" s="171">
        <v>126</v>
      </c>
      <c r="G55" s="171">
        <v>138.9</v>
      </c>
      <c r="H55" s="171">
        <v>146.19999999999999</v>
      </c>
      <c r="I55" s="171">
        <v>134.4</v>
      </c>
      <c r="J55" s="171">
        <v>134.19999999999999</v>
      </c>
      <c r="K55" s="171">
        <v>122.9</v>
      </c>
      <c r="L55" s="171">
        <v>124.3</v>
      </c>
      <c r="M55" s="171">
        <v>122.1</v>
      </c>
      <c r="N55" s="416">
        <f>SUM(B55:M55)/12</f>
        <v>127.17499999999997</v>
      </c>
      <c r="O55" s="417">
        <f t="shared" ref="O55:O57" si="1">ROUND(N55/N54*100,1)</f>
        <v>99.4</v>
      </c>
      <c r="P55" s="418"/>
      <c r="Q55" s="419"/>
      <c r="R55" s="419"/>
      <c r="S55" s="418"/>
      <c r="T55" s="418"/>
      <c r="U55" s="418"/>
      <c r="V55" s="418"/>
      <c r="W55" s="418"/>
      <c r="X55" s="418"/>
      <c r="Y55" s="418"/>
      <c r="Z55" s="418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</row>
    <row r="56" spans="1:48" s="355" customFormat="1" ht="11.1" customHeight="1" x14ac:dyDescent="0.15">
      <c r="A56" s="7" t="s">
        <v>174</v>
      </c>
      <c r="B56" s="171">
        <v>119.6</v>
      </c>
      <c r="C56" s="171">
        <v>116.2</v>
      </c>
      <c r="D56" s="171">
        <v>120.4</v>
      </c>
      <c r="E56" s="171">
        <v>120.3</v>
      </c>
      <c r="F56" s="171">
        <v>123.1</v>
      </c>
      <c r="G56" s="171">
        <v>116.5</v>
      </c>
      <c r="H56" s="171">
        <v>114.8</v>
      </c>
      <c r="I56" s="171">
        <v>111.8</v>
      </c>
      <c r="J56" s="171">
        <v>114</v>
      </c>
      <c r="K56" s="171">
        <v>141.30000000000001</v>
      </c>
      <c r="L56" s="171">
        <v>114</v>
      </c>
      <c r="M56" s="171">
        <v>101.3</v>
      </c>
      <c r="N56" s="416">
        <f>SUM(B56:M56)/12</f>
        <v>117.77499999999998</v>
      </c>
      <c r="O56" s="417">
        <f t="shared" si="1"/>
        <v>92.6</v>
      </c>
      <c r="P56" s="418"/>
      <c r="Q56" s="419"/>
      <c r="R56" s="419"/>
      <c r="S56" s="418"/>
      <c r="T56" s="418"/>
      <c r="U56" s="418"/>
      <c r="V56" s="418"/>
      <c r="W56" s="418"/>
      <c r="X56" s="418"/>
      <c r="Y56" s="418"/>
      <c r="Z56" s="418"/>
      <c r="AA56" s="420"/>
    </row>
    <row r="57" spans="1:48" s="355" customFormat="1" ht="11.1" customHeight="1" x14ac:dyDescent="0.15">
      <c r="A57" s="7" t="s">
        <v>178</v>
      </c>
      <c r="B57" s="171">
        <v>99.7</v>
      </c>
      <c r="C57" s="171">
        <v>109.5</v>
      </c>
      <c r="D57" s="171">
        <v>111.4</v>
      </c>
      <c r="E57" s="171">
        <v>102.9</v>
      </c>
      <c r="F57" s="171">
        <v>113.3</v>
      </c>
      <c r="G57" s="171">
        <v>123.3</v>
      </c>
      <c r="H57" s="171">
        <v>120.8</v>
      </c>
      <c r="I57" s="171">
        <v>138.19999999999999</v>
      </c>
      <c r="J57" s="171">
        <v>132.1</v>
      </c>
      <c r="K57" s="171">
        <v>128.30000000000001</v>
      </c>
      <c r="L57" s="171">
        <v>125.1</v>
      </c>
      <c r="M57" s="171">
        <v>109.6</v>
      </c>
      <c r="N57" s="239">
        <f>SUM(B57:M57)/12</f>
        <v>117.84999999999997</v>
      </c>
      <c r="O57" s="417">
        <f t="shared" si="1"/>
        <v>100.1</v>
      </c>
      <c r="P57" s="418"/>
      <c r="Q57" s="419"/>
      <c r="R57" s="419"/>
      <c r="S57" s="418"/>
      <c r="T57" s="418"/>
      <c r="U57" s="418"/>
      <c r="V57" s="418"/>
      <c r="W57" s="418"/>
      <c r="X57" s="418"/>
      <c r="Y57" s="418"/>
      <c r="Z57" s="418"/>
      <c r="AA57" s="420"/>
    </row>
    <row r="58" spans="1:48" s="168" customFormat="1" ht="11.1" customHeight="1" x14ac:dyDescent="0.15">
      <c r="A58" s="7" t="s">
        <v>186</v>
      </c>
      <c r="B58" s="171">
        <v>110.3</v>
      </c>
      <c r="C58" s="171">
        <v>109</v>
      </c>
      <c r="D58" s="171">
        <v>108.2</v>
      </c>
      <c r="E58" s="171">
        <v>113.1</v>
      </c>
      <c r="F58" s="171">
        <v>122.4</v>
      </c>
      <c r="G58" s="171"/>
      <c r="H58" s="171"/>
      <c r="I58" s="171"/>
      <c r="J58" s="171"/>
      <c r="K58" s="171"/>
      <c r="L58" s="171"/>
      <c r="M58" s="171"/>
      <c r="N58" s="239"/>
      <c r="O58" s="417"/>
      <c r="P58" s="178"/>
      <c r="Q58" s="412"/>
      <c r="R58" s="412"/>
      <c r="S58" s="178"/>
      <c r="T58" s="178"/>
      <c r="U58" s="178"/>
      <c r="V58" s="178"/>
      <c r="W58" s="178"/>
      <c r="X58" s="178"/>
      <c r="Y58" s="178"/>
      <c r="Z58" s="178"/>
      <c r="AA58" s="166"/>
    </row>
    <row r="59" spans="1:48" ht="9.9499999999999993" customHeight="1" x14ac:dyDescent="0.15">
      <c r="A59" s="16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69"/>
    </row>
    <row r="68" spans="18:18" ht="9.9499999999999993" customHeight="1" x14ac:dyDescent="0.15">
      <c r="R68" s="413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68" customFormat="1" ht="11.1" customHeight="1" x14ac:dyDescent="0.15">
      <c r="A83" s="12"/>
      <c r="B83" s="162" t="s">
        <v>72</v>
      </c>
      <c r="C83" s="162" t="s">
        <v>73</v>
      </c>
      <c r="D83" s="162" t="s">
        <v>74</v>
      </c>
      <c r="E83" s="162" t="s">
        <v>75</v>
      </c>
      <c r="F83" s="162" t="s">
        <v>76</v>
      </c>
      <c r="G83" s="162" t="s">
        <v>77</v>
      </c>
      <c r="H83" s="162" t="s">
        <v>78</v>
      </c>
      <c r="I83" s="162" t="s">
        <v>79</v>
      </c>
      <c r="J83" s="162" t="s">
        <v>80</v>
      </c>
      <c r="K83" s="162" t="s">
        <v>81</v>
      </c>
      <c r="L83" s="162" t="s">
        <v>82</v>
      </c>
      <c r="M83" s="162" t="s">
        <v>83</v>
      </c>
      <c r="N83" s="233" t="s">
        <v>119</v>
      </c>
      <c r="O83" s="165" t="s">
        <v>121</v>
      </c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s="168" customFormat="1" ht="11.1" customHeight="1" x14ac:dyDescent="0.15">
      <c r="A84" s="7" t="s">
        <v>172</v>
      </c>
      <c r="B84" s="164">
        <v>76</v>
      </c>
      <c r="C84" s="164">
        <v>82.2</v>
      </c>
      <c r="D84" s="164">
        <v>106.4</v>
      </c>
      <c r="E84" s="164">
        <v>101.7</v>
      </c>
      <c r="F84" s="164">
        <v>93.2</v>
      </c>
      <c r="G84" s="164">
        <v>87.3</v>
      </c>
      <c r="H84" s="164">
        <v>106.5</v>
      </c>
      <c r="I84" s="164">
        <v>106.7</v>
      </c>
      <c r="J84" s="164">
        <v>95.6</v>
      </c>
      <c r="K84" s="164">
        <v>93.4</v>
      </c>
      <c r="L84" s="164">
        <v>82.3</v>
      </c>
      <c r="M84" s="164">
        <v>81.7</v>
      </c>
      <c r="N84" s="238">
        <f t="shared" ref="N84:N87" si="2">SUM(B84:M84)/12</f>
        <v>92.75</v>
      </c>
      <c r="O84" s="244">
        <v>90.9</v>
      </c>
      <c r="P84" s="166"/>
      <c r="Q84" s="341"/>
      <c r="R84" s="341"/>
      <c r="S84" s="166"/>
      <c r="T84" s="166"/>
      <c r="U84" s="166"/>
      <c r="V84" s="166"/>
      <c r="W84" s="166"/>
      <c r="X84" s="166"/>
      <c r="Y84" s="166"/>
      <c r="Z84" s="166"/>
    </row>
    <row r="85" spans="1:26" s="168" customFormat="1" ht="11.1" customHeight="1" x14ac:dyDescent="0.15">
      <c r="A85" s="7" t="s">
        <v>175</v>
      </c>
      <c r="B85" s="164">
        <v>85.5</v>
      </c>
      <c r="C85" s="164">
        <v>84.2</v>
      </c>
      <c r="D85" s="164">
        <v>94.9</v>
      </c>
      <c r="E85" s="164">
        <v>103.5</v>
      </c>
      <c r="F85" s="164">
        <v>98</v>
      </c>
      <c r="G85" s="164">
        <v>90.4</v>
      </c>
      <c r="H85" s="164">
        <v>86.4</v>
      </c>
      <c r="I85" s="164">
        <v>73.7</v>
      </c>
      <c r="J85" s="164">
        <v>85</v>
      </c>
      <c r="K85" s="164">
        <v>85.4</v>
      </c>
      <c r="L85" s="164">
        <v>76.400000000000006</v>
      </c>
      <c r="M85" s="164">
        <v>90.2</v>
      </c>
      <c r="N85" s="238">
        <f t="shared" si="2"/>
        <v>87.8</v>
      </c>
      <c r="O85" s="244">
        <f t="shared" ref="O85:O87" si="3">ROUND(N85/N84*100,1)</f>
        <v>94.7</v>
      </c>
      <c r="P85" s="166"/>
      <c r="Q85" s="341"/>
      <c r="R85" s="341"/>
      <c r="S85" s="166"/>
      <c r="T85" s="166"/>
      <c r="U85" s="166"/>
      <c r="V85" s="166"/>
      <c r="W85" s="166"/>
      <c r="X85" s="166"/>
      <c r="Y85" s="166"/>
      <c r="Z85" s="166"/>
    </row>
    <row r="86" spans="1:26" s="168" customFormat="1" ht="11.1" customHeight="1" x14ac:dyDescent="0.15">
      <c r="A86" s="7" t="s">
        <v>174</v>
      </c>
      <c r="B86" s="164">
        <v>70.900000000000006</v>
      </c>
      <c r="C86" s="164">
        <v>78</v>
      </c>
      <c r="D86" s="164">
        <v>93.9</v>
      </c>
      <c r="E86" s="164">
        <v>93.9</v>
      </c>
      <c r="F86" s="164">
        <v>75.099999999999994</v>
      </c>
      <c r="G86" s="164">
        <v>86.4</v>
      </c>
      <c r="H86" s="164">
        <v>89.8</v>
      </c>
      <c r="I86" s="164">
        <v>81</v>
      </c>
      <c r="J86" s="164">
        <v>83.9</v>
      </c>
      <c r="K86" s="164">
        <v>92.6</v>
      </c>
      <c r="L86" s="164">
        <v>76.900000000000006</v>
      </c>
      <c r="M86" s="164">
        <v>79</v>
      </c>
      <c r="N86" s="238">
        <f t="shared" si="2"/>
        <v>83.45</v>
      </c>
      <c r="O86" s="244">
        <f t="shared" si="3"/>
        <v>95</v>
      </c>
      <c r="P86" s="166"/>
      <c r="Q86" s="341"/>
      <c r="R86" s="341"/>
      <c r="S86" s="166"/>
      <c r="T86" s="166"/>
      <c r="U86" s="166"/>
      <c r="V86" s="166"/>
      <c r="W86" s="166"/>
      <c r="X86" s="166"/>
      <c r="Y86" s="166"/>
      <c r="Z86" s="166"/>
    </row>
    <row r="87" spans="1:26" s="168" customFormat="1" ht="11.1" customHeight="1" x14ac:dyDescent="0.15">
      <c r="A87" s="7" t="s">
        <v>178</v>
      </c>
      <c r="B87" s="164">
        <v>76.099999999999994</v>
      </c>
      <c r="C87" s="164">
        <v>83.6</v>
      </c>
      <c r="D87" s="164">
        <v>94.2</v>
      </c>
      <c r="E87" s="164">
        <v>100.7</v>
      </c>
      <c r="F87" s="164">
        <v>83</v>
      </c>
      <c r="G87" s="164">
        <v>85.6</v>
      </c>
      <c r="H87" s="164">
        <v>83.1</v>
      </c>
      <c r="I87" s="164">
        <v>71.099999999999994</v>
      </c>
      <c r="J87" s="164">
        <v>70.099999999999994</v>
      </c>
      <c r="K87" s="164">
        <v>68.599999999999994</v>
      </c>
      <c r="L87" s="164">
        <v>72.099999999999994</v>
      </c>
      <c r="M87" s="164">
        <v>73.099999999999994</v>
      </c>
      <c r="N87" s="238">
        <f t="shared" si="2"/>
        <v>80.108333333333334</v>
      </c>
      <c r="O87" s="244">
        <f t="shared" si="3"/>
        <v>96</v>
      </c>
      <c r="P87" s="166"/>
      <c r="Q87" s="341"/>
      <c r="R87" s="341"/>
      <c r="S87" s="166"/>
      <c r="T87" s="166"/>
      <c r="U87" s="166"/>
      <c r="V87" s="166"/>
      <c r="W87" s="166"/>
      <c r="X87" s="166"/>
      <c r="Y87" s="166"/>
      <c r="Z87" s="166"/>
    </row>
    <row r="88" spans="1:26" s="168" customFormat="1" ht="11.1" customHeight="1" x14ac:dyDescent="0.15">
      <c r="A88" s="7" t="s">
        <v>186</v>
      </c>
      <c r="B88" s="164">
        <v>62.3</v>
      </c>
      <c r="C88" s="164">
        <v>69.599999999999994</v>
      </c>
      <c r="D88" s="164">
        <v>89</v>
      </c>
      <c r="E88" s="164">
        <v>87.2</v>
      </c>
      <c r="F88" s="164">
        <v>71.900000000000006</v>
      </c>
      <c r="G88" s="164"/>
      <c r="H88" s="164"/>
      <c r="I88" s="164"/>
      <c r="J88" s="164"/>
      <c r="K88" s="164"/>
      <c r="L88" s="164"/>
      <c r="M88" s="164"/>
      <c r="N88" s="238"/>
      <c r="O88" s="244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spans="1:26" ht="9.9499999999999993" customHeight="1" x14ac:dyDescent="0.15">
      <c r="E89" s="44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F89" sqref="F89"/>
    </sheetView>
  </sheetViews>
  <sheetFormatPr defaultRowHeight="9.9499999999999993" customHeight="1" x14ac:dyDescent="0.15"/>
  <cols>
    <col min="1" max="1" width="7.625" style="256" customWidth="1"/>
    <col min="2" max="13" width="6.125" style="256" customWidth="1"/>
    <col min="14" max="27" width="7.625" style="256" customWidth="1"/>
    <col min="28" max="16384" width="9" style="256"/>
  </cols>
  <sheetData>
    <row r="7" spans="1:15" ht="9.9499999999999993" customHeight="1" x14ac:dyDescent="0.1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5" ht="9.9499999999999993" customHeight="1" x14ac:dyDescent="0.1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</row>
    <row r="9" spans="1:15" ht="9.9499999999999993" customHeight="1" x14ac:dyDescent="0.15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</row>
    <row r="10" spans="1:15" ht="9.9499999999999993" customHeight="1" x14ac:dyDescent="0.15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</row>
    <row r="11" spans="1:15" ht="9.9499999999999993" customHeight="1" x14ac:dyDescent="0.15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4" spans="1:15" ht="9.9499999999999993" customHeight="1" x14ac:dyDescent="0.15">
      <c r="N14" s="257"/>
      <c r="O14" s="257"/>
    </row>
    <row r="17" spans="1:48" ht="9.9499999999999993" customHeight="1" x14ac:dyDescent="0.15">
      <c r="O17" s="257"/>
    </row>
    <row r="18" spans="1:48" ht="9.9499999999999993" customHeight="1" x14ac:dyDescent="0.1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</row>
    <row r="19" spans="1:48" ht="9.9499999999999993" customHeight="1" x14ac:dyDescent="0.1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</row>
    <row r="20" spans="1:48" ht="9.9499999999999993" customHeight="1" x14ac:dyDescent="0.1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257"/>
    </row>
    <row r="21" spans="1:48" ht="9.9499999999999993" customHeight="1" x14ac:dyDescent="0.1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257"/>
    </row>
    <row r="22" spans="1:48" ht="9.9499999999999993" customHeight="1" x14ac:dyDescent="0.1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72</v>
      </c>
      <c r="C24" s="8" t="s">
        <v>73</v>
      </c>
      <c r="D24" s="8" t="s">
        <v>74</v>
      </c>
      <c r="E24" s="8" t="s">
        <v>75</v>
      </c>
      <c r="F24" s="8" t="s">
        <v>76</v>
      </c>
      <c r="G24" s="8" t="s">
        <v>77</v>
      </c>
      <c r="H24" s="8" t="s">
        <v>78</v>
      </c>
      <c r="I24" s="8" t="s">
        <v>79</v>
      </c>
      <c r="J24" s="8" t="s">
        <v>80</v>
      </c>
      <c r="K24" s="8" t="s">
        <v>81</v>
      </c>
      <c r="L24" s="8" t="s">
        <v>82</v>
      </c>
      <c r="M24" s="8" t="s">
        <v>83</v>
      </c>
      <c r="N24" s="233" t="s">
        <v>118</v>
      </c>
      <c r="O24" s="165" t="s">
        <v>121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172</v>
      </c>
      <c r="B25" s="171">
        <v>14.6</v>
      </c>
      <c r="C25" s="171">
        <v>14.9</v>
      </c>
      <c r="D25" s="171">
        <v>16</v>
      </c>
      <c r="E25" s="171">
        <v>15.6</v>
      </c>
      <c r="F25" s="171">
        <v>15.5</v>
      </c>
      <c r="G25" s="171">
        <v>15.8</v>
      </c>
      <c r="H25" s="171">
        <v>15.8</v>
      </c>
      <c r="I25" s="171">
        <v>15.3</v>
      </c>
      <c r="J25" s="171">
        <v>19.3</v>
      </c>
      <c r="K25" s="171">
        <v>20.3</v>
      </c>
      <c r="L25" s="171">
        <v>21.1</v>
      </c>
      <c r="M25" s="387">
        <v>18.5</v>
      </c>
      <c r="N25" s="239">
        <f>SUM(B25:M25)</f>
        <v>202.7</v>
      </c>
      <c r="O25" s="234">
        <v>106.1</v>
      </c>
      <c r="P25" s="174"/>
      <c r="Q25" s="331"/>
      <c r="R25" s="331"/>
      <c r="S25" s="174"/>
      <c r="T25" s="174"/>
      <c r="U25" s="174"/>
      <c r="V25" s="174"/>
      <c r="W25" s="174"/>
      <c r="X25" s="174"/>
      <c r="Y25" s="174"/>
      <c r="Z25" s="174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175</v>
      </c>
      <c r="B26" s="171">
        <v>20</v>
      </c>
      <c r="C26" s="171">
        <v>20.100000000000001</v>
      </c>
      <c r="D26" s="171">
        <v>21.2</v>
      </c>
      <c r="E26" s="171">
        <v>22.7</v>
      </c>
      <c r="F26" s="171">
        <v>21.8</v>
      </c>
      <c r="G26" s="171">
        <v>21.8</v>
      </c>
      <c r="H26" s="171">
        <v>23.4</v>
      </c>
      <c r="I26" s="171">
        <v>20.3</v>
      </c>
      <c r="J26" s="171">
        <v>23.3</v>
      </c>
      <c r="K26" s="171">
        <v>22.7</v>
      </c>
      <c r="L26" s="171">
        <v>21.9</v>
      </c>
      <c r="M26" s="387">
        <v>20.8</v>
      </c>
      <c r="N26" s="334">
        <f>SUM(B26:M26)</f>
        <v>260</v>
      </c>
      <c r="O26" s="234">
        <f>SUM(N26/N25)*100</f>
        <v>128.26837691169217</v>
      </c>
      <c r="P26" s="174"/>
      <c r="Q26" s="331"/>
      <c r="R26" s="331"/>
      <c r="S26" s="174"/>
      <c r="T26" s="174"/>
      <c r="U26" s="174"/>
      <c r="V26" s="174"/>
      <c r="W26" s="174"/>
      <c r="X26" s="174"/>
      <c r="Y26" s="174"/>
      <c r="Z26" s="17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174</v>
      </c>
      <c r="B27" s="171">
        <v>20.3</v>
      </c>
      <c r="C27" s="171">
        <v>21.9</v>
      </c>
      <c r="D27" s="171">
        <v>25.5</v>
      </c>
      <c r="E27" s="171">
        <v>26.2</v>
      </c>
      <c r="F27" s="171">
        <v>20.399999999999999</v>
      </c>
      <c r="G27" s="171">
        <v>21.6</v>
      </c>
      <c r="H27" s="171">
        <v>23.6</v>
      </c>
      <c r="I27" s="171">
        <v>19.3</v>
      </c>
      <c r="J27" s="171">
        <v>23.5</v>
      </c>
      <c r="K27" s="171">
        <v>23.4</v>
      </c>
      <c r="L27" s="171">
        <v>16.899999999999999</v>
      </c>
      <c r="M27" s="387">
        <v>19</v>
      </c>
      <c r="N27" s="334">
        <f>SUM(B27:M27)</f>
        <v>261.60000000000002</v>
      </c>
      <c r="O27" s="234">
        <f>SUM(N27/N26)*100</f>
        <v>100.61538461538461</v>
      </c>
      <c r="P27" s="174"/>
      <c r="Q27" s="331"/>
      <c r="R27" s="331"/>
      <c r="S27" s="174"/>
      <c r="T27" s="174"/>
      <c r="U27" s="174"/>
      <c r="V27" s="174"/>
      <c r="W27" s="174"/>
      <c r="X27" s="174"/>
      <c r="Y27" s="174"/>
      <c r="Z27" s="174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178</v>
      </c>
      <c r="B28" s="171">
        <v>16.5</v>
      </c>
      <c r="C28" s="171">
        <v>20.6</v>
      </c>
      <c r="D28" s="171">
        <v>23</v>
      </c>
      <c r="E28" s="171">
        <v>25.7</v>
      </c>
      <c r="F28" s="171">
        <v>22.2</v>
      </c>
      <c r="G28" s="171">
        <v>20.9</v>
      </c>
      <c r="H28" s="171">
        <v>21.1</v>
      </c>
      <c r="I28" s="171">
        <v>47.8</v>
      </c>
      <c r="J28" s="171">
        <v>50.3</v>
      </c>
      <c r="K28" s="171">
        <v>43.9</v>
      </c>
      <c r="L28" s="171">
        <v>48.7</v>
      </c>
      <c r="M28" s="387">
        <v>53</v>
      </c>
      <c r="N28" s="334">
        <f>SUM(B28:M28)</f>
        <v>393.7</v>
      </c>
      <c r="O28" s="234">
        <f>SUM(N28/N27)*100</f>
        <v>150.49694189602445</v>
      </c>
      <c r="P28" s="174"/>
      <c r="Q28" s="331"/>
      <c r="R28" s="331"/>
      <c r="S28" s="174"/>
      <c r="T28" s="174"/>
      <c r="U28" s="174"/>
      <c r="V28" s="174"/>
      <c r="W28" s="174"/>
      <c r="X28" s="174"/>
      <c r="Y28" s="174"/>
      <c r="Z28" s="174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186</v>
      </c>
      <c r="B29" s="171">
        <v>43</v>
      </c>
      <c r="C29" s="171">
        <v>42.4</v>
      </c>
      <c r="D29" s="171">
        <v>49.1</v>
      </c>
      <c r="E29" s="171">
        <v>50.7</v>
      </c>
      <c r="F29" s="171">
        <v>52.2</v>
      </c>
      <c r="G29" s="171"/>
      <c r="H29" s="171"/>
      <c r="I29" s="171"/>
      <c r="J29" s="171"/>
      <c r="K29" s="171"/>
      <c r="L29" s="171"/>
      <c r="M29" s="387"/>
      <c r="N29" s="334"/>
      <c r="O29" s="234"/>
      <c r="P29" s="174"/>
      <c r="Q29" s="242"/>
      <c r="R29" s="242"/>
      <c r="S29" s="174"/>
      <c r="T29" s="174"/>
      <c r="U29" s="174"/>
      <c r="V29" s="174"/>
      <c r="W29" s="174"/>
      <c r="X29" s="174"/>
      <c r="Y29" s="174"/>
      <c r="Z29" s="174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57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72</v>
      </c>
      <c r="C53" s="8" t="s">
        <v>73</v>
      </c>
      <c r="D53" s="8" t="s">
        <v>74</v>
      </c>
      <c r="E53" s="8" t="s">
        <v>75</v>
      </c>
      <c r="F53" s="8" t="s">
        <v>76</v>
      </c>
      <c r="G53" s="8" t="s">
        <v>77</v>
      </c>
      <c r="H53" s="8" t="s">
        <v>78</v>
      </c>
      <c r="I53" s="8" t="s">
        <v>79</v>
      </c>
      <c r="J53" s="8" t="s">
        <v>80</v>
      </c>
      <c r="K53" s="8" t="s">
        <v>81</v>
      </c>
      <c r="L53" s="8" t="s">
        <v>82</v>
      </c>
      <c r="M53" s="8" t="s">
        <v>83</v>
      </c>
      <c r="N53" s="233" t="s">
        <v>119</v>
      </c>
      <c r="O53" s="165" t="s">
        <v>121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172</v>
      </c>
      <c r="B54" s="171">
        <v>24.8</v>
      </c>
      <c r="C54" s="171">
        <v>25.3</v>
      </c>
      <c r="D54" s="171">
        <v>24.4</v>
      </c>
      <c r="E54" s="171">
        <v>23.9</v>
      </c>
      <c r="F54" s="171">
        <v>23.3</v>
      </c>
      <c r="G54" s="171">
        <v>23.4</v>
      </c>
      <c r="H54" s="171">
        <v>23.5</v>
      </c>
      <c r="I54" s="171">
        <v>23.2</v>
      </c>
      <c r="J54" s="171">
        <v>26.7</v>
      </c>
      <c r="K54" s="171">
        <v>29.6</v>
      </c>
      <c r="L54" s="171">
        <v>30.7</v>
      </c>
      <c r="M54" s="171">
        <v>29.8</v>
      </c>
      <c r="N54" s="239">
        <f t="shared" ref="N54:N57" si="0">SUM(B54:M54)/12</f>
        <v>25.716666666666665</v>
      </c>
      <c r="O54" s="234">
        <v>110</v>
      </c>
      <c r="P54" s="174"/>
      <c r="Q54" s="342"/>
      <c r="R54" s="342"/>
      <c r="S54" s="174"/>
      <c r="T54" s="174"/>
      <c r="U54" s="174"/>
      <c r="V54" s="174"/>
      <c r="W54" s="174"/>
      <c r="X54" s="174"/>
      <c r="Y54" s="174"/>
      <c r="Z54" s="174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175</v>
      </c>
      <c r="B55" s="171">
        <v>29.9</v>
      </c>
      <c r="C55" s="171">
        <v>30.7</v>
      </c>
      <c r="D55" s="171">
        <v>30.6</v>
      </c>
      <c r="E55" s="171">
        <v>31.5</v>
      </c>
      <c r="F55" s="171">
        <v>30.7</v>
      </c>
      <c r="G55" s="171">
        <v>30.4</v>
      </c>
      <c r="H55" s="171">
        <v>31.2</v>
      </c>
      <c r="I55" s="171">
        <v>31.6</v>
      </c>
      <c r="J55" s="171">
        <v>30.1</v>
      </c>
      <c r="K55" s="171">
        <v>31.2</v>
      </c>
      <c r="L55" s="171">
        <v>32.200000000000003</v>
      </c>
      <c r="M55" s="171">
        <v>30.2</v>
      </c>
      <c r="N55" s="239">
        <f t="shared" si="0"/>
        <v>30.858333333333331</v>
      </c>
      <c r="O55" s="234">
        <f t="shared" ref="O55:O57" si="1">SUM(N55/N54)*100</f>
        <v>119.99351911860012</v>
      </c>
      <c r="P55" s="174"/>
      <c r="Q55" s="342"/>
      <c r="R55" s="342"/>
      <c r="S55" s="174"/>
      <c r="T55" s="174"/>
      <c r="U55" s="174"/>
      <c r="V55" s="174"/>
      <c r="W55" s="174"/>
      <c r="X55" s="174"/>
      <c r="Y55" s="174"/>
      <c r="Z55" s="174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174</v>
      </c>
      <c r="B56" s="171">
        <v>31.5</v>
      </c>
      <c r="C56" s="171">
        <v>32.5</v>
      </c>
      <c r="D56" s="171">
        <v>33.299999999999997</v>
      </c>
      <c r="E56" s="171">
        <v>34</v>
      </c>
      <c r="F56" s="171">
        <v>33.9</v>
      </c>
      <c r="G56" s="171">
        <v>32.9</v>
      </c>
      <c r="H56" s="171">
        <v>31</v>
      </c>
      <c r="I56" s="171">
        <v>30.4</v>
      </c>
      <c r="J56" s="171">
        <v>31.4</v>
      </c>
      <c r="K56" s="171">
        <v>28.8</v>
      </c>
      <c r="L56" s="171">
        <v>30</v>
      </c>
      <c r="M56" s="171">
        <v>28.8</v>
      </c>
      <c r="N56" s="239">
        <f t="shared" si="0"/>
        <v>31.541666666666668</v>
      </c>
      <c r="O56" s="234">
        <f t="shared" si="1"/>
        <v>102.21442073994061</v>
      </c>
      <c r="P56" s="174"/>
      <c r="Q56" s="342"/>
      <c r="R56" s="342"/>
      <c r="S56" s="174"/>
      <c r="T56" s="174"/>
      <c r="U56" s="174"/>
      <c r="V56" s="174"/>
      <c r="W56" s="174"/>
      <c r="X56" s="174"/>
      <c r="Y56" s="174"/>
      <c r="Z56" s="174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178</v>
      </c>
      <c r="B57" s="171">
        <v>29.4</v>
      </c>
      <c r="C57" s="171">
        <v>31.6</v>
      </c>
      <c r="D57" s="171">
        <v>30.7</v>
      </c>
      <c r="E57" s="171">
        <v>30.6</v>
      </c>
      <c r="F57" s="171">
        <v>30.2</v>
      </c>
      <c r="G57" s="171">
        <v>28.7</v>
      </c>
      <c r="H57" s="171">
        <v>28.73</v>
      </c>
      <c r="I57" s="171">
        <v>56.4</v>
      </c>
      <c r="J57" s="171">
        <v>57.8</v>
      </c>
      <c r="K57" s="171">
        <v>58.5</v>
      </c>
      <c r="L57" s="171">
        <v>62</v>
      </c>
      <c r="M57" s="171">
        <v>64.5</v>
      </c>
      <c r="N57" s="239">
        <f t="shared" si="0"/>
        <v>42.427500000000002</v>
      </c>
      <c r="O57" s="234">
        <f t="shared" si="1"/>
        <v>134.51254953764862</v>
      </c>
      <c r="P57" s="174"/>
      <c r="Q57" s="342"/>
      <c r="R57" s="342"/>
      <c r="S57" s="174"/>
      <c r="T57" s="174"/>
      <c r="U57" s="174"/>
      <c r="V57" s="174"/>
      <c r="W57" s="174"/>
      <c r="X57" s="174"/>
      <c r="Y57" s="174"/>
      <c r="Z57" s="174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186</v>
      </c>
      <c r="B58" s="171">
        <v>57.2</v>
      </c>
      <c r="C58" s="171">
        <v>59.9</v>
      </c>
      <c r="D58" s="171">
        <v>59.5</v>
      </c>
      <c r="E58" s="171">
        <v>59.8</v>
      </c>
      <c r="F58" s="171">
        <v>63.2</v>
      </c>
      <c r="G58" s="171"/>
      <c r="H58" s="171"/>
      <c r="I58" s="171"/>
      <c r="J58" s="171"/>
      <c r="K58" s="171"/>
      <c r="L58" s="171"/>
      <c r="M58" s="171"/>
      <c r="N58" s="239"/>
      <c r="O58" s="234"/>
      <c r="P58" s="174"/>
      <c r="Q58" s="342"/>
      <c r="R58" s="342"/>
      <c r="S58" s="174"/>
      <c r="T58" s="174"/>
      <c r="U58" s="174"/>
      <c r="V58" s="174"/>
      <c r="W58" s="174"/>
      <c r="X58" s="174"/>
      <c r="Y58" s="174"/>
      <c r="Z58" s="174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72</v>
      </c>
      <c r="C83" s="8" t="s">
        <v>73</v>
      </c>
      <c r="D83" s="8" t="s">
        <v>74</v>
      </c>
      <c r="E83" s="8" t="s">
        <v>75</v>
      </c>
      <c r="F83" s="8" t="s">
        <v>76</v>
      </c>
      <c r="G83" s="8" t="s">
        <v>77</v>
      </c>
      <c r="H83" s="8" t="s">
        <v>78</v>
      </c>
      <c r="I83" s="8" t="s">
        <v>79</v>
      </c>
      <c r="J83" s="8" t="s">
        <v>80</v>
      </c>
      <c r="K83" s="8" t="s">
        <v>81</v>
      </c>
      <c r="L83" s="8" t="s">
        <v>82</v>
      </c>
      <c r="M83" s="8" t="s">
        <v>83</v>
      </c>
      <c r="N83" s="233" t="s">
        <v>119</v>
      </c>
      <c r="O83" s="165" t="s">
        <v>121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172</v>
      </c>
      <c r="B84" s="162">
        <v>58.8</v>
      </c>
      <c r="C84" s="162">
        <v>58.5</v>
      </c>
      <c r="D84" s="162">
        <v>66.2</v>
      </c>
      <c r="E84" s="162">
        <v>65.8</v>
      </c>
      <c r="F84" s="162">
        <v>67.099999999999994</v>
      </c>
      <c r="G84" s="162">
        <v>67.3</v>
      </c>
      <c r="H84" s="162">
        <v>67.099999999999994</v>
      </c>
      <c r="I84" s="162">
        <v>66.2</v>
      </c>
      <c r="J84" s="162">
        <v>70.3</v>
      </c>
      <c r="K84" s="162">
        <v>67.099999999999994</v>
      </c>
      <c r="L84" s="162">
        <v>68.2</v>
      </c>
      <c r="M84" s="162">
        <v>62.5</v>
      </c>
      <c r="N84" s="238">
        <f t="shared" ref="N84:N87" si="2">SUM(B84:M84)/12</f>
        <v>65.424999999999997</v>
      </c>
      <c r="O84" s="164">
        <v>96.2</v>
      </c>
      <c r="P84" s="52"/>
      <c r="Q84" s="333"/>
      <c r="R84" s="333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175</v>
      </c>
      <c r="B85" s="162">
        <v>67.099999999999994</v>
      </c>
      <c r="C85" s="162">
        <v>65</v>
      </c>
      <c r="D85" s="162">
        <v>69.599999999999994</v>
      </c>
      <c r="E85" s="162">
        <v>71.8</v>
      </c>
      <c r="F85" s="162">
        <v>71.3</v>
      </c>
      <c r="G85" s="162">
        <v>71.900000000000006</v>
      </c>
      <c r="H85" s="162">
        <v>74.599999999999994</v>
      </c>
      <c r="I85" s="162">
        <v>64.2</v>
      </c>
      <c r="J85" s="162">
        <v>77.900000000000006</v>
      </c>
      <c r="K85" s="162">
        <v>72.5</v>
      </c>
      <c r="L85" s="162">
        <v>67.5</v>
      </c>
      <c r="M85" s="162">
        <v>70</v>
      </c>
      <c r="N85" s="238">
        <f t="shared" si="2"/>
        <v>70.283333333333346</v>
      </c>
      <c r="O85" s="164">
        <f t="shared" ref="O85:O87" si="3">ROUND(N85/N84*100,1)</f>
        <v>107.4</v>
      </c>
      <c r="P85" s="52"/>
      <c r="Q85" s="333"/>
      <c r="R85" s="333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174</v>
      </c>
      <c r="B86" s="162">
        <v>63.7</v>
      </c>
      <c r="C86" s="162">
        <v>66.900000000000006</v>
      </c>
      <c r="D86" s="162">
        <v>76.400000000000006</v>
      </c>
      <c r="E86" s="162">
        <v>76.900000000000006</v>
      </c>
      <c r="F86" s="162">
        <v>60.2</v>
      </c>
      <c r="G86" s="162">
        <v>66.400000000000006</v>
      </c>
      <c r="H86" s="162">
        <v>77</v>
      </c>
      <c r="I86" s="162">
        <v>64</v>
      </c>
      <c r="J86" s="162">
        <v>74.5</v>
      </c>
      <c r="K86" s="162">
        <v>82</v>
      </c>
      <c r="L86" s="162">
        <v>55.6</v>
      </c>
      <c r="M86" s="162">
        <v>66.8</v>
      </c>
      <c r="N86" s="238">
        <f t="shared" si="2"/>
        <v>69.2</v>
      </c>
      <c r="O86" s="164">
        <f t="shared" si="3"/>
        <v>98.5</v>
      </c>
      <c r="P86" s="52"/>
      <c r="Q86" s="333"/>
      <c r="R86" s="333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178</v>
      </c>
      <c r="B87" s="162">
        <v>55.6</v>
      </c>
      <c r="C87" s="162">
        <v>63.7</v>
      </c>
      <c r="D87" s="162">
        <v>75.3</v>
      </c>
      <c r="E87" s="162">
        <v>79</v>
      </c>
      <c r="F87" s="162">
        <v>73.599999999999994</v>
      </c>
      <c r="G87" s="162">
        <v>73.3</v>
      </c>
      <c r="H87" s="162">
        <v>73.599999999999994</v>
      </c>
      <c r="I87" s="162">
        <v>79.8</v>
      </c>
      <c r="J87" s="162">
        <v>87</v>
      </c>
      <c r="K87" s="162">
        <v>74.900000000000006</v>
      </c>
      <c r="L87" s="162">
        <v>77.900000000000006</v>
      </c>
      <c r="M87" s="162">
        <v>81.7</v>
      </c>
      <c r="N87" s="238">
        <f t="shared" si="2"/>
        <v>74.61666666666666</v>
      </c>
      <c r="O87" s="164">
        <f t="shared" si="3"/>
        <v>107.8</v>
      </c>
      <c r="P87" s="52"/>
      <c r="Q87" s="333"/>
      <c r="R87" s="333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186</v>
      </c>
      <c r="B88" s="162">
        <v>76.7</v>
      </c>
      <c r="C88" s="162">
        <v>70.099999999999994</v>
      </c>
      <c r="D88" s="162">
        <v>82.6</v>
      </c>
      <c r="E88" s="162">
        <v>84.7</v>
      </c>
      <c r="F88" s="162">
        <v>82.1</v>
      </c>
      <c r="G88" s="162"/>
      <c r="H88" s="162"/>
      <c r="I88" s="162"/>
      <c r="J88" s="162"/>
      <c r="K88" s="162"/>
      <c r="L88" s="162"/>
      <c r="M88" s="162"/>
      <c r="N88" s="238"/>
      <c r="O88" s="164"/>
      <c r="P88" s="52"/>
      <c r="Q88" s="411"/>
      <c r="R88" s="411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5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2022-07-01T02:28:29Z</cp:lastPrinted>
  <dcterms:created xsi:type="dcterms:W3CDTF">2004-08-12T01:21:30Z</dcterms:created>
  <dcterms:modified xsi:type="dcterms:W3CDTF">2022-07-05T06:11:50Z</dcterms:modified>
</cp:coreProperties>
</file>