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12890ED3-5A80-4AB9-BE70-EA8D5926BFEB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7" i="51" l="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C62" i="57"/>
  <c r="D61" i="57"/>
  <c r="C61" i="57"/>
  <c r="D60" i="57"/>
  <c r="C60" i="57"/>
  <c r="D59" i="57"/>
  <c r="C59" i="57"/>
  <c r="D58" i="57"/>
  <c r="C58" i="57"/>
  <c r="D57" i="57"/>
  <c r="C57" i="57"/>
  <c r="D56" i="57"/>
  <c r="C56" i="57"/>
  <c r="D55" i="57"/>
  <c r="C55" i="57"/>
  <c r="D54" i="57"/>
  <c r="C54" i="57"/>
  <c r="D53" i="57"/>
  <c r="C53" i="57"/>
  <c r="J43" i="57"/>
  <c r="C63" i="57" s="1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<sst xmlns="http://schemas.openxmlformats.org/spreadsheetml/2006/main" count="1672" uniqueCount="208">
  <si>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</si>
  <si>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</si>
  <si>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</si>
  <si>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</si>
  <si>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</si>
  <si>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</si>
  <si>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</si>
  <si>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</si>
  <si>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</si>
  <si>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</si>
  <si>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</si>
  <si>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</si>
  <si>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</si>
  <si>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</si>
  <si>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</si>
  <si>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</si>
  <si>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</si>
  <si>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</si>
  <si>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</si>
  <si>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</si>
  <si>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</si>
  <si>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</si>
  <si>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</si>
  <si>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</si>
  <si>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</si>
  <si>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</si>
  <si>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</si>
  <si>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</si>
  <si>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</si>
  <si>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</si>
  <si>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</si>
  <si>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</si>
  <si>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</si>
  <si>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</si>
  <si>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</si>
  <si>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</si>
  <si>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</si>
  <si>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</si>
  <si>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</si>
  <si>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</si>
  <si>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</si>
  <si>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</si>
  <si>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</si>
  <si>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</si>
  <si>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</si>
  <si>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</si>
  <si>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</si>
  <si>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</si>
  <si>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</si>
  <si>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</si>
  <si>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</si>
  <si>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</si>
  <si>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</si>
  <si>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</si>
  <si>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</si>
  <si>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</si>
  <si>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</si>
  <si>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</si>
  <si>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</si>
  <si>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</si>
  <si>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</si>
  <si>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</si>
  <si>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</si>
  <si>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</si>
  <si>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</si>
  <si>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</si>
  <si>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</si>
  <si>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</si>
  <si>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</si>
  <si>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</si>
  <si>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</si>
  <si>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</si>
  <si>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</si>
  <si>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</si>
  <si>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</si>
  <si>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</si>
  <si>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</si>
  <si>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</si>
  <si>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</si>
  <si>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</si>
  <si>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</si>
  <si>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</si>
  <si>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</si>
  <si>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</si>
  <si>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</si>
  <si>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</si>
  <si>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</si>
  <si>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</si>
  <si>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</si>
  <si>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</si>
  <si>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</si>
  <si>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</si>
  <si>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</si>
  <si>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</si>
  <si>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</si>
  <si>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</si>
  <si>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</si>
  <si>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</si>
  <si>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</si>
  <si>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</si>
  <si>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</si>
  <si>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</si>
  <si>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</si>
  <si>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</si>
  <si>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</si>
  <si>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</si>
  <si>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</si>
  <si>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</si>
  <si>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</si>
  <si>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</si>
  <si>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</si>
  <si>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</si>
  <si>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</si>
  <si>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</si>
  <si>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</si>
  <si>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</si>
  <si>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</si>
  <si>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</si>
  <si>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</si>
  <si>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</si>
  <si>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</si>
  <si>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</si>
  <si>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</si>
  <si>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</si>
  <si>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</si>
  <si>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</si>
  <si>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</si>
  <si>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</si>
  <si>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</si>
  <si>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</si>
  <si>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</si>
  <si>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</si>
  <si>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</si>
  <si>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</si>
  <si>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</si>
  <si>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</si>
  <si>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</si>
  <si>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</si>
  <si>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</si>
  <si>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</si>
  <si>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</si>
  <si>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</si>
  <si>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</si>
  <si>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</si>
  <si>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</si>
  <si>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</si>
  <si>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</si>
  <si>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</si>
  <si>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</si>
  <si>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</si>
  <si>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</si>
  <si>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</si>
  <si>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</si>
  <si>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</si>
  <si>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</si>
  <si>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</si>
  <si>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</si>
  <si>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</si>
  <si>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</si>
  <si>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</si>
  <si>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</si>
  <si>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</si>
  <si>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</si>
  <si>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</si>
  <si>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</si>
  <si>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</si>
  <si>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</si>
  <si>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</si>
  <si>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</si>
  <si>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</si>
  <si>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</si>
  <si>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</si>
  <si>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</si>
  <si>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</si>
  <si>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</si>
  <si>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</si>
  <si>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</si>
  <si>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</si>
  <si>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</si>
  <si>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</si>
  <si>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</si>
  <si>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</si>
  <si>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</si>
  <si>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</si>
  <si>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</si>
  <si>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</si>
  <si>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</si>
  <si>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</si>
  <si>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</si>
  <si>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</si>
  <si>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</si>
  <si>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</si>
  <si>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</si>
  <si>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令和3年12月</t>
    <rPh sb="6" eb="7">
      <t>ガツ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</si>
  <si>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</si>
  <si>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</si>
  <si>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</si>
  <si>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</si>
  <si>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</si>
  <si>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2，897　㎡</t>
    <phoneticPr fontId="2"/>
  </si>
  <si>
    <t>令和4年4月</t>
    <rPh sb="5" eb="6">
      <t>ガツ</t>
    </rPh>
    <phoneticPr fontId="2"/>
  </si>
  <si>
    <t xml:space="preserve">                       令和4年4月所管面（1～3類）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</si>
  <si>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16，813 ㎡</t>
    <phoneticPr fontId="2"/>
  </si>
  <si>
    <r>
      <t>93，403  m</t>
    </r>
    <r>
      <rPr>
        <sz val="8"/>
        <rFont val="ＭＳ Ｐゴシック"/>
        <family val="3"/>
        <charset val="128"/>
      </rPr>
      <t>3</t>
    </r>
    <phoneticPr fontId="2"/>
  </si>
  <si>
    <t>13，244  ㎡</t>
    <phoneticPr fontId="2"/>
  </si>
  <si>
    <t>　　　　　　　　　　　　　　　　令和4年4月末上位10品目入庫高(県合計）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</si>
  <si>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令和4年4月末上位10品目保管残高(県合計）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</si>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</sst>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54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38" fontId="1" fillId="0" borderId="42" xfId="1" applyFill="1" applyBorder="1"/>
    <xf numFmtId="0" fontId="5" fillId="0" borderId="4" xfId="0" applyFont="1" applyFill="1" applyBorder="1" applyAlignment="1">
      <alignment horizontal="center"/>
    </xf>
    <xf numFmtId="179" fontId="1" fillId="0" borderId="37" xfId="1" applyNumberFormat="1" applyBorder="1"/>
    <xf numFmtId="0" fontId="1" fillId="0" borderId="34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0" fontId="1" fillId="0" borderId="34" xfId="0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1" fillId="0" borderId="35" xfId="1" applyBorder="1"/>
    <xf numFmtId="0" fontId="0" fillId="0" borderId="0" xfId="0"/>
    <xf numFmtId="38" fontId="0" fillId="0" borderId="8" xfId="1" applyFont="1" applyFill="1" applyBorder="1"/>
    <xf numFmtId="38" fontId="1" fillId="0" borderId="38" xfId="1" applyFill="1" applyBorder="1"/>
    <xf numFmtId="38" fontId="1" fillId="0" borderId="33" xfId="1" applyFill="1" applyBorder="1"/>
    <xf numFmtId="38" fontId="0" fillId="0" borderId="8" xfId="1" applyFont="1" applyBorder="1"/>
    <xf numFmtId="38" fontId="1" fillId="0" borderId="9" xfId="1" applyFill="1" applyBorder="1"/>
    <xf numFmtId="38" fontId="0" fillId="19" borderId="1" xfId="1" applyFont="1" applyFill="1" applyBorder="1"/>
    <xf numFmtId="38" fontId="1" fillId="0" borderId="34" xfId="1" applyBorder="1"/>
    <xf numFmtId="0" fontId="0" fillId="0" borderId="2" xfId="0" applyFont="1" applyBorder="1"/>
    <xf numFmtId="0" fontId="10" fillId="0" borderId="10" xfId="0" applyFont="1" applyFill="1" applyBorder="1"/>
    <xf numFmtId="179" fontId="1" fillId="0" borderId="37" xfId="1" applyNumberFormat="1" applyFont="1" applyBorder="1"/>
    <xf numFmtId="179" fontId="0" fillId="0" borderId="10" xfId="1" applyNumberFormat="1" applyFont="1" applyFill="1" applyBorder="1"/>
    <xf numFmtId="0" fontId="0" fillId="0" borderId="8" xfId="0" applyBorder="1"/>
    <xf numFmtId="38" fontId="1" fillId="0" borderId="33" xfId="1" applyBorder="1"/>
    <xf numFmtId="38" fontId="0" fillId="0" borderId="2" xfId="1" applyFont="1" applyFill="1" applyBorder="1"/>
    <xf numFmtId="0" fontId="1" fillId="0" borderId="2" xfId="0" applyFont="1" applyFill="1" applyBorder="1"/>
    <xf numFmtId="0" fontId="0" fillId="25" borderId="27" xfId="0" applyFont="1" applyFill="1" applyBorder="1" applyAlignment="1">
      <alignment horizontal="center"/>
    </xf>
    <xf numFmtId="38" fontId="1" fillId="0" borderId="10" xfId="1" applyFont="1" applyBorder="1"/>
    <xf numFmtId="38" fontId="0" fillId="0" borderId="34" xfId="1" applyFont="1" applyBorder="1"/>
    <xf numFmtId="38" fontId="1" fillId="0" borderId="38" xfId="1" applyBorder="1"/>
    <xf numFmtId="38" fontId="1" fillId="0" borderId="20" xfId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0.1674823273518215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265514544529563"/>
                  <c:y val="0.133768352365415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486338797814208"/>
                  <c:y val="0.141381185426862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3297974927676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972356155576992"/>
                  <c:y val="0.141381185426862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3.8573818581259791E-3"/>
                  <c:y val="9.3529091897770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令和2年12月</c:v>
                </c:pt>
                <c:pt idx="9">
                  <c:v>令和3年12月</c:v>
                </c:pt>
                <c:pt idx="10">
                  <c:v>令和4年4月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令和2年12月</c:v>
                </c:pt>
                <c:pt idx="9">
                  <c:v>令和3年12月</c:v>
                </c:pt>
                <c:pt idx="10">
                  <c:v>令和4年4月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141.19999999999999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令和2年12月</c:v>
                </c:pt>
                <c:pt idx="9">
                  <c:v>令和3年12月</c:v>
                </c:pt>
                <c:pt idx="10">
                  <c:v>令和4年4月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-1.477378084317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23608</c:v>
                </c:pt>
                <c:pt idx="1">
                  <c:v>17106</c:v>
                </c:pt>
                <c:pt idx="2">
                  <c:v>8067</c:v>
                </c:pt>
                <c:pt idx="3">
                  <c:v>5514</c:v>
                </c:pt>
                <c:pt idx="4">
                  <c:v>4841</c:v>
                </c:pt>
                <c:pt idx="5">
                  <c:v>4496</c:v>
                </c:pt>
                <c:pt idx="6">
                  <c:v>3687</c:v>
                </c:pt>
                <c:pt idx="7">
                  <c:v>2498</c:v>
                </c:pt>
                <c:pt idx="8">
                  <c:v>2027</c:v>
                </c:pt>
                <c:pt idx="9">
                  <c:v>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3.6931543883364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26388</c:v>
                </c:pt>
                <c:pt idx="1">
                  <c:v>19230</c:v>
                </c:pt>
                <c:pt idx="2">
                  <c:v>8751</c:v>
                </c:pt>
                <c:pt idx="3">
                  <c:v>5363</c:v>
                </c:pt>
                <c:pt idx="4">
                  <c:v>4768</c:v>
                </c:pt>
                <c:pt idx="5">
                  <c:v>4958</c:v>
                </c:pt>
                <c:pt idx="6">
                  <c:v>3888</c:v>
                </c:pt>
                <c:pt idx="7">
                  <c:v>2597</c:v>
                </c:pt>
                <c:pt idx="8">
                  <c:v>2162</c:v>
                </c:pt>
                <c:pt idx="9">
                  <c:v>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1.136363636363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-1.5108864232879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52966</c:v>
                </c:pt>
                <c:pt idx="1">
                  <c:v>15593</c:v>
                </c:pt>
                <c:pt idx="2">
                  <c:v>14726</c:v>
                </c:pt>
                <c:pt idx="3">
                  <c:v>10488</c:v>
                </c:pt>
                <c:pt idx="4">
                  <c:v>8605</c:v>
                </c:pt>
                <c:pt idx="5">
                  <c:v>5269</c:v>
                </c:pt>
                <c:pt idx="6">
                  <c:v>3932</c:v>
                </c:pt>
                <c:pt idx="7">
                  <c:v>2775</c:v>
                </c:pt>
                <c:pt idx="8">
                  <c:v>2691</c:v>
                </c:pt>
                <c:pt idx="9">
                  <c:v>1668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33724460912958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6.9716775599127905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55782</c:v>
                </c:pt>
                <c:pt idx="1">
                  <c:v>15682</c:v>
                </c:pt>
                <c:pt idx="2">
                  <c:v>18558</c:v>
                </c:pt>
                <c:pt idx="3">
                  <c:v>16537</c:v>
                </c:pt>
                <c:pt idx="4">
                  <c:v>7780</c:v>
                </c:pt>
                <c:pt idx="5">
                  <c:v>5045</c:v>
                </c:pt>
                <c:pt idx="6">
                  <c:v>4301</c:v>
                </c:pt>
                <c:pt idx="7">
                  <c:v>2581</c:v>
                </c:pt>
                <c:pt idx="8">
                  <c:v>2088</c:v>
                </c:pt>
                <c:pt idx="9">
                  <c:v>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0638297872340491E-2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麦</c:v>
                </c:pt>
                <c:pt idx="7">
                  <c:v>鉄鋼</c:v>
                </c:pt>
                <c:pt idx="8">
                  <c:v>雑品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43493</c:v>
                </c:pt>
                <c:pt idx="1">
                  <c:v>31197</c:v>
                </c:pt>
                <c:pt idx="2">
                  <c:v>15892</c:v>
                </c:pt>
                <c:pt idx="3">
                  <c:v>15053</c:v>
                </c:pt>
                <c:pt idx="4">
                  <c:v>14389</c:v>
                </c:pt>
                <c:pt idx="5">
                  <c:v>12705</c:v>
                </c:pt>
                <c:pt idx="6">
                  <c:v>11080</c:v>
                </c:pt>
                <c:pt idx="7">
                  <c:v>10437</c:v>
                </c:pt>
                <c:pt idx="8">
                  <c:v>7486</c:v>
                </c:pt>
                <c:pt idx="9">
                  <c:v>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-1.9379844961240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-2.325581395348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-2.713208814014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3.5460992907800117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1.162851736556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麦</c:v>
                </c:pt>
                <c:pt idx="7">
                  <c:v>鉄鋼</c:v>
                </c:pt>
                <c:pt idx="8">
                  <c:v>雑品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12236</c:v>
                </c:pt>
                <c:pt idx="1">
                  <c:v>31681</c:v>
                </c:pt>
                <c:pt idx="2">
                  <c:v>20027</c:v>
                </c:pt>
                <c:pt idx="3">
                  <c:v>23295</c:v>
                </c:pt>
                <c:pt idx="4">
                  <c:v>13420</c:v>
                </c:pt>
                <c:pt idx="5">
                  <c:v>23148</c:v>
                </c:pt>
                <c:pt idx="6">
                  <c:v>10391</c:v>
                </c:pt>
                <c:pt idx="7">
                  <c:v>15098</c:v>
                </c:pt>
                <c:pt idx="8">
                  <c:v>14380</c:v>
                </c:pt>
                <c:pt idx="9">
                  <c:v>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26168</c:v>
                </c:pt>
                <c:pt idx="1">
                  <c:v>8653</c:v>
                </c:pt>
                <c:pt idx="2">
                  <c:v>7680</c:v>
                </c:pt>
                <c:pt idx="3">
                  <c:v>5895</c:v>
                </c:pt>
                <c:pt idx="4">
                  <c:v>3501</c:v>
                </c:pt>
                <c:pt idx="5">
                  <c:v>2959</c:v>
                </c:pt>
                <c:pt idx="6">
                  <c:v>1971</c:v>
                </c:pt>
                <c:pt idx="7">
                  <c:v>1007</c:v>
                </c:pt>
                <c:pt idx="8">
                  <c:v>814</c:v>
                </c:pt>
                <c:pt idx="9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39572</c:v>
                </c:pt>
                <c:pt idx="1">
                  <c:v>11924</c:v>
                </c:pt>
                <c:pt idx="2">
                  <c:v>7264</c:v>
                </c:pt>
                <c:pt idx="3">
                  <c:v>10702</c:v>
                </c:pt>
                <c:pt idx="4">
                  <c:v>3481</c:v>
                </c:pt>
                <c:pt idx="5">
                  <c:v>3620</c:v>
                </c:pt>
                <c:pt idx="6">
                  <c:v>1917</c:v>
                </c:pt>
                <c:pt idx="7">
                  <c:v>1016</c:v>
                </c:pt>
                <c:pt idx="8">
                  <c:v>787</c:v>
                </c:pt>
                <c:pt idx="9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1.7496434992869665E-3"/>
                  <c:y val="-2.1674748283583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その他の日用品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石油製品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雑品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37475</c:v>
                </c:pt>
                <c:pt idx="1">
                  <c:v>11079</c:v>
                </c:pt>
                <c:pt idx="2">
                  <c:v>9920</c:v>
                </c:pt>
                <c:pt idx="3">
                  <c:v>9364</c:v>
                </c:pt>
                <c:pt idx="4">
                  <c:v>6554</c:v>
                </c:pt>
                <c:pt idx="5">
                  <c:v>6300</c:v>
                </c:pt>
                <c:pt idx="6">
                  <c:v>3304</c:v>
                </c:pt>
                <c:pt idx="7">
                  <c:v>3304</c:v>
                </c:pt>
                <c:pt idx="8">
                  <c:v>2941</c:v>
                </c:pt>
                <c:pt idx="9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0498687664041995E-2"/>
                  <c:y val="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1.3640027279990402E-5"/>
                  <c:y val="-4.04525705473256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3.7033082729065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その他の日用品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石油製品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雑品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36745</c:v>
                </c:pt>
                <c:pt idx="1">
                  <c:v>11083</c:v>
                </c:pt>
                <c:pt idx="2">
                  <c:v>3085</c:v>
                </c:pt>
                <c:pt idx="3">
                  <c:v>9135</c:v>
                </c:pt>
                <c:pt idx="4">
                  <c:v>12150</c:v>
                </c:pt>
                <c:pt idx="5">
                  <c:v>6115</c:v>
                </c:pt>
                <c:pt idx="6">
                  <c:v>1</c:v>
                </c:pt>
                <c:pt idx="7">
                  <c:v>2961</c:v>
                </c:pt>
                <c:pt idx="8">
                  <c:v>2828</c:v>
                </c:pt>
                <c:pt idx="9">
                  <c:v>10026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494976452940141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-1.792114695340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飲料</c:v>
                </c:pt>
                <c:pt idx="5">
                  <c:v>紙・パルプ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273636</c:v>
                </c:pt>
                <c:pt idx="1">
                  <c:v>83754</c:v>
                </c:pt>
                <c:pt idx="2">
                  <c:v>31980</c:v>
                </c:pt>
                <c:pt idx="3">
                  <c:v>21145</c:v>
                </c:pt>
                <c:pt idx="4">
                  <c:v>20629</c:v>
                </c:pt>
                <c:pt idx="5">
                  <c:v>16216</c:v>
                </c:pt>
                <c:pt idx="6">
                  <c:v>13489</c:v>
                </c:pt>
                <c:pt idx="7">
                  <c:v>11378</c:v>
                </c:pt>
                <c:pt idx="8">
                  <c:v>10555</c:v>
                </c:pt>
                <c:pt idx="9">
                  <c:v>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237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5.2424646794102135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飲料</c:v>
                </c:pt>
                <c:pt idx="5">
                  <c:v>紙・パルプ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35894</c:v>
                </c:pt>
                <c:pt idx="1">
                  <c:v>74213</c:v>
                </c:pt>
                <c:pt idx="2">
                  <c:v>28735</c:v>
                </c:pt>
                <c:pt idx="3">
                  <c:v>16842</c:v>
                </c:pt>
                <c:pt idx="4">
                  <c:v>15567</c:v>
                </c:pt>
                <c:pt idx="5">
                  <c:v>19757</c:v>
                </c:pt>
                <c:pt idx="6">
                  <c:v>14205</c:v>
                </c:pt>
                <c:pt idx="7">
                  <c:v>15860</c:v>
                </c:pt>
                <c:pt idx="8">
                  <c:v>7196</c:v>
                </c:pt>
                <c:pt idx="9">
                  <c:v>9272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3.569835396857509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7849176984288037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3089245247066038E-16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319572</c:v>
                </c:pt>
                <c:pt idx="1">
                  <c:v>137625</c:v>
                </c:pt>
                <c:pt idx="2">
                  <c:v>126116</c:v>
                </c:pt>
                <c:pt idx="3">
                  <c:v>79374</c:v>
                </c:pt>
                <c:pt idx="4">
                  <c:v>76981</c:v>
                </c:pt>
                <c:pt idx="5">
                  <c:v>73538</c:v>
                </c:pt>
                <c:pt idx="6">
                  <c:v>68612</c:v>
                </c:pt>
                <c:pt idx="7">
                  <c:v>68097</c:v>
                </c:pt>
                <c:pt idx="8">
                  <c:v>56918</c:v>
                </c:pt>
                <c:pt idx="9">
                  <c:v>47092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2494283344300505E-2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2.597448046266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3.569835396857411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8.924588492143691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9.5415797280572483E-4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68577</c:v>
                </c:pt>
                <c:pt idx="1">
                  <c:v>139630</c:v>
                </c:pt>
                <c:pt idx="2">
                  <c:v>100473</c:v>
                </c:pt>
                <c:pt idx="3">
                  <c:v>82252</c:v>
                </c:pt>
                <c:pt idx="4">
                  <c:v>71254</c:v>
                </c:pt>
                <c:pt idx="5">
                  <c:v>77521</c:v>
                </c:pt>
                <c:pt idx="6">
                  <c:v>76318</c:v>
                </c:pt>
                <c:pt idx="7">
                  <c:v>65232</c:v>
                </c:pt>
                <c:pt idx="8">
                  <c:v>55478</c:v>
                </c:pt>
                <c:pt idx="9">
                  <c:v>41107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628193911658478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8781793301478342"/>
                  <c:y val="-0.14379204892966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6.1594095609843635E-2"/>
                  <c:y val="-7.7584338654915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6.2678062678062682E-2"/>
                  <c:y val="-9.2223265669773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319572</c:v>
                </c:pt>
                <c:pt idx="1">
                  <c:v>137625</c:v>
                </c:pt>
                <c:pt idx="2">
                  <c:v>126116</c:v>
                </c:pt>
                <c:pt idx="3">
                  <c:v>79374</c:v>
                </c:pt>
                <c:pt idx="4">
                  <c:v>76981</c:v>
                </c:pt>
                <c:pt idx="5">
                  <c:v>73538</c:v>
                </c:pt>
                <c:pt idx="6">
                  <c:v>68612</c:v>
                </c:pt>
                <c:pt idx="7">
                  <c:v>68097</c:v>
                </c:pt>
                <c:pt idx="8">
                  <c:v>56918</c:v>
                </c:pt>
                <c:pt idx="9">
                  <c:v>47092</c:v>
                </c:pt>
                <c:pt idx="10">
                  <c:v>347354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319572</c:v>
                </c:pt>
                <c:pt idx="1">
                  <c:v>137625</c:v>
                </c:pt>
                <c:pt idx="2">
                  <c:v>126116</c:v>
                </c:pt>
                <c:pt idx="3">
                  <c:v>79374</c:v>
                </c:pt>
                <c:pt idx="4">
                  <c:v>76981</c:v>
                </c:pt>
                <c:pt idx="5">
                  <c:v>73538</c:v>
                </c:pt>
                <c:pt idx="6">
                  <c:v>68612</c:v>
                </c:pt>
                <c:pt idx="7">
                  <c:v>68097</c:v>
                </c:pt>
                <c:pt idx="8">
                  <c:v>56918</c:v>
                </c:pt>
                <c:pt idx="9">
                  <c:v>47092</c:v>
                </c:pt>
                <c:pt idx="10">
                  <c:v>347354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5797239085572318"/>
                  <c:y val="0.13799028569704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8.1314205953263594E-2"/>
                  <c:y val="3.225401997164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451309998463933"/>
                  <c:y val="-6.033692340181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0.11864879485484162"/>
                  <c:y val="-9.3539928198630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-9.9674487253978747E-2"/>
                  <c:y val="-9.30772618939875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6826818403424766E-2"/>
                  <c:y val="-0.18057815186894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5634028570856121"/>
                  <c:y val="-5.451328928711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7.5151102295419173E-2"/>
                  <c:y val="-0.1005761004012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4.9194499542519018E-2"/>
                  <c:y val="-7.60395812592391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68577</c:v>
                </c:pt>
                <c:pt idx="1">
                  <c:v>139630</c:v>
                </c:pt>
                <c:pt idx="2">
                  <c:v>100473</c:v>
                </c:pt>
                <c:pt idx="3">
                  <c:v>82252</c:v>
                </c:pt>
                <c:pt idx="4">
                  <c:v>71254</c:v>
                </c:pt>
                <c:pt idx="5">
                  <c:v>77521</c:v>
                </c:pt>
                <c:pt idx="6">
                  <c:v>76318</c:v>
                </c:pt>
                <c:pt idx="7">
                  <c:v>65232</c:v>
                </c:pt>
                <c:pt idx="8">
                  <c:v>55478</c:v>
                </c:pt>
                <c:pt idx="9">
                  <c:v>41107</c:v>
                </c:pt>
                <c:pt idx="10" formatCode="#,##0_);[Red]\(#,##0\)">
                  <c:v>324195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3.569554843880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ゴム製品</c:v>
                </c:pt>
                <c:pt idx="3">
                  <c:v>非鉄金属</c:v>
                </c:pt>
                <c:pt idx="4">
                  <c:v>飲料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21676</c:v>
                </c:pt>
                <c:pt idx="1">
                  <c:v>11101</c:v>
                </c:pt>
                <c:pt idx="2">
                  <c:v>10588</c:v>
                </c:pt>
                <c:pt idx="3">
                  <c:v>7428</c:v>
                </c:pt>
                <c:pt idx="4">
                  <c:v>6613</c:v>
                </c:pt>
                <c:pt idx="5">
                  <c:v>6210</c:v>
                </c:pt>
                <c:pt idx="6">
                  <c:v>5280</c:v>
                </c:pt>
                <c:pt idx="7">
                  <c:v>4428</c:v>
                </c:pt>
                <c:pt idx="8">
                  <c:v>3179</c:v>
                </c:pt>
                <c:pt idx="9">
                  <c:v>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2.7411717138490849E-5"/>
                  <c:y val="-2.58849436560570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-5.3225331167808315E-3"/>
                  <c:y val="7.3557724186307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ゴム製品</c:v>
                </c:pt>
                <c:pt idx="3">
                  <c:v>非鉄金属</c:v>
                </c:pt>
                <c:pt idx="4">
                  <c:v>飲料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19879</c:v>
                </c:pt>
                <c:pt idx="1">
                  <c:v>12072</c:v>
                </c:pt>
                <c:pt idx="2">
                  <c:v>10850</c:v>
                </c:pt>
                <c:pt idx="3">
                  <c:v>6431</c:v>
                </c:pt>
                <c:pt idx="4">
                  <c:v>16163</c:v>
                </c:pt>
                <c:pt idx="5">
                  <c:v>6725</c:v>
                </c:pt>
                <c:pt idx="6">
                  <c:v>3854</c:v>
                </c:pt>
                <c:pt idx="7">
                  <c:v>5591</c:v>
                </c:pt>
                <c:pt idx="8">
                  <c:v>2599</c:v>
                </c:pt>
                <c:pt idx="9">
                  <c:v>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2,398,664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2,398,664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516550</c:v>
                </c:pt>
                <c:pt idx="3">
                  <c:v>153912</c:v>
                </c:pt>
                <c:pt idx="4">
                  <c:v>255492</c:v>
                </c:pt>
                <c:pt idx="5">
                  <c:v>861283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971677559912846E-3"/>
                  <c:y val="-1.73609105563908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4.26509186350317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86191</c:v>
                </c:pt>
                <c:pt idx="1">
                  <c:v>22027</c:v>
                </c:pt>
                <c:pt idx="2">
                  <c:v>11256</c:v>
                </c:pt>
                <c:pt idx="3">
                  <c:v>10659</c:v>
                </c:pt>
                <c:pt idx="4">
                  <c:v>10476</c:v>
                </c:pt>
                <c:pt idx="5">
                  <c:v>10370</c:v>
                </c:pt>
                <c:pt idx="6">
                  <c:v>10177</c:v>
                </c:pt>
                <c:pt idx="7">
                  <c:v>7180</c:v>
                </c:pt>
                <c:pt idx="8">
                  <c:v>6126</c:v>
                </c:pt>
                <c:pt idx="9">
                  <c:v>5760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6.9626198685948573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-3.4858387799563953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88226</c:v>
                </c:pt>
                <c:pt idx="1">
                  <c:v>21150</c:v>
                </c:pt>
                <c:pt idx="2">
                  <c:v>16327</c:v>
                </c:pt>
                <c:pt idx="3">
                  <c:v>9401</c:v>
                </c:pt>
                <c:pt idx="4">
                  <c:v>9585</c:v>
                </c:pt>
                <c:pt idx="5">
                  <c:v>12214</c:v>
                </c:pt>
                <c:pt idx="6">
                  <c:v>9952</c:v>
                </c:pt>
                <c:pt idx="7">
                  <c:v>4543</c:v>
                </c:pt>
                <c:pt idx="8">
                  <c:v>10103</c:v>
                </c:pt>
                <c:pt idx="9">
                  <c:v>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7.0921985815602835E-3"/>
                  <c:y val="-2.325611914789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4854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電気機械</c:v>
                </c:pt>
                <c:pt idx="6">
                  <c:v>鉄鋼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木材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77288</c:v>
                </c:pt>
                <c:pt idx="1">
                  <c:v>42732</c:v>
                </c:pt>
                <c:pt idx="2">
                  <c:v>38197</c:v>
                </c:pt>
                <c:pt idx="3">
                  <c:v>33306</c:v>
                </c:pt>
                <c:pt idx="4">
                  <c:v>19850</c:v>
                </c:pt>
                <c:pt idx="5">
                  <c:v>18528</c:v>
                </c:pt>
                <c:pt idx="6">
                  <c:v>18188</c:v>
                </c:pt>
                <c:pt idx="7">
                  <c:v>15689</c:v>
                </c:pt>
                <c:pt idx="8">
                  <c:v>13807</c:v>
                </c:pt>
                <c:pt idx="9">
                  <c:v>12093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3.100836232680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電気機械</c:v>
                </c:pt>
                <c:pt idx="6">
                  <c:v>鉄鋼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木材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79282</c:v>
                </c:pt>
                <c:pt idx="1">
                  <c:v>27773</c:v>
                </c:pt>
                <c:pt idx="2">
                  <c:v>41385</c:v>
                </c:pt>
                <c:pt idx="3">
                  <c:v>27599</c:v>
                </c:pt>
                <c:pt idx="4">
                  <c:v>29046</c:v>
                </c:pt>
                <c:pt idx="5">
                  <c:v>24062</c:v>
                </c:pt>
                <c:pt idx="6">
                  <c:v>17230</c:v>
                </c:pt>
                <c:pt idx="7">
                  <c:v>21100</c:v>
                </c:pt>
                <c:pt idx="8">
                  <c:v>13812</c:v>
                </c:pt>
                <c:pt idx="9">
                  <c:v>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その他の製造工業品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15212</c:v>
                </c:pt>
                <c:pt idx="1">
                  <c:v>8103</c:v>
                </c:pt>
                <c:pt idx="2">
                  <c:v>3527</c:v>
                </c:pt>
                <c:pt idx="3">
                  <c:v>2780</c:v>
                </c:pt>
                <c:pt idx="4">
                  <c:v>1427</c:v>
                </c:pt>
                <c:pt idx="5">
                  <c:v>1371</c:v>
                </c:pt>
                <c:pt idx="6">
                  <c:v>1218</c:v>
                </c:pt>
                <c:pt idx="7">
                  <c:v>1145</c:v>
                </c:pt>
                <c:pt idx="8">
                  <c:v>1006</c:v>
                </c:pt>
                <c:pt idx="9">
                  <c:v>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1109711286089236E-3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7.1111111111111115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その他の製造工業品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12000</c:v>
                </c:pt>
                <c:pt idx="1">
                  <c:v>5458</c:v>
                </c:pt>
                <c:pt idx="2">
                  <c:v>7239</c:v>
                </c:pt>
                <c:pt idx="3">
                  <c:v>1699</c:v>
                </c:pt>
                <c:pt idx="4">
                  <c:v>2439</c:v>
                </c:pt>
                <c:pt idx="5">
                  <c:v>1371</c:v>
                </c:pt>
                <c:pt idx="6">
                  <c:v>1417</c:v>
                </c:pt>
                <c:pt idx="7">
                  <c:v>1891</c:v>
                </c:pt>
                <c:pt idx="8">
                  <c:v>837</c:v>
                </c:pt>
                <c:pt idx="9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24770</c:v>
                </c:pt>
                <c:pt idx="1">
                  <c:v>16427</c:v>
                </c:pt>
                <c:pt idx="2">
                  <c:v>15714</c:v>
                </c:pt>
                <c:pt idx="3">
                  <c:v>9220</c:v>
                </c:pt>
                <c:pt idx="4">
                  <c:v>7728</c:v>
                </c:pt>
                <c:pt idx="5">
                  <c:v>6755</c:v>
                </c:pt>
                <c:pt idx="6">
                  <c:v>5122</c:v>
                </c:pt>
                <c:pt idx="7">
                  <c:v>3851</c:v>
                </c:pt>
                <c:pt idx="8">
                  <c:v>3103</c:v>
                </c:pt>
                <c:pt idx="9">
                  <c:v>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5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3562E-3"/>
                  <c:y val="1.8800658392277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18891</c:v>
                </c:pt>
                <c:pt idx="1">
                  <c:v>15117</c:v>
                </c:pt>
                <c:pt idx="2">
                  <c:v>16210</c:v>
                </c:pt>
                <c:pt idx="3">
                  <c:v>2391</c:v>
                </c:pt>
                <c:pt idx="4">
                  <c:v>7183</c:v>
                </c:pt>
                <c:pt idx="5">
                  <c:v>7195</c:v>
                </c:pt>
                <c:pt idx="6">
                  <c:v>7255</c:v>
                </c:pt>
                <c:pt idx="7">
                  <c:v>4929</c:v>
                </c:pt>
                <c:pt idx="8">
                  <c:v>3160</c:v>
                </c:pt>
                <c:pt idx="9">
                  <c:v>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293119</c:v>
                </c:pt>
                <c:pt idx="1">
                  <c:v>98214</c:v>
                </c:pt>
                <c:pt idx="2">
                  <c:v>30907</c:v>
                </c:pt>
                <c:pt idx="3">
                  <c:v>29036</c:v>
                </c:pt>
                <c:pt idx="4">
                  <c:v>23393</c:v>
                </c:pt>
                <c:pt idx="5">
                  <c:v>20291</c:v>
                </c:pt>
                <c:pt idx="6">
                  <c:v>17557</c:v>
                </c:pt>
                <c:pt idx="7">
                  <c:v>13867</c:v>
                </c:pt>
                <c:pt idx="8">
                  <c:v>13204</c:v>
                </c:pt>
                <c:pt idx="9">
                  <c:v>12746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41629</c:v>
                </c:pt>
                <c:pt idx="1">
                  <c:v>94973</c:v>
                </c:pt>
                <c:pt idx="2">
                  <c:v>27087</c:v>
                </c:pt>
                <c:pt idx="3">
                  <c:v>21871</c:v>
                </c:pt>
                <c:pt idx="4">
                  <c:v>20853</c:v>
                </c:pt>
                <c:pt idx="5">
                  <c:v>17558</c:v>
                </c:pt>
                <c:pt idx="6">
                  <c:v>16816</c:v>
                </c:pt>
                <c:pt idx="7">
                  <c:v>12133</c:v>
                </c:pt>
                <c:pt idx="8">
                  <c:v>15633</c:v>
                </c:pt>
                <c:pt idx="9">
                  <c:v>11310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4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152777</c:v>
                </c:pt>
                <c:pt idx="1">
                  <c:v>244884</c:v>
                </c:pt>
                <c:pt idx="2">
                  <c:v>320721</c:v>
                </c:pt>
                <c:pt idx="3">
                  <c:v>127162</c:v>
                </c:pt>
                <c:pt idx="4">
                  <c:v>154159</c:v>
                </c:pt>
                <c:pt idx="5">
                  <c:v>613606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69997</c:v>
                </c:pt>
                <c:pt idx="1">
                  <c:v>143769</c:v>
                </c:pt>
                <c:pt idx="2">
                  <c:v>195829</c:v>
                </c:pt>
                <c:pt idx="3">
                  <c:v>26750</c:v>
                </c:pt>
                <c:pt idx="4">
                  <c:v>101333</c:v>
                </c:pt>
                <c:pt idx="5">
                  <c:v>247677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0.68579367430669647</c:v>
                </c:pt>
                <c:pt idx="1">
                  <c:v>0.6300839051801993</c:v>
                </c:pt>
                <c:pt idx="2">
                  <c:v>0.62089052366663444</c:v>
                </c:pt>
                <c:pt idx="3">
                  <c:v>0.82619938666250847</c:v>
                </c:pt>
                <c:pt idx="4">
                  <c:v>0.60338092777856056</c:v>
                </c:pt>
                <c:pt idx="5">
                  <c:v>0.71243249895794991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1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5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2494423889001169E-2"/>
                  <c:y val="2.885775641681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1.6064259285858647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7.13967079371495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雑穀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307835</c:v>
                </c:pt>
                <c:pt idx="1">
                  <c:v>113558</c:v>
                </c:pt>
                <c:pt idx="2">
                  <c:v>103626</c:v>
                </c:pt>
                <c:pt idx="3">
                  <c:v>100138</c:v>
                </c:pt>
                <c:pt idx="4">
                  <c:v>75067</c:v>
                </c:pt>
                <c:pt idx="5">
                  <c:v>43493</c:v>
                </c:pt>
                <c:pt idx="6">
                  <c:v>43181</c:v>
                </c:pt>
                <c:pt idx="7">
                  <c:v>41058</c:v>
                </c:pt>
                <c:pt idx="8">
                  <c:v>35255</c:v>
                </c:pt>
                <c:pt idx="9">
                  <c:v>33140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3.5698353968574765E-3"/>
                  <c:y val="-2.88645737464645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-1.7849176984288692E-3"/>
                  <c:y val="-2.0202020202020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雑穀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69885</c:v>
                </c:pt>
                <c:pt idx="1">
                  <c:v>130309</c:v>
                </c:pt>
                <c:pt idx="2">
                  <c:v>87947</c:v>
                </c:pt>
                <c:pt idx="3">
                  <c:v>110073</c:v>
                </c:pt>
                <c:pt idx="4">
                  <c:v>86769</c:v>
                </c:pt>
                <c:pt idx="5">
                  <c:v>12236</c:v>
                </c:pt>
                <c:pt idx="6">
                  <c:v>47755</c:v>
                </c:pt>
                <c:pt idx="7">
                  <c:v>51736</c:v>
                </c:pt>
                <c:pt idx="8">
                  <c:v>39181</c:v>
                </c:pt>
                <c:pt idx="9">
                  <c:v>43424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8.2699149785763884E-2"/>
                  <c:y val="-0.126895542873654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7961848785995768"/>
                  <c:y val="-8.9448939295432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1946564371761219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4264486169997981"/>
                  <c:y val="-0.119186351706036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2.6637952307243647E-2"/>
                  <c:y val="-5.8165137614679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6010050025798056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8993352326685661E-3"/>
                  <c:y val="1.4810373473957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-1.5194681861348522E-2"/>
                  <c:y val="3.4495412844036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雑穀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307835</c:v>
                </c:pt>
                <c:pt idx="1">
                  <c:v>113558</c:v>
                </c:pt>
                <c:pt idx="2">
                  <c:v>103626</c:v>
                </c:pt>
                <c:pt idx="3">
                  <c:v>100138</c:v>
                </c:pt>
                <c:pt idx="4">
                  <c:v>75067</c:v>
                </c:pt>
                <c:pt idx="5">
                  <c:v>43493</c:v>
                </c:pt>
                <c:pt idx="6">
                  <c:v>43181</c:v>
                </c:pt>
                <c:pt idx="7">
                  <c:v>41058</c:v>
                </c:pt>
                <c:pt idx="8">
                  <c:v>35255</c:v>
                </c:pt>
                <c:pt idx="9">
                  <c:v>33140</c:v>
                </c:pt>
                <c:pt idx="10">
                  <c:v>170057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雑穀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雑穀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307835</c:v>
                </c:pt>
                <c:pt idx="1">
                  <c:v>113558</c:v>
                </c:pt>
                <c:pt idx="2">
                  <c:v>103626</c:v>
                </c:pt>
                <c:pt idx="3">
                  <c:v>100138</c:v>
                </c:pt>
                <c:pt idx="4">
                  <c:v>75067</c:v>
                </c:pt>
                <c:pt idx="5">
                  <c:v>43493</c:v>
                </c:pt>
                <c:pt idx="6">
                  <c:v>43181</c:v>
                </c:pt>
                <c:pt idx="7">
                  <c:v>41058</c:v>
                </c:pt>
                <c:pt idx="8">
                  <c:v>35255</c:v>
                </c:pt>
                <c:pt idx="9">
                  <c:v>33140</c:v>
                </c:pt>
                <c:pt idx="10">
                  <c:v>170057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1047451129677492"/>
                  <c:y val="8.281787190394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506314573273773"/>
                  <c:y val="-7.59272332337768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7201097954358757"/>
                  <c:y val="-0.11550933719491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4.0808372235913194E-2"/>
                  <c:y val="-5.6758319003228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2763679349241647"/>
                  <c:y val="-4.7100250399734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4789552069350109"/>
                  <c:y val="-0.11621033577699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9.5271583418484906E-2"/>
                  <c:y val="-8.5164750957854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7.2969886397788062E-3"/>
                  <c:y val="-3.92734184089057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3.2230971128608926E-2"/>
                  <c:y val="6.7190394304160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雑穀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69885</c:v>
                </c:pt>
                <c:pt idx="1">
                  <c:v>130309</c:v>
                </c:pt>
                <c:pt idx="2">
                  <c:v>87947</c:v>
                </c:pt>
                <c:pt idx="3">
                  <c:v>110073</c:v>
                </c:pt>
                <c:pt idx="4">
                  <c:v>86769</c:v>
                </c:pt>
                <c:pt idx="5">
                  <c:v>12236</c:v>
                </c:pt>
                <c:pt idx="6">
                  <c:v>47755</c:v>
                </c:pt>
                <c:pt idx="7">
                  <c:v>51736</c:v>
                </c:pt>
                <c:pt idx="8">
                  <c:v>39181</c:v>
                </c:pt>
                <c:pt idx="9">
                  <c:v>43424</c:v>
                </c:pt>
                <c:pt idx="10" formatCode="#,##0_);[Red]\(#,##0\)">
                  <c:v>189478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0.90612</cdr:x>
      <cdr:y>0.10204</cdr:y>
    </cdr:from>
    <cdr:to>
      <cdr:x>0.99087</cdr:x>
      <cdr:y>0.81633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46" y="285750"/>
          <a:ext cx="619156" cy="2000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U15" sqref="U15"/>
    </sheetView>
  </sheetViews>
  <sheetFormatPr defaultRowHeight="17.25" x14ac:dyDescent="0.2"/>
  <cols>
    <col min="1" max="1" width="9.625" style="265" customWidth="1"/>
    <col min="2" max="2" width="7.25" style="316" customWidth="1"/>
    <col min="3" max="3" width="9.625" style="317" customWidth="1"/>
    <col min="4" max="4" width="9" style="265"/>
    <col min="5" max="5" width="20" style="265" bestFit="1" customWidth="1"/>
    <col min="6" max="6" width="18.625" style="265" customWidth="1"/>
    <col min="7" max="7" width="7.75" style="265" customWidth="1"/>
    <col min="8" max="8" width="2.375" style="265" customWidth="1"/>
    <col min="9" max="9" width="7.75" style="265" customWidth="1"/>
    <col min="10" max="256" width="9" style="265"/>
    <col min="257" max="257" width="9.625" style="265" customWidth="1"/>
    <col min="258" max="258" width="7.25" style="265" customWidth="1"/>
    <col min="259" max="259" width="9.625" style="265" customWidth="1"/>
    <col min="260" max="260" width="9" style="265"/>
    <col min="261" max="261" width="20" style="265" bestFit="1" customWidth="1"/>
    <col min="262" max="262" width="18.625" style="265" customWidth="1"/>
    <col min="263" max="263" width="7.75" style="265" customWidth="1"/>
    <col min="264" max="264" width="2.375" style="265" customWidth="1"/>
    <col min="265" max="265" width="7.75" style="265" customWidth="1"/>
    <col min="266" max="512" width="9" style="265"/>
    <col min="513" max="513" width="9.625" style="265" customWidth="1"/>
    <col min="514" max="514" width="7.25" style="265" customWidth="1"/>
    <col min="515" max="515" width="9.625" style="265" customWidth="1"/>
    <col min="516" max="516" width="9" style="265"/>
    <col min="517" max="517" width="20" style="265" bestFit="1" customWidth="1"/>
    <col min="518" max="518" width="18.625" style="265" customWidth="1"/>
    <col min="519" max="519" width="7.75" style="265" customWidth="1"/>
    <col min="520" max="520" width="2.375" style="265" customWidth="1"/>
    <col min="521" max="521" width="7.75" style="265" customWidth="1"/>
    <col min="522" max="768" width="9" style="265"/>
    <col min="769" max="769" width="9.625" style="265" customWidth="1"/>
    <col min="770" max="770" width="7.25" style="265" customWidth="1"/>
    <col min="771" max="771" width="9.625" style="265" customWidth="1"/>
    <col min="772" max="772" width="9" style="265"/>
    <col min="773" max="773" width="20" style="265" bestFit="1" customWidth="1"/>
    <col min="774" max="774" width="18.625" style="265" customWidth="1"/>
    <col min="775" max="775" width="7.75" style="265" customWidth="1"/>
    <col min="776" max="776" width="2.375" style="265" customWidth="1"/>
    <col min="777" max="777" width="7.75" style="265" customWidth="1"/>
    <col min="778" max="1024" width="9" style="265"/>
    <col min="1025" max="1025" width="9.625" style="265" customWidth="1"/>
    <col min="1026" max="1026" width="7.25" style="265" customWidth="1"/>
    <col min="1027" max="1027" width="9.625" style="265" customWidth="1"/>
    <col min="1028" max="1028" width="9" style="265"/>
    <col min="1029" max="1029" width="20" style="265" bestFit="1" customWidth="1"/>
    <col min="1030" max="1030" width="18.625" style="265" customWidth="1"/>
    <col min="1031" max="1031" width="7.75" style="265" customWidth="1"/>
    <col min="1032" max="1032" width="2.375" style="265" customWidth="1"/>
    <col min="1033" max="1033" width="7.75" style="265" customWidth="1"/>
    <col min="1034" max="1280" width="9" style="265"/>
    <col min="1281" max="1281" width="9.625" style="265" customWidth="1"/>
    <col min="1282" max="1282" width="7.25" style="265" customWidth="1"/>
    <col min="1283" max="1283" width="9.625" style="265" customWidth="1"/>
    <col min="1284" max="1284" width="9" style="265"/>
    <col min="1285" max="1285" width="20" style="265" bestFit="1" customWidth="1"/>
    <col min="1286" max="1286" width="18.625" style="265" customWidth="1"/>
    <col min="1287" max="1287" width="7.75" style="265" customWidth="1"/>
    <col min="1288" max="1288" width="2.375" style="265" customWidth="1"/>
    <col min="1289" max="1289" width="7.75" style="265" customWidth="1"/>
    <col min="1290" max="1536" width="9" style="265"/>
    <col min="1537" max="1537" width="9.625" style="265" customWidth="1"/>
    <col min="1538" max="1538" width="7.25" style="265" customWidth="1"/>
    <col min="1539" max="1539" width="9.625" style="265" customWidth="1"/>
    <col min="1540" max="1540" width="9" style="265"/>
    <col min="1541" max="1541" width="20" style="265" bestFit="1" customWidth="1"/>
    <col min="1542" max="1542" width="18.625" style="265" customWidth="1"/>
    <col min="1543" max="1543" width="7.75" style="265" customWidth="1"/>
    <col min="1544" max="1544" width="2.375" style="265" customWidth="1"/>
    <col min="1545" max="1545" width="7.75" style="265" customWidth="1"/>
    <col min="1546" max="1792" width="9" style="265"/>
    <col min="1793" max="1793" width="9.625" style="265" customWidth="1"/>
    <col min="1794" max="1794" width="7.25" style="265" customWidth="1"/>
    <col min="1795" max="1795" width="9.625" style="265" customWidth="1"/>
    <col min="1796" max="1796" width="9" style="265"/>
    <col min="1797" max="1797" width="20" style="265" bestFit="1" customWidth="1"/>
    <col min="1798" max="1798" width="18.625" style="265" customWidth="1"/>
    <col min="1799" max="1799" width="7.75" style="265" customWidth="1"/>
    <col min="1800" max="1800" width="2.375" style="265" customWidth="1"/>
    <col min="1801" max="1801" width="7.75" style="265" customWidth="1"/>
    <col min="1802" max="2048" width="9" style="265"/>
    <col min="2049" max="2049" width="9.625" style="265" customWidth="1"/>
    <col min="2050" max="2050" width="7.25" style="265" customWidth="1"/>
    <col min="2051" max="2051" width="9.625" style="265" customWidth="1"/>
    <col min="2052" max="2052" width="9" style="265"/>
    <col min="2053" max="2053" width="20" style="265" bestFit="1" customWidth="1"/>
    <col min="2054" max="2054" width="18.625" style="265" customWidth="1"/>
    <col min="2055" max="2055" width="7.75" style="265" customWidth="1"/>
    <col min="2056" max="2056" width="2.375" style="265" customWidth="1"/>
    <col min="2057" max="2057" width="7.75" style="265" customWidth="1"/>
    <col min="2058" max="2304" width="9" style="265"/>
    <col min="2305" max="2305" width="9.625" style="265" customWidth="1"/>
    <col min="2306" max="2306" width="7.25" style="265" customWidth="1"/>
    <col min="2307" max="2307" width="9.625" style="265" customWidth="1"/>
    <col min="2308" max="2308" width="9" style="265"/>
    <col min="2309" max="2309" width="20" style="265" bestFit="1" customWidth="1"/>
    <col min="2310" max="2310" width="18.625" style="265" customWidth="1"/>
    <col min="2311" max="2311" width="7.75" style="265" customWidth="1"/>
    <col min="2312" max="2312" width="2.375" style="265" customWidth="1"/>
    <col min="2313" max="2313" width="7.75" style="265" customWidth="1"/>
    <col min="2314" max="2560" width="9" style="265"/>
    <col min="2561" max="2561" width="9.625" style="265" customWidth="1"/>
    <col min="2562" max="2562" width="7.25" style="265" customWidth="1"/>
    <col min="2563" max="2563" width="9.625" style="265" customWidth="1"/>
    <col min="2564" max="2564" width="9" style="265"/>
    <col min="2565" max="2565" width="20" style="265" bestFit="1" customWidth="1"/>
    <col min="2566" max="2566" width="18.625" style="265" customWidth="1"/>
    <col min="2567" max="2567" width="7.75" style="265" customWidth="1"/>
    <col min="2568" max="2568" width="2.375" style="265" customWidth="1"/>
    <col min="2569" max="2569" width="7.75" style="265" customWidth="1"/>
    <col min="2570" max="2816" width="9" style="265"/>
    <col min="2817" max="2817" width="9.625" style="265" customWidth="1"/>
    <col min="2818" max="2818" width="7.25" style="265" customWidth="1"/>
    <col min="2819" max="2819" width="9.625" style="265" customWidth="1"/>
    <col min="2820" max="2820" width="9" style="265"/>
    <col min="2821" max="2821" width="20" style="265" bestFit="1" customWidth="1"/>
    <col min="2822" max="2822" width="18.625" style="265" customWidth="1"/>
    <col min="2823" max="2823" width="7.75" style="265" customWidth="1"/>
    <col min="2824" max="2824" width="2.375" style="265" customWidth="1"/>
    <col min="2825" max="2825" width="7.75" style="265" customWidth="1"/>
    <col min="2826" max="3072" width="9" style="265"/>
    <col min="3073" max="3073" width="9.625" style="265" customWidth="1"/>
    <col min="3074" max="3074" width="7.25" style="265" customWidth="1"/>
    <col min="3075" max="3075" width="9.625" style="265" customWidth="1"/>
    <col min="3076" max="3076" width="9" style="265"/>
    <col min="3077" max="3077" width="20" style="265" bestFit="1" customWidth="1"/>
    <col min="3078" max="3078" width="18.625" style="265" customWidth="1"/>
    <col min="3079" max="3079" width="7.75" style="265" customWidth="1"/>
    <col min="3080" max="3080" width="2.375" style="265" customWidth="1"/>
    <col min="3081" max="3081" width="7.75" style="265" customWidth="1"/>
    <col min="3082" max="3328" width="9" style="265"/>
    <col min="3329" max="3329" width="9.625" style="265" customWidth="1"/>
    <col min="3330" max="3330" width="7.25" style="265" customWidth="1"/>
    <col min="3331" max="3331" width="9.625" style="265" customWidth="1"/>
    <col min="3332" max="3332" width="9" style="265"/>
    <col min="3333" max="3333" width="20" style="265" bestFit="1" customWidth="1"/>
    <col min="3334" max="3334" width="18.625" style="265" customWidth="1"/>
    <col min="3335" max="3335" width="7.75" style="265" customWidth="1"/>
    <col min="3336" max="3336" width="2.375" style="265" customWidth="1"/>
    <col min="3337" max="3337" width="7.75" style="265" customWidth="1"/>
    <col min="3338" max="3584" width="9" style="265"/>
    <col min="3585" max="3585" width="9.625" style="265" customWidth="1"/>
    <col min="3586" max="3586" width="7.25" style="265" customWidth="1"/>
    <col min="3587" max="3587" width="9.625" style="265" customWidth="1"/>
    <col min="3588" max="3588" width="9" style="265"/>
    <col min="3589" max="3589" width="20" style="265" bestFit="1" customWidth="1"/>
    <col min="3590" max="3590" width="18.625" style="265" customWidth="1"/>
    <col min="3591" max="3591" width="7.75" style="265" customWidth="1"/>
    <col min="3592" max="3592" width="2.375" style="265" customWidth="1"/>
    <col min="3593" max="3593" width="7.75" style="265" customWidth="1"/>
    <col min="3594" max="3840" width="9" style="265"/>
    <col min="3841" max="3841" width="9.625" style="265" customWidth="1"/>
    <col min="3842" max="3842" width="7.25" style="265" customWidth="1"/>
    <col min="3843" max="3843" width="9.625" style="265" customWidth="1"/>
    <col min="3844" max="3844" width="9" style="265"/>
    <col min="3845" max="3845" width="20" style="265" bestFit="1" customWidth="1"/>
    <col min="3846" max="3846" width="18.625" style="265" customWidth="1"/>
    <col min="3847" max="3847" width="7.75" style="265" customWidth="1"/>
    <col min="3848" max="3848" width="2.375" style="265" customWidth="1"/>
    <col min="3849" max="3849" width="7.75" style="265" customWidth="1"/>
    <col min="3850" max="4096" width="9" style="265"/>
    <col min="4097" max="4097" width="9.625" style="265" customWidth="1"/>
    <col min="4098" max="4098" width="7.25" style="265" customWidth="1"/>
    <col min="4099" max="4099" width="9.625" style="265" customWidth="1"/>
    <col min="4100" max="4100" width="9" style="265"/>
    <col min="4101" max="4101" width="20" style="265" bestFit="1" customWidth="1"/>
    <col min="4102" max="4102" width="18.625" style="265" customWidth="1"/>
    <col min="4103" max="4103" width="7.75" style="265" customWidth="1"/>
    <col min="4104" max="4104" width="2.375" style="265" customWidth="1"/>
    <col min="4105" max="4105" width="7.75" style="265" customWidth="1"/>
    <col min="4106" max="4352" width="9" style="265"/>
    <col min="4353" max="4353" width="9.625" style="265" customWidth="1"/>
    <col min="4354" max="4354" width="7.25" style="265" customWidth="1"/>
    <col min="4355" max="4355" width="9.625" style="265" customWidth="1"/>
    <col min="4356" max="4356" width="9" style="265"/>
    <col min="4357" max="4357" width="20" style="265" bestFit="1" customWidth="1"/>
    <col min="4358" max="4358" width="18.625" style="265" customWidth="1"/>
    <col min="4359" max="4359" width="7.75" style="265" customWidth="1"/>
    <col min="4360" max="4360" width="2.375" style="265" customWidth="1"/>
    <col min="4361" max="4361" width="7.75" style="265" customWidth="1"/>
    <col min="4362" max="4608" width="9" style="265"/>
    <col min="4609" max="4609" width="9.625" style="265" customWidth="1"/>
    <col min="4610" max="4610" width="7.25" style="265" customWidth="1"/>
    <col min="4611" max="4611" width="9.625" style="265" customWidth="1"/>
    <col min="4612" max="4612" width="9" style="265"/>
    <col min="4613" max="4613" width="20" style="265" bestFit="1" customWidth="1"/>
    <col min="4614" max="4614" width="18.625" style="265" customWidth="1"/>
    <col min="4615" max="4615" width="7.75" style="265" customWidth="1"/>
    <col min="4616" max="4616" width="2.375" style="265" customWidth="1"/>
    <col min="4617" max="4617" width="7.75" style="265" customWidth="1"/>
    <col min="4618" max="4864" width="9" style="265"/>
    <col min="4865" max="4865" width="9.625" style="265" customWidth="1"/>
    <col min="4866" max="4866" width="7.25" style="265" customWidth="1"/>
    <col min="4867" max="4867" width="9.625" style="265" customWidth="1"/>
    <col min="4868" max="4868" width="9" style="265"/>
    <col min="4869" max="4869" width="20" style="265" bestFit="1" customWidth="1"/>
    <col min="4870" max="4870" width="18.625" style="265" customWidth="1"/>
    <col min="4871" max="4871" width="7.75" style="265" customWidth="1"/>
    <col min="4872" max="4872" width="2.375" style="265" customWidth="1"/>
    <col min="4873" max="4873" width="7.75" style="265" customWidth="1"/>
    <col min="4874" max="5120" width="9" style="265"/>
    <col min="5121" max="5121" width="9.625" style="265" customWidth="1"/>
    <col min="5122" max="5122" width="7.25" style="265" customWidth="1"/>
    <col min="5123" max="5123" width="9.625" style="265" customWidth="1"/>
    <col min="5124" max="5124" width="9" style="265"/>
    <col min="5125" max="5125" width="20" style="265" bestFit="1" customWidth="1"/>
    <col min="5126" max="5126" width="18.625" style="265" customWidth="1"/>
    <col min="5127" max="5127" width="7.75" style="265" customWidth="1"/>
    <col min="5128" max="5128" width="2.375" style="265" customWidth="1"/>
    <col min="5129" max="5129" width="7.75" style="265" customWidth="1"/>
    <col min="5130" max="5376" width="9" style="265"/>
    <col min="5377" max="5377" width="9.625" style="265" customWidth="1"/>
    <col min="5378" max="5378" width="7.25" style="265" customWidth="1"/>
    <col min="5379" max="5379" width="9.625" style="265" customWidth="1"/>
    <col min="5380" max="5380" width="9" style="265"/>
    <col min="5381" max="5381" width="20" style="265" bestFit="1" customWidth="1"/>
    <col min="5382" max="5382" width="18.625" style="265" customWidth="1"/>
    <col min="5383" max="5383" width="7.75" style="265" customWidth="1"/>
    <col min="5384" max="5384" width="2.375" style="265" customWidth="1"/>
    <col min="5385" max="5385" width="7.75" style="265" customWidth="1"/>
    <col min="5386" max="5632" width="9" style="265"/>
    <col min="5633" max="5633" width="9.625" style="265" customWidth="1"/>
    <col min="5634" max="5634" width="7.25" style="265" customWidth="1"/>
    <col min="5635" max="5635" width="9.625" style="265" customWidth="1"/>
    <col min="5636" max="5636" width="9" style="265"/>
    <col min="5637" max="5637" width="20" style="265" bestFit="1" customWidth="1"/>
    <col min="5638" max="5638" width="18.625" style="265" customWidth="1"/>
    <col min="5639" max="5639" width="7.75" style="265" customWidth="1"/>
    <col min="5640" max="5640" width="2.375" style="265" customWidth="1"/>
    <col min="5641" max="5641" width="7.75" style="265" customWidth="1"/>
    <col min="5642" max="5888" width="9" style="265"/>
    <col min="5889" max="5889" width="9.625" style="265" customWidth="1"/>
    <col min="5890" max="5890" width="7.25" style="265" customWidth="1"/>
    <col min="5891" max="5891" width="9.625" style="265" customWidth="1"/>
    <col min="5892" max="5892" width="9" style="265"/>
    <col min="5893" max="5893" width="20" style="265" bestFit="1" customWidth="1"/>
    <col min="5894" max="5894" width="18.625" style="265" customWidth="1"/>
    <col min="5895" max="5895" width="7.75" style="265" customWidth="1"/>
    <col min="5896" max="5896" width="2.375" style="265" customWidth="1"/>
    <col min="5897" max="5897" width="7.75" style="265" customWidth="1"/>
    <col min="5898" max="6144" width="9" style="265"/>
    <col min="6145" max="6145" width="9.625" style="265" customWidth="1"/>
    <col min="6146" max="6146" width="7.25" style="265" customWidth="1"/>
    <col min="6147" max="6147" width="9.625" style="265" customWidth="1"/>
    <col min="6148" max="6148" width="9" style="265"/>
    <col min="6149" max="6149" width="20" style="265" bestFit="1" customWidth="1"/>
    <col min="6150" max="6150" width="18.625" style="265" customWidth="1"/>
    <col min="6151" max="6151" width="7.75" style="265" customWidth="1"/>
    <col min="6152" max="6152" width="2.375" style="265" customWidth="1"/>
    <col min="6153" max="6153" width="7.75" style="265" customWidth="1"/>
    <col min="6154" max="6400" width="9" style="265"/>
    <col min="6401" max="6401" width="9.625" style="265" customWidth="1"/>
    <col min="6402" max="6402" width="7.25" style="265" customWidth="1"/>
    <col min="6403" max="6403" width="9.625" style="265" customWidth="1"/>
    <col min="6404" max="6404" width="9" style="265"/>
    <col min="6405" max="6405" width="20" style="265" bestFit="1" customWidth="1"/>
    <col min="6406" max="6406" width="18.625" style="265" customWidth="1"/>
    <col min="6407" max="6407" width="7.75" style="265" customWidth="1"/>
    <col min="6408" max="6408" width="2.375" style="265" customWidth="1"/>
    <col min="6409" max="6409" width="7.75" style="265" customWidth="1"/>
    <col min="6410" max="6656" width="9" style="265"/>
    <col min="6657" max="6657" width="9.625" style="265" customWidth="1"/>
    <col min="6658" max="6658" width="7.25" style="265" customWidth="1"/>
    <col min="6659" max="6659" width="9.625" style="265" customWidth="1"/>
    <col min="6660" max="6660" width="9" style="265"/>
    <col min="6661" max="6661" width="20" style="265" bestFit="1" customWidth="1"/>
    <col min="6662" max="6662" width="18.625" style="265" customWidth="1"/>
    <col min="6663" max="6663" width="7.75" style="265" customWidth="1"/>
    <col min="6664" max="6664" width="2.375" style="265" customWidth="1"/>
    <col min="6665" max="6665" width="7.75" style="265" customWidth="1"/>
    <col min="6666" max="6912" width="9" style="265"/>
    <col min="6913" max="6913" width="9.625" style="265" customWidth="1"/>
    <col min="6914" max="6914" width="7.25" style="265" customWidth="1"/>
    <col min="6915" max="6915" width="9.625" style="265" customWidth="1"/>
    <col min="6916" max="6916" width="9" style="265"/>
    <col min="6917" max="6917" width="20" style="265" bestFit="1" customWidth="1"/>
    <col min="6918" max="6918" width="18.625" style="265" customWidth="1"/>
    <col min="6919" max="6919" width="7.75" style="265" customWidth="1"/>
    <col min="6920" max="6920" width="2.375" style="265" customWidth="1"/>
    <col min="6921" max="6921" width="7.75" style="265" customWidth="1"/>
    <col min="6922" max="7168" width="9" style="265"/>
    <col min="7169" max="7169" width="9.625" style="265" customWidth="1"/>
    <col min="7170" max="7170" width="7.25" style="265" customWidth="1"/>
    <col min="7171" max="7171" width="9.625" style="265" customWidth="1"/>
    <col min="7172" max="7172" width="9" style="265"/>
    <col min="7173" max="7173" width="20" style="265" bestFit="1" customWidth="1"/>
    <col min="7174" max="7174" width="18.625" style="265" customWidth="1"/>
    <col min="7175" max="7175" width="7.75" style="265" customWidth="1"/>
    <col min="7176" max="7176" width="2.375" style="265" customWidth="1"/>
    <col min="7177" max="7177" width="7.75" style="265" customWidth="1"/>
    <col min="7178" max="7424" width="9" style="265"/>
    <col min="7425" max="7425" width="9.625" style="265" customWidth="1"/>
    <col min="7426" max="7426" width="7.25" style="265" customWidth="1"/>
    <col min="7427" max="7427" width="9.625" style="265" customWidth="1"/>
    <col min="7428" max="7428" width="9" style="265"/>
    <col min="7429" max="7429" width="20" style="265" bestFit="1" customWidth="1"/>
    <col min="7430" max="7430" width="18.625" style="265" customWidth="1"/>
    <col min="7431" max="7431" width="7.75" style="265" customWidth="1"/>
    <col min="7432" max="7432" width="2.375" style="265" customWidth="1"/>
    <col min="7433" max="7433" width="7.75" style="265" customWidth="1"/>
    <col min="7434" max="7680" width="9" style="265"/>
    <col min="7681" max="7681" width="9.625" style="265" customWidth="1"/>
    <col min="7682" max="7682" width="7.25" style="265" customWidth="1"/>
    <col min="7683" max="7683" width="9.625" style="265" customWidth="1"/>
    <col min="7684" max="7684" width="9" style="265"/>
    <col min="7685" max="7685" width="20" style="265" bestFit="1" customWidth="1"/>
    <col min="7686" max="7686" width="18.625" style="265" customWidth="1"/>
    <col min="7687" max="7687" width="7.75" style="265" customWidth="1"/>
    <col min="7688" max="7688" width="2.375" style="265" customWidth="1"/>
    <col min="7689" max="7689" width="7.75" style="265" customWidth="1"/>
    <col min="7690" max="7936" width="9" style="265"/>
    <col min="7937" max="7937" width="9.625" style="265" customWidth="1"/>
    <col min="7938" max="7938" width="7.25" style="265" customWidth="1"/>
    <col min="7939" max="7939" width="9.625" style="265" customWidth="1"/>
    <col min="7940" max="7940" width="9" style="265"/>
    <col min="7941" max="7941" width="20" style="265" bestFit="1" customWidth="1"/>
    <col min="7942" max="7942" width="18.625" style="265" customWidth="1"/>
    <col min="7943" max="7943" width="7.75" style="265" customWidth="1"/>
    <col min="7944" max="7944" width="2.375" style="265" customWidth="1"/>
    <col min="7945" max="7945" width="7.75" style="265" customWidth="1"/>
    <col min="7946" max="8192" width="9" style="265"/>
    <col min="8193" max="8193" width="9.625" style="265" customWidth="1"/>
    <col min="8194" max="8194" width="7.25" style="265" customWidth="1"/>
    <col min="8195" max="8195" width="9.625" style="265" customWidth="1"/>
    <col min="8196" max="8196" width="9" style="265"/>
    <col min="8197" max="8197" width="20" style="265" bestFit="1" customWidth="1"/>
    <col min="8198" max="8198" width="18.625" style="265" customWidth="1"/>
    <col min="8199" max="8199" width="7.75" style="265" customWidth="1"/>
    <col min="8200" max="8200" width="2.375" style="265" customWidth="1"/>
    <col min="8201" max="8201" width="7.75" style="265" customWidth="1"/>
    <col min="8202" max="8448" width="9" style="265"/>
    <col min="8449" max="8449" width="9.625" style="265" customWidth="1"/>
    <col min="8450" max="8450" width="7.25" style="265" customWidth="1"/>
    <col min="8451" max="8451" width="9.625" style="265" customWidth="1"/>
    <col min="8452" max="8452" width="9" style="265"/>
    <col min="8453" max="8453" width="20" style="265" bestFit="1" customWidth="1"/>
    <col min="8454" max="8454" width="18.625" style="265" customWidth="1"/>
    <col min="8455" max="8455" width="7.75" style="265" customWidth="1"/>
    <col min="8456" max="8456" width="2.375" style="265" customWidth="1"/>
    <col min="8457" max="8457" width="7.75" style="265" customWidth="1"/>
    <col min="8458" max="8704" width="9" style="265"/>
    <col min="8705" max="8705" width="9.625" style="265" customWidth="1"/>
    <col min="8706" max="8706" width="7.25" style="265" customWidth="1"/>
    <col min="8707" max="8707" width="9.625" style="265" customWidth="1"/>
    <col min="8708" max="8708" width="9" style="265"/>
    <col min="8709" max="8709" width="20" style="265" bestFit="1" customWidth="1"/>
    <col min="8710" max="8710" width="18.625" style="265" customWidth="1"/>
    <col min="8711" max="8711" width="7.75" style="265" customWidth="1"/>
    <col min="8712" max="8712" width="2.375" style="265" customWidth="1"/>
    <col min="8713" max="8713" width="7.75" style="265" customWidth="1"/>
    <col min="8714" max="8960" width="9" style="265"/>
    <col min="8961" max="8961" width="9.625" style="265" customWidth="1"/>
    <col min="8962" max="8962" width="7.25" style="265" customWidth="1"/>
    <col min="8963" max="8963" width="9.625" style="265" customWidth="1"/>
    <col min="8964" max="8964" width="9" style="265"/>
    <col min="8965" max="8965" width="20" style="265" bestFit="1" customWidth="1"/>
    <col min="8966" max="8966" width="18.625" style="265" customWidth="1"/>
    <col min="8967" max="8967" width="7.75" style="265" customWidth="1"/>
    <col min="8968" max="8968" width="2.375" style="265" customWidth="1"/>
    <col min="8969" max="8969" width="7.75" style="265" customWidth="1"/>
    <col min="8970" max="9216" width="9" style="265"/>
    <col min="9217" max="9217" width="9.625" style="265" customWidth="1"/>
    <col min="9218" max="9218" width="7.25" style="265" customWidth="1"/>
    <col min="9219" max="9219" width="9.625" style="265" customWidth="1"/>
    <col min="9220" max="9220" width="9" style="265"/>
    <col min="9221" max="9221" width="20" style="265" bestFit="1" customWidth="1"/>
    <col min="9222" max="9222" width="18.625" style="265" customWidth="1"/>
    <col min="9223" max="9223" width="7.75" style="265" customWidth="1"/>
    <col min="9224" max="9224" width="2.375" style="265" customWidth="1"/>
    <col min="9225" max="9225" width="7.75" style="265" customWidth="1"/>
    <col min="9226" max="9472" width="9" style="265"/>
    <col min="9473" max="9473" width="9.625" style="265" customWidth="1"/>
    <col min="9474" max="9474" width="7.25" style="265" customWidth="1"/>
    <col min="9475" max="9475" width="9.625" style="265" customWidth="1"/>
    <col min="9476" max="9476" width="9" style="265"/>
    <col min="9477" max="9477" width="20" style="265" bestFit="1" customWidth="1"/>
    <col min="9478" max="9478" width="18.625" style="265" customWidth="1"/>
    <col min="9479" max="9479" width="7.75" style="265" customWidth="1"/>
    <col min="9480" max="9480" width="2.375" style="265" customWidth="1"/>
    <col min="9481" max="9481" width="7.75" style="265" customWidth="1"/>
    <col min="9482" max="9728" width="9" style="265"/>
    <col min="9729" max="9729" width="9.625" style="265" customWidth="1"/>
    <col min="9730" max="9730" width="7.25" style="265" customWidth="1"/>
    <col min="9731" max="9731" width="9.625" style="265" customWidth="1"/>
    <col min="9732" max="9732" width="9" style="265"/>
    <col min="9733" max="9733" width="20" style="265" bestFit="1" customWidth="1"/>
    <col min="9734" max="9734" width="18.625" style="265" customWidth="1"/>
    <col min="9735" max="9735" width="7.75" style="265" customWidth="1"/>
    <col min="9736" max="9736" width="2.375" style="265" customWidth="1"/>
    <col min="9737" max="9737" width="7.75" style="265" customWidth="1"/>
    <col min="9738" max="9984" width="9" style="265"/>
    <col min="9985" max="9985" width="9.625" style="265" customWidth="1"/>
    <col min="9986" max="9986" width="7.25" style="265" customWidth="1"/>
    <col min="9987" max="9987" width="9.625" style="265" customWidth="1"/>
    <col min="9988" max="9988" width="9" style="265"/>
    <col min="9989" max="9989" width="20" style="265" bestFit="1" customWidth="1"/>
    <col min="9990" max="9990" width="18.625" style="265" customWidth="1"/>
    <col min="9991" max="9991" width="7.75" style="265" customWidth="1"/>
    <col min="9992" max="9992" width="2.375" style="265" customWidth="1"/>
    <col min="9993" max="9993" width="7.75" style="265" customWidth="1"/>
    <col min="9994" max="10240" width="9" style="265"/>
    <col min="10241" max="10241" width="9.625" style="265" customWidth="1"/>
    <col min="10242" max="10242" width="7.25" style="265" customWidth="1"/>
    <col min="10243" max="10243" width="9.625" style="265" customWidth="1"/>
    <col min="10244" max="10244" width="9" style="265"/>
    <col min="10245" max="10245" width="20" style="265" bestFit="1" customWidth="1"/>
    <col min="10246" max="10246" width="18.625" style="265" customWidth="1"/>
    <col min="10247" max="10247" width="7.75" style="265" customWidth="1"/>
    <col min="10248" max="10248" width="2.375" style="265" customWidth="1"/>
    <col min="10249" max="10249" width="7.75" style="265" customWidth="1"/>
    <col min="10250" max="10496" width="9" style="265"/>
    <col min="10497" max="10497" width="9.625" style="265" customWidth="1"/>
    <col min="10498" max="10498" width="7.25" style="265" customWidth="1"/>
    <col min="10499" max="10499" width="9.625" style="265" customWidth="1"/>
    <col min="10500" max="10500" width="9" style="265"/>
    <col min="10501" max="10501" width="20" style="265" bestFit="1" customWidth="1"/>
    <col min="10502" max="10502" width="18.625" style="265" customWidth="1"/>
    <col min="10503" max="10503" width="7.75" style="265" customWidth="1"/>
    <col min="10504" max="10504" width="2.375" style="265" customWidth="1"/>
    <col min="10505" max="10505" width="7.75" style="265" customWidth="1"/>
    <col min="10506" max="10752" width="9" style="265"/>
    <col min="10753" max="10753" width="9.625" style="265" customWidth="1"/>
    <col min="10754" max="10754" width="7.25" style="265" customWidth="1"/>
    <col min="10755" max="10755" width="9.625" style="265" customWidth="1"/>
    <col min="10756" max="10756" width="9" style="265"/>
    <col min="10757" max="10757" width="20" style="265" bestFit="1" customWidth="1"/>
    <col min="10758" max="10758" width="18.625" style="265" customWidth="1"/>
    <col min="10759" max="10759" width="7.75" style="265" customWidth="1"/>
    <col min="10760" max="10760" width="2.375" style="265" customWidth="1"/>
    <col min="10761" max="10761" width="7.75" style="265" customWidth="1"/>
    <col min="10762" max="11008" width="9" style="265"/>
    <col min="11009" max="11009" width="9.625" style="265" customWidth="1"/>
    <col min="11010" max="11010" width="7.25" style="265" customWidth="1"/>
    <col min="11011" max="11011" width="9.625" style="265" customWidth="1"/>
    <col min="11012" max="11012" width="9" style="265"/>
    <col min="11013" max="11013" width="20" style="265" bestFit="1" customWidth="1"/>
    <col min="11014" max="11014" width="18.625" style="265" customWidth="1"/>
    <col min="11015" max="11015" width="7.75" style="265" customWidth="1"/>
    <col min="11016" max="11016" width="2.375" style="265" customWidth="1"/>
    <col min="11017" max="11017" width="7.75" style="265" customWidth="1"/>
    <col min="11018" max="11264" width="9" style="265"/>
    <col min="11265" max="11265" width="9.625" style="265" customWidth="1"/>
    <col min="11266" max="11266" width="7.25" style="265" customWidth="1"/>
    <col min="11267" max="11267" width="9.625" style="265" customWidth="1"/>
    <col min="11268" max="11268" width="9" style="265"/>
    <col min="11269" max="11269" width="20" style="265" bestFit="1" customWidth="1"/>
    <col min="11270" max="11270" width="18.625" style="265" customWidth="1"/>
    <col min="11271" max="11271" width="7.75" style="265" customWidth="1"/>
    <col min="11272" max="11272" width="2.375" style="265" customWidth="1"/>
    <col min="11273" max="11273" width="7.75" style="265" customWidth="1"/>
    <col min="11274" max="11520" width="9" style="265"/>
    <col min="11521" max="11521" width="9.625" style="265" customWidth="1"/>
    <col min="11522" max="11522" width="7.25" style="265" customWidth="1"/>
    <col min="11523" max="11523" width="9.625" style="265" customWidth="1"/>
    <col min="11524" max="11524" width="9" style="265"/>
    <col min="11525" max="11525" width="20" style="265" bestFit="1" customWidth="1"/>
    <col min="11526" max="11526" width="18.625" style="265" customWidth="1"/>
    <col min="11527" max="11527" width="7.75" style="265" customWidth="1"/>
    <col min="11528" max="11528" width="2.375" style="265" customWidth="1"/>
    <col min="11529" max="11529" width="7.75" style="265" customWidth="1"/>
    <col min="11530" max="11776" width="9" style="265"/>
    <col min="11777" max="11777" width="9.625" style="265" customWidth="1"/>
    <col min="11778" max="11778" width="7.25" style="265" customWidth="1"/>
    <col min="11779" max="11779" width="9.625" style="265" customWidth="1"/>
    <col min="11780" max="11780" width="9" style="265"/>
    <col min="11781" max="11781" width="20" style="265" bestFit="1" customWidth="1"/>
    <col min="11782" max="11782" width="18.625" style="265" customWidth="1"/>
    <col min="11783" max="11783" width="7.75" style="265" customWidth="1"/>
    <col min="11784" max="11784" width="2.375" style="265" customWidth="1"/>
    <col min="11785" max="11785" width="7.75" style="265" customWidth="1"/>
    <col min="11786" max="12032" width="9" style="265"/>
    <col min="12033" max="12033" width="9.625" style="265" customWidth="1"/>
    <col min="12034" max="12034" width="7.25" style="265" customWidth="1"/>
    <col min="12035" max="12035" width="9.625" style="265" customWidth="1"/>
    <col min="12036" max="12036" width="9" style="265"/>
    <col min="12037" max="12037" width="20" style="265" bestFit="1" customWidth="1"/>
    <col min="12038" max="12038" width="18.625" style="265" customWidth="1"/>
    <col min="12039" max="12039" width="7.75" style="265" customWidth="1"/>
    <col min="12040" max="12040" width="2.375" style="265" customWidth="1"/>
    <col min="12041" max="12041" width="7.75" style="265" customWidth="1"/>
    <col min="12042" max="12288" width="9" style="265"/>
    <col min="12289" max="12289" width="9.625" style="265" customWidth="1"/>
    <col min="12290" max="12290" width="7.25" style="265" customWidth="1"/>
    <col min="12291" max="12291" width="9.625" style="265" customWidth="1"/>
    <col min="12292" max="12292" width="9" style="265"/>
    <col min="12293" max="12293" width="20" style="265" bestFit="1" customWidth="1"/>
    <col min="12294" max="12294" width="18.625" style="265" customWidth="1"/>
    <col min="12295" max="12295" width="7.75" style="265" customWidth="1"/>
    <col min="12296" max="12296" width="2.375" style="265" customWidth="1"/>
    <col min="12297" max="12297" width="7.75" style="265" customWidth="1"/>
    <col min="12298" max="12544" width="9" style="265"/>
    <col min="12545" max="12545" width="9.625" style="265" customWidth="1"/>
    <col min="12546" max="12546" width="7.25" style="265" customWidth="1"/>
    <col min="12547" max="12547" width="9.625" style="265" customWidth="1"/>
    <col min="12548" max="12548" width="9" style="265"/>
    <col min="12549" max="12549" width="20" style="265" bestFit="1" customWidth="1"/>
    <col min="12550" max="12550" width="18.625" style="265" customWidth="1"/>
    <col min="12551" max="12551" width="7.75" style="265" customWidth="1"/>
    <col min="12552" max="12552" width="2.375" style="265" customWidth="1"/>
    <col min="12553" max="12553" width="7.75" style="265" customWidth="1"/>
    <col min="12554" max="12800" width="9" style="265"/>
    <col min="12801" max="12801" width="9.625" style="265" customWidth="1"/>
    <col min="12802" max="12802" width="7.25" style="265" customWidth="1"/>
    <col min="12803" max="12803" width="9.625" style="265" customWidth="1"/>
    <col min="12804" max="12804" width="9" style="265"/>
    <col min="12805" max="12805" width="20" style="265" bestFit="1" customWidth="1"/>
    <col min="12806" max="12806" width="18.625" style="265" customWidth="1"/>
    <col min="12807" max="12807" width="7.75" style="265" customWidth="1"/>
    <col min="12808" max="12808" width="2.375" style="265" customWidth="1"/>
    <col min="12809" max="12809" width="7.75" style="265" customWidth="1"/>
    <col min="12810" max="13056" width="9" style="265"/>
    <col min="13057" max="13057" width="9.625" style="265" customWidth="1"/>
    <col min="13058" max="13058" width="7.25" style="265" customWidth="1"/>
    <col min="13059" max="13059" width="9.625" style="265" customWidth="1"/>
    <col min="13060" max="13060" width="9" style="265"/>
    <col min="13061" max="13061" width="20" style="265" bestFit="1" customWidth="1"/>
    <col min="13062" max="13062" width="18.625" style="265" customWidth="1"/>
    <col min="13063" max="13063" width="7.75" style="265" customWidth="1"/>
    <col min="13064" max="13064" width="2.375" style="265" customWidth="1"/>
    <col min="13065" max="13065" width="7.75" style="265" customWidth="1"/>
    <col min="13066" max="13312" width="9" style="265"/>
    <col min="13313" max="13313" width="9.625" style="265" customWidth="1"/>
    <col min="13314" max="13314" width="7.25" style="265" customWidth="1"/>
    <col min="13315" max="13315" width="9.625" style="265" customWidth="1"/>
    <col min="13316" max="13316" width="9" style="265"/>
    <col min="13317" max="13317" width="20" style="265" bestFit="1" customWidth="1"/>
    <col min="13318" max="13318" width="18.625" style="265" customWidth="1"/>
    <col min="13319" max="13319" width="7.75" style="265" customWidth="1"/>
    <col min="13320" max="13320" width="2.375" style="265" customWidth="1"/>
    <col min="13321" max="13321" width="7.75" style="265" customWidth="1"/>
    <col min="13322" max="13568" width="9" style="265"/>
    <col min="13569" max="13569" width="9.625" style="265" customWidth="1"/>
    <col min="13570" max="13570" width="7.25" style="265" customWidth="1"/>
    <col min="13571" max="13571" width="9.625" style="265" customWidth="1"/>
    <col min="13572" max="13572" width="9" style="265"/>
    <col min="13573" max="13573" width="20" style="265" bestFit="1" customWidth="1"/>
    <col min="13574" max="13574" width="18.625" style="265" customWidth="1"/>
    <col min="13575" max="13575" width="7.75" style="265" customWidth="1"/>
    <col min="13576" max="13576" width="2.375" style="265" customWidth="1"/>
    <col min="13577" max="13577" width="7.75" style="265" customWidth="1"/>
    <col min="13578" max="13824" width="9" style="265"/>
    <col min="13825" max="13825" width="9.625" style="265" customWidth="1"/>
    <col min="13826" max="13826" width="7.25" style="265" customWidth="1"/>
    <col min="13827" max="13827" width="9.625" style="265" customWidth="1"/>
    <col min="13828" max="13828" width="9" style="265"/>
    <col min="13829" max="13829" width="20" style="265" bestFit="1" customWidth="1"/>
    <col min="13830" max="13830" width="18.625" style="265" customWidth="1"/>
    <col min="13831" max="13831" width="7.75" style="265" customWidth="1"/>
    <col min="13832" max="13832" width="2.375" style="265" customWidth="1"/>
    <col min="13833" max="13833" width="7.75" style="265" customWidth="1"/>
    <col min="13834" max="14080" width="9" style="265"/>
    <col min="14081" max="14081" width="9.625" style="265" customWidth="1"/>
    <col min="14082" max="14082" width="7.25" style="265" customWidth="1"/>
    <col min="14083" max="14083" width="9.625" style="265" customWidth="1"/>
    <col min="14084" max="14084" width="9" style="265"/>
    <col min="14085" max="14085" width="20" style="265" bestFit="1" customWidth="1"/>
    <col min="14086" max="14086" width="18.625" style="265" customWidth="1"/>
    <col min="14087" max="14087" width="7.75" style="265" customWidth="1"/>
    <col min="14088" max="14088" width="2.375" style="265" customWidth="1"/>
    <col min="14089" max="14089" width="7.75" style="265" customWidth="1"/>
    <col min="14090" max="14336" width="9" style="265"/>
    <col min="14337" max="14337" width="9.625" style="265" customWidth="1"/>
    <col min="14338" max="14338" width="7.25" style="265" customWidth="1"/>
    <col min="14339" max="14339" width="9.625" style="265" customWidth="1"/>
    <col min="14340" max="14340" width="9" style="265"/>
    <col min="14341" max="14341" width="20" style="265" bestFit="1" customWidth="1"/>
    <col min="14342" max="14342" width="18.625" style="265" customWidth="1"/>
    <col min="14343" max="14343" width="7.75" style="265" customWidth="1"/>
    <col min="14344" max="14344" width="2.375" style="265" customWidth="1"/>
    <col min="14345" max="14345" width="7.75" style="265" customWidth="1"/>
    <col min="14346" max="14592" width="9" style="265"/>
    <col min="14593" max="14593" width="9.625" style="265" customWidth="1"/>
    <col min="14594" max="14594" width="7.25" style="265" customWidth="1"/>
    <col min="14595" max="14595" width="9.625" style="265" customWidth="1"/>
    <col min="14596" max="14596" width="9" style="265"/>
    <col min="14597" max="14597" width="20" style="265" bestFit="1" customWidth="1"/>
    <col min="14598" max="14598" width="18.625" style="265" customWidth="1"/>
    <col min="14599" max="14599" width="7.75" style="265" customWidth="1"/>
    <col min="14600" max="14600" width="2.375" style="265" customWidth="1"/>
    <col min="14601" max="14601" width="7.75" style="265" customWidth="1"/>
    <col min="14602" max="14848" width="9" style="265"/>
    <col min="14849" max="14849" width="9.625" style="265" customWidth="1"/>
    <col min="14850" max="14850" width="7.25" style="265" customWidth="1"/>
    <col min="14851" max="14851" width="9.625" style="265" customWidth="1"/>
    <col min="14852" max="14852" width="9" style="265"/>
    <col min="14853" max="14853" width="20" style="265" bestFit="1" customWidth="1"/>
    <col min="14854" max="14854" width="18.625" style="265" customWidth="1"/>
    <col min="14855" max="14855" width="7.75" style="265" customWidth="1"/>
    <col min="14856" max="14856" width="2.375" style="265" customWidth="1"/>
    <col min="14857" max="14857" width="7.75" style="265" customWidth="1"/>
    <col min="14858" max="15104" width="9" style="265"/>
    <col min="15105" max="15105" width="9.625" style="265" customWidth="1"/>
    <col min="15106" max="15106" width="7.25" style="265" customWidth="1"/>
    <col min="15107" max="15107" width="9.625" style="265" customWidth="1"/>
    <col min="15108" max="15108" width="9" style="265"/>
    <col min="15109" max="15109" width="20" style="265" bestFit="1" customWidth="1"/>
    <col min="15110" max="15110" width="18.625" style="265" customWidth="1"/>
    <col min="15111" max="15111" width="7.75" style="265" customWidth="1"/>
    <col min="15112" max="15112" width="2.375" style="265" customWidth="1"/>
    <col min="15113" max="15113" width="7.75" style="265" customWidth="1"/>
    <col min="15114" max="15360" width="9" style="265"/>
    <col min="15361" max="15361" width="9.625" style="265" customWidth="1"/>
    <col min="15362" max="15362" width="7.25" style="265" customWidth="1"/>
    <col min="15363" max="15363" width="9.625" style="265" customWidth="1"/>
    <col min="15364" max="15364" width="9" style="265"/>
    <col min="15365" max="15365" width="20" style="265" bestFit="1" customWidth="1"/>
    <col min="15366" max="15366" width="18.625" style="265" customWidth="1"/>
    <col min="15367" max="15367" width="7.75" style="265" customWidth="1"/>
    <col min="15368" max="15368" width="2.375" style="265" customWidth="1"/>
    <col min="15369" max="15369" width="7.75" style="265" customWidth="1"/>
    <col min="15370" max="15616" width="9" style="265"/>
    <col min="15617" max="15617" width="9.625" style="265" customWidth="1"/>
    <col min="15618" max="15618" width="7.25" style="265" customWidth="1"/>
    <col min="15619" max="15619" width="9.625" style="265" customWidth="1"/>
    <col min="15620" max="15620" width="9" style="265"/>
    <col min="15621" max="15621" width="20" style="265" bestFit="1" customWidth="1"/>
    <col min="15622" max="15622" width="18.625" style="265" customWidth="1"/>
    <col min="15623" max="15623" width="7.75" style="265" customWidth="1"/>
    <col min="15624" max="15624" width="2.375" style="265" customWidth="1"/>
    <col min="15625" max="15625" width="7.75" style="265" customWidth="1"/>
    <col min="15626" max="15872" width="9" style="265"/>
    <col min="15873" max="15873" width="9.625" style="265" customWidth="1"/>
    <col min="15874" max="15874" width="7.25" style="265" customWidth="1"/>
    <col min="15875" max="15875" width="9.625" style="265" customWidth="1"/>
    <col min="15876" max="15876" width="9" style="265"/>
    <col min="15877" max="15877" width="20" style="265" bestFit="1" customWidth="1"/>
    <col min="15878" max="15878" width="18.625" style="265" customWidth="1"/>
    <col min="15879" max="15879" width="7.75" style="265" customWidth="1"/>
    <col min="15880" max="15880" width="2.375" style="265" customWidth="1"/>
    <col min="15881" max="15881" width="7.75" style="265" customWidth="1"/>
    <col min="15882" max="16128" width="9" style="265"/>
    <col min="16129" max="16129" width="9.625" style="265" customWidth="1"/>
    <col min="16130" max="16130" width="7.25" style="265" customWidth="1"/>
    <col min="16131" max="16131" width="9.625" style="265" customWidth="1"/>
    <col min="16132" max="16132" width="9" style="265"/>
    <col min="16133" max="16133" width="20" style="265" bestFit="1" customWidth="1"/>
    <col min="16134" max="16134" width="18.625" style="265" customWidth="1"/>
    <col min="16135" max="16135" width="7.75" style="265" customWidth="1"/>
    <col min="16136" max="16136" width="2.375" style="265" customWidth="1"/>
    <col min="16137" max="16137" width="7.75" style="265" customWidth="1"/>
    <col min="16138" max="16384" width="9" style="265"/>
  </cols>
  <sheetData>
    <row r="1" spans="1:8" ht="21" customHeight="1" x14ac:dyDescent="0.2">
      <c r="A1" s="260"/>
      <c r="B1" s="261"/>
      <c r="C1" s="262"/>
      <c r="D1" s="263"/>
      <c r="E1" s="263"/>
      <c r="F1" s="263"/>
      <c r="G1" s="263"/>
      <c r="H1" s="264"/>
    </row>
    <row r="2" spans="1:8" ht="24" x14ac:dyDescent="0.25">
      <c r="A2" s="528" t="s">
        <v>133</v>
      </c>
      <c r="B2" s="529"/>
      <c r="C2" s="529"/>
      <c r="D2" s="529"/>
      <c r="E2" s="529"/>
      <c r="F2" s="529"/>
      <c r="G2" s="529"/>
      <c r="H2" s="530"/>
    </row>
    <row r="3" spans="1:8" ht="30" customHeight="1" x14ac:dyDescent="0.2">
      <c r="A3" s="531"/>
      <c r="B3" s="529"/>
      <c r="C3" s="529"/>
      <c r="D3" s="529"/>
      <c r="E3" s="529"/>
      <c r="F3" s="529"/>
      <c r="G3" s="529"/>
      <c r="H3" s="530"/>
    </row>
    <row r="4" spans="1:8" x14ac:dyDescent="0.2">
      <c r="A4" s="112"/>
      <c r="B4" s="266"/>
      <c r="C4" s="267"/>
      <c r="D4" s="34"/>
      <c r="E4" s="34"/>
      <c r="F4" s="34"/>
      <c r="G4" s="34"/>
      <c r="H4" s="268"/>
    </row>
    <row r="5" spans="1:8" x14ac:dyDescent="0.2">
      <c r="A5" s="269"/>
      <c r="B5" s="270"/>
      <c r="C5" s="270"/>
      <c r="D5" s="270"/>
      <c r="E5" s="270"/>
      <c r="F5" s="270"/>
      <c r="G5" s="270"/>
      <c r="H5" s="271"/>
    </row>
    <row r="6" spans="1:8" ht="23.25" customHeight="1" x14ac:dyDescent="0.15">
      <c r="A6" s="272"/>
      <c r="B6" s="273" t="s">
        <v>134</v>
      </c>
      <c r="C6" s="274"/>
      <c r="D6" s="275" t="s">
        <v>135</v>
      </c>
      <c r="E6" s="275"/>
      <c r="F6" s="276"/>
      <c r="G6" s="276"/>
      <c r="H6" s="268"/>
    </row>
    <row r="7" spans="1:8" s="282" customFormat="1" ht="17.100000000000001" customHeight="1" x14ac:dyDescent="0.15">
      <c r="A7" s="277"/>
      <c r="B7" s="278">
        <v>1</v>
      </c>
      <c r="C7" s="279"/>
      <c r="D7" s="276" t="s">
        <v>136</v>
      </c>
      <c r="E7" s="276"/>
      <c r="F7" s="276"/>
      <c r="G7" s="280"/>
      <c r="H7" s="281"/>
    </row>
    <row r="8" spans="1:8" s="282" customFormat="1" ht="17.100000000000001" customHeight="1" x14ac:dyDescent="0.15">
      <c r="A8" s="277"/>
      <c r="B8" s="283"/>
      <c r="C8" s="279"/>
      <c r="D8" s="276"/>
      <c r="E8" s="276"/>
      <c r="F8" s="276"/>
      <c r="G8" s="276"/>
      <c r="H8" s="281"/>
    </row>
    <row r="9" spans="1:8" s="282" customFormat="1" ht="17.100000000000001" customHeight="1" x14ac:dyDescent="0.15">
      <c r="A9" s="277"/>
      <c r="B9" s="284">
        <v>2</v>
      </c>
      <c r="C9" s="279"/>
      <c r="D9" s="276" t="s">
        <v>137</v>
      </c>
      <c r="E9" s="276"/>
      <c r="F9" s="276"/>
      <c r="G9" s="280"/>
      <c r="H9" s="281"/>
    </row>
    <row r="10" spans="1:8" s="282" customFormat="1" ht="17.100000000000001" customHeight="1" x14ac:dyDescent="0.15">
      <c r="A10" s="277"/>
      <c r="B10" s="283"/>
      <c r="C10" s="279"/>
      <c r="D10" s="276"/>
      <c r="E10" s="276"/>
      <c r="F10" s="276"/>
      <c r="G10" s="276"/>
      <c r="H10" s="281"/>
    </row>
    <row r="11" spans="1:8" s="282" customFormat="1" ht="17.100000000000001" customHeight="1" x14ac:dyDescent="0.15">
      <c r="A11" s="277"/>
      <c r="B11" s="285">
        <v>3</v>
      </c>
      <c r="C11" s="279"/>
      <c r="D11" s="276" t="s">
        <v>138</v>
      </c>
      <c r="E11" s="276"/>
      <c r="F11" s="276"/>
      <c r="G11" s="280"/>
      <c r="H11" s="281"/>
    </row>
    <row r="12" spans="1:8" s="282" customFormat="1" ht="17.100000000000001" customHeight="1" x14ac:dyDescent="0.15">
      <c r="A12" s="277"/>
      <c r="B12" s="283"/>
      <c r="C12" s="279"/>
      <c r="D12" s="276"/>
      <c r="E12" s="276"/>
      <c r="F12" s="276"/>
      <c r="G12" s="276"/>
      <c r="H12" s="281"/>
    </row>
    <row r="13" spans="1:8" s="282" customFormat="1" ht="17.100000000000001" customHeight="1" x14ac:dyDescent="0.15">
      <c r="A13" s="277"/>
      <c r="B13" s="401">
        <v>4</v>
      </c>
      <c r="C13" s="279"/>
      <c r="D13" s="276" t="s">
        <v>139</v>
      </c>
      <c r="E13" s="276"/>
      <c r="F13" s="276"/>
      <c r="G13" s="280"/>
      <c r="H13" s="281"/>
    </row>
    <row r="14" spans="1:8" s="282" customFormat="1" ht="17.100000000000001" customHeight="1" x14ac:dyDescent="0.15">
      <c r="A14" s="277"/>
      <c r="B14" s="283" t="s">
        <v>140</v>
      </c>
      <c r="C14" s="279"/>
      <c r="D14" s="276"/>
      <c r="E14" s="276"/>
      <c r="F14" s="276"/>
      <c r="G14" s="276"/>
      <c r="H14" s="281"/>
    </row>
    <row r="15" spans="1:8" s="282" customFormat="1" ht="17.100000000000001" customHeight="1" x14ac:dyDescent="0.15">
      <c r="A15" s="277"/>
      <c r="B15" s="286">
        <v>5</v>
      </c>
      <c r="C15" s="287"/>
      <c r="D15" s="276" t="s">
        <v>141</v>
      </c>
      <c r="E15" s="276"/>
      <c r="F15" s="276"/>
      <c r="G15" s="280"/>
      <c r="H15" s="281"/>
    </row>
    <row r="16" spans="1:8" s="282" customFormat="1" ht="17.100000000000001" customHeight="1" x14ac:dyDescent="0.15">
      <c r="A16" s="277"/>
      <c r="B16" s="283"/>
      <c r="C16" s="279"/>
      <c r="D16" s="276"/>
      <c r="E16" s="276"/>
      <c r="F16" s="276"/>
      <c r="G16" s="276"/>
      <c r="H16" s="281"/>
    </row>
    <row r="17" spans="1:8" s="282" customFormat="1" ht="17.100000000000001" customHeight="1" x14ac:dyDescent="0.15">
      <c r="A17" s="277"/>
      <c r="B17" s="288">
        <v>6</v>
      </c>
      <c r="C17" s="279"/>
      <c r="D17" s="276" t="s">
        <v>142</v>
      </c>
      <c r="E17" s="276"/>
      <c r="F17" s="276"/>
      <c r="G17" s="276"/>
      <c r="H17" s="281"/>
    </row>
    <row r="18" spans="1:8" s="282" customFormat="1" ht="17.100000000000001" customHeight="1" x14ac:dyDescent="0.15">
      <c r="A18" s="277"/>
      <c r="B18" s="283"/>
      <c r="C18" s="279"/>
      <c r="D18" s="276"/>
      <c r="E18" s="276"/>
      <c r="F18" s="276"/>
      <c r="G18" s="276"/>
      <c r="H18" s="281"/>
    </row>
    <row r="19" spans="1:8" s="282" customFormat="1" ht="17.100000000000001" customHeight="1" x14ac:dyDescent="0.15">
      <c r="A19" s="277"/>
      <c r="B19" s="289">
        <v>7</v>
      </c>
      <c r="C19" s="279"/>
      <c r="D19" s="276" t="s">
        <v>143</v>
      </c>
      <c r="E19" s="276"/>
      <c r="F19" s="276"/>
      <c r="G19" s="276"/>
      <c r="H19" s="281"/>
    </row>
    <row r="20" spans="1:8" s="282" customFormat="1" ht="17.100000000000001" customHeight="1" x14ac:dyDescent="0.15">
      <c r="A20" s="277"/>
      <c r="B20" s="283"/>
      <c r="C20" s="279"/>
      <c r="D20" s="276"/>
      <c r="E20" s="276"/>
      <c r="F20" s="276"/>
      <c r="G20" s="276"/>
      <c r="H20" s="281"/>
    </row>
    <row r="21" spans="1:8" s="282" customFormat="1" ht="17.100000000000001" customHeight="1" x14ac:dyDescent="0.15">
      <c r="A21" s="277"/>
      <c r="B21" s="290">
        <v>8</v>
      </c>
      <c r="C21" s="279"/>
      <c r="D21" s="276" t="s">
        <v>144</v>
      </c>
      <c r="E21" s="276"/>
      <c r="F21" s="276"/>
      <c r="G21" s="276"/>
      <c r="H21" s="281"/>
    </row>
    <row r="22" spans="1:8" s="282" customFormat="1" ht="17.100000000000001" customHeight="1" x14ac:dyDescent="0.15">
      <c r="A22" s="277"/>
      <c r="B22" s="283"/>
      <c r="C22" s="279"/>
      <c r="D22" s="276"/>
      <c r="E22" s="276"/>
      <c r="F22" s="276"/>
      <c r="G22" s="276"/>
      <c r="H22" s="281"/>
    </row>
    <row r="23" spans="1:8" s="282" customFormat="1" ht="17.100000000000001" customHeight="1" x14ac:dyDescent="0.15">
      <c r="A23" s="277"/>
      <c r="B23" s="291">
        <v>9</v>
      </c>
      <c r="C23" s="279"/>
      <c r="D23" s="276" t="s">
        <v>145</v>
      </c>
      <c r="E23" s="276"/>
      <c r="F23" s="276"/>
      <c r="G23" s="276"/>
      <c r="H23" s="281"/>
    </row>
    <row r="24" spans="1:8" s="282" customFormat="1" ht="17.100000000000001" customHeight="1" x14ac:dyDescent="0.15">
      <c r="A24" s="277"/>
      <c r="B24" s="283"/>
      <c r="C24" s="279"/>
      <c r="D24" s="276"/>
      <c r="E24" s="276"/>
      <c r="F24" s="276"/>
      <c r="G24" s="276"/>
      <c r="H24" s="281"/>
    </row>
    <row r="25" spans="1:8" s="282" customFormat="1" ht="17.100000000000001" customHeight="1" x14ac:dyDescent="0.15">
      <c r="A25" s="277"/>
      <c r="B25" s="292">
        <v>10</v>
      </c>
      <c r="C25" s="279"/>
      <c r="D25" s="276" t="s">
        <v>146</v>
      </c>
      <c r="E25" s="276"/>
      <c r="F25" s="276"/>
      <c r="G25" s="276"/>
      <c r="H25" s="281"/>
    </row>
    <row r="26" spans="1:8" s="282" customFormat="1" ht="17.100000000000001" customHeight="1" x14ac:dyDescent="0.15">
      <c r="A26" s="277"/>
      <c r="B26" s="283"/>
      <c r="C26" s="279"/>
      <c r="D26" s="276"/>
      <c r="E26" s="276"/>
      <c r="F26" s="276"/>
      <c r="G26" s="276"/>
      <c r="H26" s="281"/>
    </row>
    <row r="27" spans="1:8" s="282" customFormat="1" ht="17.100000000000001" customHeight="1" x14ac:dyDescent="0.15">
      <c r="A27" s="277"/>
      <c r="B27" s="293">
        <v>11</v>
      </c>
      <c r="C27" s="279"/>
      <c r="D27" s="276" t="s">
        <v>147</v>
      </c>
      <c r="E27" s="276"/>
      <c r="F27" s="276"/>
      <c r="G27" s="276"/>
      <c r="H27" s="281"/>
    </row>
    <row r="28" spans="1:8" s="282" customFormat="1" ht="17.100000000000001" customHeight="1" x14ac:dyDescent="0.15">
      <c r="A28" s="277"/>
      <c r="B28" s="283"/>
      <c r="C28" s="279"/>
      <c r="D28" s="276"/>
      <c r="E28" s="276"/>
      <c r="F28" s="276"/>
      <c r="G28" s="276"/>
      <c r="H28" s="281"/>
    </row>
    <row r="29" spans="1:8" s="282" customFormat="1" ht="17.100000000000001" customHeight="1" x14ac:dyDescent="0.15">
      <c r="A29" s="277"/>
      <c r="B29" s="318">
        <v>12</v>
      </c>
      <c r="C29" s="279"/>
      <c r="D29" s="276" t="s">
        <v>148</v>
      </c>
      <c r="E29" s="276"/>
      <c r="F29" s="276"/>
      <c r="G29" s="276"/>
      <c r="H29" s="281"/>
    </row>
    <row r="30" spans="1:8" s="282" customFormat="1" ht="17.100000000000001" customHeight="1" x14ac:dyDescent="0.15">
      <c r="A30" s="294"/>
      <c r="B30" s="295"/>
      <c r="C30" s="296"/>
      <c r="D30" s="297"/>
      <c r="E30" s="297"/>
      <c r="F30" s="297"/>
      <c r="G30" s="297"/>
      <c r="H30" s="298"/>
    </row>
    <row r="31" spans="1:8" s="282" customFormat="1" ht="17.100000000000001" customHeight="1" x14ac:dyDescent="0.15">
      <c r="A31" s="277"/>
      <c r="B31" s="318">
        <v>13</v>
      </c>
      <c r="C31" s="299"/>
      <c r="D31" s="276" t="s">
        <v>149</v>
      </c>
      <c r="E31" s="276"/>
      <c r="F31" s="276"/>
      <c r="G31" s="276"/>
      <c r="H31" s="281"/>
    </row>
    <row r="32" spans="1:8" s="282" customFormat="1" ht="17.100000000000001" customHeight="1" x14ac:dyDescent="0.15">
      <c r="A32" s="277"/>
      <c r="B32" s="283"/>
      <c r="C32" s="279"/>
      <c r="D32" s="276"/>
      <c r="E32" s="276"/>
      <c r="F32" s="276"/>
      <c r="G32" s="276"/>
      <c r="H32" s="281"/>
    </row>
    <row r="33" spans="1:8" s="282" customFormat="1" ht="17.100000000000001" customHeight="1" x14ac:dyDescent="0.15">
      <c r="A33" s="277"/>
      <c r="B33" s="318">
        <v>14</v>
      </c>
      <c r="C33" s="279"/>
      <c r="D33" s="276" t="s">
        <v>150</v>
      </c>
      <c r="E33" s="276"/>
      <c r="F33" s="276"/>
      <c r="G33" s="276"/>
      <c r="H33" s="281"/>
    </row>
    <row r="34" spans="1:8" s="282" customFormat="1" ht="17.100000000000001" customHeight="1" x14ac:dyDescent="0.15">
      <c r="A34" s="300"/>
      <c r="B34" s="283"/>
      <c r="C34" s="279"/>
      <c r="D34" s="301"/>
      <c r="E34" s="301"/>
      <c r="F34" s="301"/>
      <c r="G34" s="301"/>
      <c r="H34" s="302"/>
    </row>
    <row r="35" spans="1:8" s="282" customFormat="1" ht="17.100000000000001" customHeight="1" x14ac:dyDescent="0.15">
      <c r="A35" s="303"/>
      <c r="B35" s="318">
        <v>15</v>
      </c>
      <c r="C35" s="279"/>
      <c r="D35" s="304" t="s">
        <v>91</v>
      </c>
      <c r="E35" s="304" t="s">
        <v>151</v>
      </c>
      <c r="F35" s="304"/>
      <c r="G35" s="304"/>
      <c r="H35" s="305"/>
    </row>
    <row r="36" spans="1:8" s="282" customFormat="1" ht="17.100000000000001" customHeight="1" x14ac:dyDescent="0.15">
      <c r="A36" s="300"/>
      <c r="B36" s="306"/>
      <c r="C36" s="307"/>
      <c r="D36" s="301"/>
      <c r="E36" s="301"/>
      <c r="F36" s="301"/>
      <c r="G36" s="301"/>
      <c r="H36" s="302"/>
    </row>
    <row r="37" spans="1:8" s="282" customFormat="1" ht="17.100000000000001" customHeight="1" x14ac:dyDescent="0.15">
      <c r="A37" s="277"/>
      <c r="B37" s="318">
        <v>16</v>
      </c>
      <c r="C37" s="299"/>
      <c r="D37" s="276" t="s">
        <v>152</v>
      </c>
      <c r="E37" s="276"/>
      <c r="F37" s="276"/>
      <c r="G37" s="276"/>
      <c r="H37" s="281"/>
    </row>
    <row r="38" spans="1:8" s="282" customFormat="1" ht="17.100000000000001" customHeight="1" x14ac:dyDescent="0.15">
      <c r="A38" s="277"/>
      <c r="B38" s="283"/>
      <c r="C38" s="279"/>
      <c r="D38" s="276"/>
      <c r="E38" s="276"/>
      <c r="F38" s="276"/>
      <c r="G38" s="276"/>
      <c r="H38" s="281"/>
    </row>
    <row r="39" spans="1:8" s="282" customFormat="1" ht="17.100000000000001" customHeight="1" x14ac:dyDescent="0.15">
      <c r="A39" s="277"/>
      <c r="B39" s="318">
        <v>17</v>
      </c>
      <c r="C39" s="299"/>
      <c r="D39" s="276" t="s">
        <v>153</v>
      </c>
      <c r="E39" s="276"/>
      <c r="F39" s="276"/>
      <c r="G39" s="276"/>
      <c r="H39" s="281"/>
    </row>
    <row r="40" spans="1:8" s="282" customFormat="1" ht="17.100000000000001" customHeight="1" x14ac:dyDescent="0.15">
      <c r="A40" s="277"/>
      <c r="B40" s="319"/>
      <c r="C40" s="299"/>
      <c r="D40" s="276"/>
      <c r="E40" s="276"/>
      <c r="F40" s="276"/>
      <c r="G40" s="276"/>
      <c r="H40" s="281"/>
    </row>
    <row r="41" spans="1:8" s="282" customFormat="1" ht="17.100000000000001" customHeight="1" x14ac:dyDescent="0.15">
      <c r="A41" s="277"/>
      <c r="B41" s="283"/>
      <c r="C41" s="308"/>
      <c r="D41" s="276"/>
      <c r="E41" s="276"/>
      <c r="F41" s="276"/>
      <c r="G41" s="276"/>
      <c r="H41" s="281"/>
    </row>
    <row r="42" spans="1:8" s="282" customFormat="1" ht="29.25" customHeight="1" x14ac:dyDescent="0.2">
      <c r="A42" s="532" t="s">
        <v>154</v>
      </c>
      <c r="B42" s="533"/>
      <c r="C42" s="533"/>
      <c r="D42" s="533"/>
      <c r="E42" s="533"/>
      <c r="F42" s="533"/>
      <c r="G42" s="533"/>
      <c r="H42" s="534"/>
    </row>
    <row r="43" spans="1:8" s="282" customFormat="1" ht="14.25" x14ac:dyDescent="0.15">
      <c r="A43" s="309"/>
      <c r="B43" s="310"/>
      <c r="C43" s="311"/>
      <c r="D43" s="312"/>
      <c r="E43" s="312"/>
      <c r="F43" s="312"/>
      <c r="G43" s="312"/>
      <c r="H43" s="313"/>
    </row>
    <row r="44" spans="1:8" s="315" customFormat="1" x14ac:dyDescent="0.2">
      <c r="A44" s="314"/>
      <c r="B44" s="266"/>
      <c r="C44" s="267"/>
      <c r="D44" s="314"/>
      <c r="E44" s="314"/>
      <c r="F44" s="314"/>
      <c r="G44" s="314"/>
      <c r="H44" s="314"/>
    </row>
    <row r="45" spans="1:8" s="315" customFormat="1" x14ac:dyDescent="0.2">
      <c r="A45" s="314"/>
      <c r="B45" s="266"/>
      <c r="C45" s="267"/>
      <c r="D45" s="314"/>
      <c r="E45" s="314"/>
      <c r="F45" s="314"/>
      <c r="G45" s="314"/>
      <c r="H45" s="314"/>
    </row>
    <row r="46" spans="1:8" s="315" customFormat="1" x14ac:dyDescent="0.2">
      <c r="A46" s="314"/>
      <c r="B46" s="266"/>
      <c r="C46" s="267"/>
      <c r="D46" s="314"/>
      <c r="E46" s="314"/>
      <c r="F46" s="314"/>
      <c r="G46" s="314"/>
      <c r="H46" s="314"/>
    </row>
    <row r="47" spans="1:8" s="315" customFormat="1" x14ac:dyDescent="0.2">
      <c r="A47" s="314"/>
      <c r="B47" s="266"/>
      <c r="C47" s="267"/>
      <c r="D47" s="314"/>
      <c r="E47" s="314"/>
      <c r="F47" s="314"/>
      <c r="G47" s="314"/>
      <c r="H47" s="314"/>
    </row>
    <row r="48" spans="1:8" s="315" customFormat="1" x14ac:dyDescent="0.2">
      <c r="A48" s="314"/>
      <c r="B48" s="266"/>
      <c r="C48" s="267"/>
      <c r="D48" s="314"/>
      <c r="E48" s="314"/>
      <c r="F48" s="314"/>
      <c r="G48" s="314"/>
      <c r="H48" s="314"/>
    </row>
    <row r="49" spans="1:8" s="315" customFormat="1" x14ac:dyDescent="0.2">
      <c r="A49" s="314"/>
      <c r="B49" s="266"/>
      <c r="C49" s="267"/>
      <c r="D49" s="314"/>
      <c r="E49" s="314"/>
      <c r="F49" s="314"/>
      <c r="G49" s="314"/>
      <c r="H49" s="314"/>
    </row>
    <row r="50" spans="1:8" s="315" customFormat="1" x14ac:dyDescent="0.2">
      <c r="A50" s="314"/>
      <c r="B50" s="266"/>
      <c r="C50" s="267"/>
      <c r="D50" s="314"/>
      <c r="E50" s="314"/>
      <c r="F50" s="314"/>
      <c r="G50" s="314"/>
      <c r="H50" s="314"/>
    </row>
    <row r="51" spans="1:8" s="315" customFormat="1" x14ac:dyDescent="0.2">
      <c r="A51" s="314"/>
      <c r="B51" s="266"/>
      <c r="C51" s="267"/>
      <c r="D51" s="314"/>
      <c r="E51" s="314"/>
      <c r="F51" s="314"/>
      <c r="G51" s="314"/>
      <c r="H51" s="314"/>
    </row>
    <row r="52" spans="1:8" s="315" customFormat="1" x14ac:dyDescent="0.2">
      <c r="A52" s="314"/>
      <c r="B52" s="266"/>
      <c r="C52" s="267"/>
      <c r="D52" s="314"/>
      <c r="E52" s="314"/>
      <c r="F52" s="314"/>
      <c r="G52" s="314"/>
      <c r="H52" s="314"/>
    </row>
    <row r="53" spans="1:8" s="315" customFormat="1" x14ac:dyDescent="0.2">
      <c r="A53" s="314"/>
      <c r="B53" s="266"/>
      <c r="C53" s="267"/>
      <c r="D53" s="314"/>
      <c r="E53" s="314"/>
      <c r="F53" s="314"/>
      <c r="G53" s="314"/>
      <c r="H53" s="314"/>
    </row>
    <row r="54" spans="1:8" s="315" customFormat="1" x14ac:dyDescent="0.2">
      <c r="A54" s="314"/>
      <c r="B54" s="266"/>
      <c r="C54" s="267"/>
      <c r="D54" s="314"/>
      <c r="E54" s="314"/>
      <c r="F54" s="314"/>
      <c r="G54" s="314"/>
      <c r="H54" s="314"/>
    </row>
    <row r="55" spans="1:8" s="315" customFormat="1" x14ac:dyDescent="0.2">
      <c r="B55" s="316"/>
      <c r="C55" s="317"/>
    </row>
    <row r="56" spans="1:8" s="315" customFormat="1" x14ac:dyDescent="0.2">
      <c r="B56" s="316"/>
      <c r="C56" s="317"/>
    </row>
    <row r="57" spans="1:8" s="315" customFormat="1" x14ac:dyDescent="0.2">
      <c r="B57" s="316"/>
      <c r="C57" s="317"/>
    </row>
    <row r="58" spans="1:8" s="315" customFormat="1" x14ac:dyDescent="0.2">
      <c r="B58" s="316"/>
      <c r="C58" s="317"/>
    </row>
    <row r="59" spans="1:8" s="315" customFormat="1" x14ac:dyDescent="0.2">
      <c r="B59" s="316"/>
      <c r="C59" s="317"/>
    </row>
    <row r="60" spans="1:8" s="315" customFormat="1" x14ac:dyDescent="0.2">
      <c r="B60" s="316"/>
      <c r="C60" s="317"/>
    </row>
    <row r="61" spans="1:8" s="315" customFormat="1" x14ac:dyDescent="0.2">
      <c r="B61" s="316"/>
      <c r="C61" s="317"/>
    </row>
    <row r="62" spans="1:8" s="315" customFormat="1" x14ac:dyDescent="0.2">
      <c r="B62" s="316"/>
      <c r="C62" s="317"/>
    </row>
    <row r="63" spans="1:8" s="315" customFormat="1" x14ac:dyDescent="0.2">
      <c r="B63" s="316"/>
      <c r="C63" s="317"/>
    </row>
    <row r="64" spans="1:8" s="315" customFormat="1" x14ac:dyDescent="0.2">
      <c r="B64" s="316"/>
      <c r="C64" s="317"/>
    </row>
    <row r="65" spans="2:3" s="315" customFormat="1" x14ac:dyDescent="0.2">
      <c r="B65" s="316"/>
      <c r="C65" s="317"/>
    </row>
    <row r="66" spans="2:3" s="315" customFormat="1" x14ac:dyDescent="0.2">
      <c r="B66" s="316"/>
      <c r="C66" s="317"/>
    </row>
    <row r="67" spans="2:3" s="315" customFormat="1" x14ac:dyDescent="0.2">
      <c r="B67" s="316"/>
      <c r="C67" s="317"/>
    </row>
    <row r="68" spans="2:3" s="315" customFormat="1" x14ac:dyDescent="0.2">
      <c r="B68" s="316"/>
      <c r="C68" s="317"/>
    </row>
    <row r="69" spans="2:3" s="315" customFormat="1" x14ac:dyDescent="0.2">
      <c r="B69" s="316"/>
      <c r="C69" s="317"/>
    </row>
    <row r="70" spans="2:3" s="315" customFormat="1" x14ac:dyDescent="0.2">
      <c r="B70" s="316"/>
      <c r="C70" s="317"/>
    </row>
    <row r="71" spans="2:3" s="315" customFormat="1" x14ac:dyDescent="0.2">
      <c r="B71" s="316"/>
      <c r="C71" s="317"/>
    </row>
    <row r="72" spans="2:3" s="315" customFormat="1" x14ac:dyDescent="0.2">
      <c r="B72" s="316"/>
      <c r="C72" s="317"/>
    </row>
    <row r="73" spans="2:3" s="315" customFormat="1" x14ac:dyDescent="0.2">
      <c r="B73" s="316"/>
      <c r="C73" s="317"/>
    </row>
    <row r="74" spans="2:3" s="315" customFormat="1" x14ac:dyDescent="0.2">
      <c r="B74" s="316"/>
      <c r="C74" s="317"/>
    </row>
    <row r="75" spans="2:3" s="315" customFormat="1" x14ac:dyDescent="0.2">
      <c r="B75" s="316"/>
      <c r="C75" s="317"/>
    </row>
    <row r="76" spans="2:3" s="315" customFormat="1" x14ac:dyDescent="0.2">
      <c r="B76" s="316"/>
      <c r="C76" s="317"/>
    </row>
    <row r="77" spans="2:3" s="315" customFormat="1" x14ac:dyDescent="0.2">
      <c r="B77" s="316"/>
      <c r="C77" s="317"/>
    </row>
    <row r="78" spans="2:3" s="315" customFormat="1" x14ac:dyDescent="0.2">
      <c r="B78" s="316"/>
      <c r="C78" s="317"/>
    </row>
    <row r="79" spans="2:3" s="315" customFormat="1" x14ac:dyDescent="0.2">
      <c r="B79" s="316"/>
      <c r="C79" s="317"/>
    </row>
    <row r="80" spans="2:3" s="315" customFormat="1" x14ac:dyDescent="0.2">
      <c r="B80" s="316"/>
      <c r="C80" s="31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H46" sqref="H46"/>
    </sheetView>
  </sheetViews>
  <sheetFormatPr defaultRowHeight="13.5" x14ac:dyDescent="0.15"/>
  <cols>
    <col min="1" max="1" width="6.125" style="468" customWidth="1"/>
    <col min="2" max="2" width="19.125" style="468" customWidth="1"/>
    <col min="3" max="4" width="13.25" style="468" customWidth="1"/>
    <col min="5" max="6" width="11.875" style="468" customWidth="1"/>
    <col min="7" max="7" width="20.5" style="468" customWidth="1"/>
    <col min="8" max="8" width="14.375" style="468" customWidth="1"/>
    <col min="9" max="9" width="4.875" style="53" customWidth="1"/>
    <col min="10" max="10" width="18.375" style="468" customWidth="1"/>
    <col min="11" max="11" width="5.125" style="468" customWidth="1"/>
    <col min="12" max="12" width="18.375" style="468" customWidth="1"/>
    <col min="13" max="13" width="15" style="468" customWidth="1"/>
    <col min="14" max="14" width="13.125" style="468" customWidth="1"/>
    <col min="15" max="15" width="10.125" style="468" customWidth="1"/>
    <col min="16" max="16" width="11.5" style="468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68"/>
  </cols>
  <sheetData>
    <row r="1" spans="8:30" ht="12.75" customHeight="1" x14ac:dyDescent="0.15">
      <c r="H1" s="115"/>
      <c r="R1" s="117"/>
    </row>
    <row r="2" spans="8:30" x14ac:dyDescent="0.15">
      <c r="H2" s="209" t="s">
        <v>195</v>
      </c>
      <c r="I2" s="91"/>
      <c r="J2" s="211" t="s">
        <v>102</v>
      </c>
      <c r="K2" s="4"/>
      <c r="L2" s="350" t="s">
        <v>183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99</v>
      </c>
      <c r="I3" s="91"/>
      <c r="J3" s="160" t="s">
        <v>47</v>
      </c>
      <c r="K3" s="4"/>
      <c r="L3" s="350" t="s">
        <v>99</v>
      </c>
      <c r="M3" s="1"/>
      <c r="N3" s="100"/>
      <c r="O3" s="100"/>
      <c r="S3" s="28"/>
      <c r="T3" s="28"/>
      <c r="U3" s="28"/>
    </row>
    <row r="4" spans="8:30" x14ac:dyDescent="0.15">
      <c r="H4" s="47">
        <v>21676</v>
      </c>
      <c r="I4" s="91">
        <v>26</v>
      </c>
      <c r="J4" s="182" t="s">
        <v>30</v>
      </c>
      <c r="K4" s="131">
        <f>SUM(I4)</f>
        <v>26</v>
      </c>
      <c r="L4" s="367">
        <v>19879</v>
      </c>
      <c r="M4" s="488"/>
      <c r="N4" s="101"/>
      <c r="O4" s="101"/>
      <c r="S4" s="28"/>
      <c r="T4" s="28"/>
      <c r="U4" s="28"/>
    </row>
    <row r="5" spans="8:30" x14ac:dyDescent="0.15">
      <c r="H5" s="98">
        <v>11101</v>
      </c>
      <c r="I5" s="91">
        <v>34</v>
      </c>
      <c r="J5" s="182" t="s">
        <v>1</v>
      </c>
      <c r="K5" s="131">
        <f t="shared" ref="K5:K13" si="0">SUM(I5)</f>
        <v>34</v>
      </c>
      <c r="L5" s="368">
        <v>12072</v>
      </c>
      <c r="M5" s="49"/>
      <c r="N5" s="101"/>
      <c r="O5" s="101"/>
      <c r="S5" s="28"/>
      <c r="T5" s="28"/>
      <c r="U5" s="28"/>
    </row>
    <row r="6" spans="8:30" x14ac:dyDescent="0.15">
      <c r="H6" s="48">
        <v>10588</v>
      </c>
      <c r="I6" s="91">
        <v>37</v>
      </c>
      <c r="J6" s="182" t="s">
        <v>37</v>
      </c>
      <c r="K6" s="131">
        <f t="shared" si="0"/>
        <v>37</v>
      </c>
      <c r="L6" s="368">
        <v>10850</v>
      </c>
      <c r="M6" s="49"/>
      <c r="N6" s="210"/>
      <c r="O6" s="101"/>
      <c r="S6" s="28"/>
      <c r="T6" s="28"/>
      <c r="U6" s="28"/>
    </row>
    <row r="7" spans="8:30" x14ac:dyDescent="0.15">
      <c r="H7" s="48">
        <v>7428</v>
      </c>
      <c r="I7" s="91">
        <v>14</v>
      </c>
      <c r="J7" s="182" t="s">
        <v>19</v>
      </c>
      <c r="K7" s="131">
        <f t="shared" si="0"/>
        <v>14</v>
      </c>
      <c r="L7" s="368">
        <v>6431</v>
      </c>
      <c r="M7" s="49"/>
      <c r="N7" s="101"/>
      <c r="O7" s="101"/>
      <c r="S7" s="28"/>
      <c r="T7" s="28"/>
      <c r="U7" s="28"/>
    </row>
    <row r="8" spans="8:30" x14ac:dyDescent="0.15">
      <c r="H8" s="197">
        <v>6613</v>
      </c>
      <c r="I8" s="91">
        <v>33</v>
      </c>
      <c r="J8" s="182" t="s">
        <v>0</v>
      </c>
      <c r="K8" s="131">
        <f t="shared" si="0"/>
        <v>33</v>
      </c>
      <c r="L8" s="368">
        <v>16163</v>
      </c>
      <c r="M8" s="49"/>
      <c r="N8" s="101"/>
      <c r="O8" s="101"/>
      <c r="S8" s="28"/>
      <c r="T8" s="28"/>
      <c r="U8" s="28"/>
    </row>
    <row r="9" spans="8:30" x14ac:dyDescent="0.15">
      <c r="H9" s="48">
        <v>6210</v>
      </c>
      <c r="I9" s="349">
        <v>40</v>
      </c>
      <c r="J9" s="183" t="s">
        <v>2</v>
      </c>
      <c r="K9" s="131">
        <f t="shared" si="0"/>
        <v>40</v>
      </c>
      <c r="L9" s="368">
        <v>6725</v>
      </c>
      <c r="M9" s="49"/>
      <c r="N9" s="101"/>
      <c r="O9" s="101"/>
      <c r="S9" s="28"/>
      <c r="T9" s="28"/>
      <c r="U9" s="28"/>
    </row>
    <row r="10" spans="8:30" x14ac:dyDescent="0.15">
      <c r="H10" s="48">
        <v>5280</v>
      </c>
      <c r="I10" s="152">
        <v>36</v>
      </c>
      <c r="J10" s="185" t="s">
        <v>5</v>
      </c>
      <c r="K10" s="131">
        <f t="shared" si="0"/>
        <v>36</v>
      </c>
      <c r="L10" s="368">
        <v>3854</v>
      </c>
      <c r="S10" s="28"/>
      <c r="T10" s="28"/>
      <c r="U10" s="28"/>
    </row>
    <row r="11" spans="8:30" x14ac:dyDescent="0.15">
      <c r="H11" s="110">
        <v>4428</v>
      </c>
      <c r="I11" s="91">
        <v>25</v>
      </c>
      <c r="J11" s="182" t="s">
        <v>29</v>
      </c>
      <c r="K11" s="131">
        <f t="shared" si="0"/>
        <v>25</v>
      </c>
      <c r="L11" s="368">
        <v>5591</v>
      </c>
      <c r="M11" s="49"/>
      <c r="N11" s="101"/>
      <c r="O11" s="101"/>
      <c r="S11" s="28"/>
      <c r="T11" s="28"/>
      <c r="U11" s="28"/>
    </row>
    <row r="12" spans="8:30" x14ac:dyDescent="0.15">
      <c r="H12" s="153">
        <v>3179</v>
      </c>
      <c r="I12" s="152">
        <v>24</v>
      </c>
      <c r="J12" s="185" t="s">
        <v>28</v>
      </c>
      <c r="K12" s="131">
        <f t="shared" si="0"/>
        <v>24</v>
      </c>
      <c r="L12" s="368">
        <v>2599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10">
        <v>3136</v>
      </c>
      <c r="I13" s="470">
        <v>38</v>
      </c>
      <c r="J13" s="471" t="s">
        <v>38</v>
      </c>
      <c r="K13" s="131">
        <f t="shared" si="0"/>
        <v>38</v>
      </c>
      <c r="L13" s="368">
        <v>2435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221">
        <v>2965</v>
      </c>
      <c r="I14" s="136">
        <v>16</v>
      </c>
      <c r="J14" s="199" t="s">
        <v>3</v>
      </c>
      <c r="K14" s="120" t="s">
        <v>8</v>
      </c>
      <c r="L14" s="369">
        <v>99220</v>
      </c>
      <c r="S14" s="28"/>
      <c r="T14" s="28"/>
      <c r="U14" s="28"/>
    </row>
    <row r="15" spans="8:30" x14ac:dyDescent="0.15">
      <c r="H15" s="221">
        <v>2218</v>
      </c>
      <c r="I15" s="91">
        <v>1</v>
      </c>
      <c r="J15" s="182" t="s">
        <v>4</v>
      </c>
      <c r="K15" s="55"/>
      <c r="L15" s="1" t="s">
        <v>59</v>
      </c>
      <c r="M15" s="499" t="s">
        <v>192</v>
      </c>
      <c r="N15" s="46" t="s">
        <v>74</v>
      </c>
      <c r="S15" s="28"/>
      <c r="T15" s="28"/>
      <c r="U15" s="28"/>
    </row>
    <row r="16" spans="8:30" x14ac:dyDescent="0.15">
      <c r="H16" s="221">
        <v>2186</v>
      </c>
      <c r="I16" s="91">
        <v>15</v>
      </c>
      <c r="J16" s="182" t="s">
        <v>20</v>
      </c>
      <c r="K16" s="131">
        <f>SUM(I4)</f>
        <v>26</v>
      </c>
      <c r="L16" s="182" t="s">
        <v>30</v>
      </c>
      <c r="M16" s="370">
        <v>21363</v>
      </c>
      <c r="N16" s="99">
        <f>SUM(H4)</f>
        <v>21676</v>
      </c>
      <c r="O16" s="49"/>
      <c r="P16" s="18"/>
      <c r="S16" s="28"/>
      <c r="T16" s="28"/>
      <c r="U16" s="28"/>
    </row>
    <row r="17" spans="1:21" x14ac:dyDescent="0.15">
      <c r="H17" s="48">
        <v>2186</v>
      </c>
      <c r="I17" s="91">
        <v>17</v>
      </c>
      <c r="J17" s="182" t="s">
        <v>21</v>
      </c>
      <c r="K17" s="131">
        <f t="shared" ref="K17:K25" si="1">SUM(I5)</f>
        <v>34</v>
      </c>
      <c r="L17" s="182" t="s">
        <v>1</v>
      </c>
      <c r="M17" s="371">
        <v>11246</v>
      </c>
      <c r="N17" s="99">
        <f t="shared" ref="N17:N25" si="2">SUM(H5)</f>
        <v>11101</v>
      </c>
      <c r="O17" s="49"/>
      <c r="P17" s="18"/>
      <c r="S17" s="28"/>
      <c r="T17" s="28"/>
      <c r="U17" s="28"/>
    </row>
    <row r="18" spans="1:21" x14ac:dyDescent="0.15">
      <c r="H18" s="407">
        <v>1794</v>
      </c>
      <c r="I18" s="91">
        <v>27</v>
      </c>
      <c r="J18" s="182" t="s">
        <v>31</v>
      </c>
      <c r="K18" s="131">
        <f t="shared" si="1"/>
        <v>37</v>
      </c>
      <c r="L18" s="182" t="s">
        <v>37</v>
      </c>
      <c r="M18" s="371">
        <v>10412</v>
      </c>
      <c r="N18" s="99">
        <f t="shared" si="2"/>
        <v>10588</v>
      </c>
      <c r="O18" s="49"/>
      <c r="P18" s="18"/>
      <c r="S18" s="28"/>
      <c r="T18" s="28"/>
      <c r="U18" s="28"/>
    </row>
    <row r="19" spans="1:21" x14ac:dyDescent="0.15">
      <c r="H19" s="47">
        <v>555</v>
      </c>
      <c r="I19" s="91">
        <v>19</v>
      </c>
      <c r="J19" s="182" t="s">
        <v>23</v>
      </c>
      <c r="K19" s="131">
        <f t="shared" si="1"/>
        <v>14</v>
      </c>
      <c r="L19" s="182" t="s">
        <v>19</v>
      </c>
      <c r="M19" s="371">
        <v>6816</v>
      </c>
      <c r="N19" s="99">
        <f t="shared" si="2"/>
        <v>7428</v>
      </c>
      <c r="O19" s="49"/>
      <c r="P19" s="18"/>
      <c r="S19" s="28"/>
      <c r="T19" s="28"/>
      <c r="U19" s="28"/>
    </row>
    <row r="20" spans="1:21" ht="14.25" thickBot="1" x14ac:dyDescent="0.2">
      <c r="H20" s="48">
        <v>517</v>
      </c>
      <c r="I20" s="91">
        <v>2</v>
      </c>
      <c r="J20" s="182" t="s">
        <v>6</v>
      </c>
      <c r="K20" s="131">
        <f t="shared" si="1"/>
        <v>33</v>
      </c>
      <c r="L20" s="182" t="s">
        <v>0</v>
      </c>
      <c r="M20" s="371">
        <v>11013</v>
      </c>
      <c r="N20" s="99">
        <f t="shared" si="2"/>
        <v>6613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47</v>
      </c>
      <c r="C21" s="66" t="s">
        <v>195</v>
      </c>
      <c r="D21" s="66" t="s">
        <v>183</v>
      </c>
      <c r="E21" s="66" t="s">
        <v>41</v>
      </c>
      <c r="F21" s="66" t="s">
        <v>50</v>
      </c>
      <c r="G21" s="328" t="s">
        <v>187</v>
      </c>
      <c r="H21" s="98">
        <v>437</v>
      </c>
      <c r="I21" s="91">
        <v>12</v>
      </c>
      <c r="J21" s="182" t="s">
        <v>18</v>
      </c>
      <c r="K21" s="131">
        <f t="shared" si="1"/>
        <v>40</v>
      </c>
      <c r="L21" s="183" t="s">
        <v>2</v>
      </c>
      <c r="M21" s="371">
        <v>6307</v>
      </c>
      <c r="N21" s="99">
        <f t="shared" si="2"/>
        <v>6210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30</v>
      </c>
      <c r="C22" s="47">
        <f t="shared" ref="C22:C31" si="3">SUM(H4)</f>
        <v>21676</v>
      </c>
      <c r="D22" s="99">
        <f>SUM(L4)</f>
        <v>19879</v>
      </c>
      <c r="E22" s="58">
        <f t="shared" ref="E22:E32" si="4">SUM(N16/M16*100)</f>
        <v>101.46515002574546</v>
      </c>
      <c r="F22" s="62">
        <f>SUM(C22/D22*100)</f>
        <v>109.03969012525781</v>
      </c>
      <c r="G22" s="4"/>
      <c r="H22" s="140">
        <v>286</v>
      </c>
      <c r="I22" s="91">
        <v>23</v>
      </c>
      <c r="J22" s="182" t="s">
        <v>27</v>
      </c>
      <c r="K22" s="131">
        <f t="shared" si="1"/>
        <v>36</v>
      </c>
      <c r="L22" s="185" t="s">
        <v>5</v>
      </c>
      <c r="M22" s="371">
        <v>4748</v>
      </c>
      <c r="N22" s="99">
        <f t="shared" si="2"/>
        <v>5280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1</v>
      </c>
      <c r="C23" s="47">
        <f t="shared" si="3"/>
        <v>11101</v>
      </c>
      <c r="D23" s="99">
        <f>SUM(L5)</f>
        <v>12072</v>
      </c>
      <c r="E23" s="58">
        <f t="shared" si="4"/>
        <v>98.710652676507209</v>
      </c>
      <c r="F23" s="62">
        <f t="shared" ref="F23:F32" si="5">SUM(C23/D23*100)</f>
        <v>91.956593770709077</v>
      </c>
      <c r="G23" s="4"/>
      <c r="H23" s="511">
        <v>204</v>
      </c>
      <c r="I23" s="91">
        <v>22</v>
      </c>
      <c r="J23" s="182" t="s">
        <v>26</v>
      </c>
      <c r="K23" s="131">
        <f t="shared" si="1"/>
        <v>25</v>
      </c>
      <c r="L23" s="182" t="s">
        <v>29</v>
      </c>
      <c r="M23" s="371">
        <v>4535</v>
      </c>
      <c r="N23" s="99">
        <f t="shared" si="2"/>
        <v>4428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37</v>
      </c>
      <c r="C24" s="47">
        <f t="shared" si="3"/>
        <v>10588</v>
      </c>
      <c r="D24" s="99">
        <f t="shared" ref="D24:D31" si="6">SUM(L6)</f>
        <v>10850</v>
      </c>
      <c r="E24" s="58">
        <f t="shared" si="4"/>
        <v>101.69035728006146</v>
      </c>
      <c r="F24" s="62">
        <f t="shared" si="5"/>
        <v>97.585253456221196</v>
      </c>
      <c r="G24" s="4"/>
      <c r="H24" s="455">
        <v>167</v>
      </c>
      <c r="I24" s="91">
        <v>21</v>
      </c>
      <c r="J24" s="182" t="s">
        <v>25</v>
      </c>
      <c r="K24" s="131">
        <f t="shared" si="1"/>
        <v>24</v>
      </c>
      <c r="L24" s="185" t="s">
        <v>28</v>
      </c>
      <c r="M24" s="371">
        <v>3221</v>
      </c>
      <c r="N24" s="99">
        <f t="shared" si="2"/>
        <v>3179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19</v>
      </c>
      <c r="C25" s="47">
        <f t="shared" si="3"/>
        <v>7428</v>
      </c>
      <c r="D25" s="99">
        <f t="shared" si="6"/>
        <v>6431</v>
      </c>
      <c r="E25" s="58">
        <f t="shared" si="4"/>
        <v>108.97887323943662</v>
      </c>
      <c r="F25" s="62">
        <f t="shared" si="5"/>
        <v>115.50303218784015</v>
      </c>
      <c r="G25" s="4"/>
      <c r="H25" s="140">
        <v>63</v>
      </c>
      <c r="I25" s="91">
        <v>4</v>
      </c>
      <c r="J25" s="182" t="s">
        <v>11</v>
      </c>
      <c r="K25" s="206">
        <f t="shared" si="1"/>
        <v>38</v>
      </c>
      <c r="L25" s="471" t="s">
        <v>38</v>
      </c>
      <c r="M25" s="372">
        <v>3190</v>
      </c>
      <c r="N25" s="190">
        <f t="shared" si="2"/>
        <v>3136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0</v>
      </c>
      <c r="C26" s="99">
        <f t="shared" si="3"/>
        <v>6613</v>
      </c>
      <c r="D26" s="99">
        <f t="shared" si="6"/>
        <v>16163</v>
      </c>
      <c r="E26" s="459">
        <f t="shared" si="4"/>
        <v>60.047216925451742</v>
      </c>
      <c r="F26" s="461">
        <f t="shared" si="5"/>
        <v>40.914434201571495</v>
      </c>
      <c r="G26" s="13"/>
      <c r="H26" s="455">
        <v>56</v>
      </c>
      <c r="I26" s="91">
        <v>9</v>
      </c>
      <c r="J26" s="393" t="s">
        <v>169</v>
      </c>
      <c r="K26" s="4"/>
      <c r="L26" s="438" t="s">
        <v>8</v>
      </c>
      <c r="M26" s="373">
        <v>96733</v>
      </c>
      <c r="N26" s="219">
        <f>SUM(H44)</f>
        <v>93321</v>
      </c>
      <c r="S26" s="28"/>
      <c r="T26" s="28"/>
      <c r="U26" s="28"/>
    </row>
    <row r="27" spans="1:21" x14ac:dyDescent="0.15">
      <c r="A27" s="68">
        <v>6</v>
      </c>
      <c r="B27" s="183" t="s">
        <v>2</v>
      </c>
      <c r="C27" s="47">
        <f t="shared" si="3"/>
        <v>6210</v>
      </c>
      <c r="D27" s="99">
        <f t="shared" si="6"/>
        <v>6725</v>
      </c>
      <c r="E27" s="58">
        <f t="shared" si="4"/>
        <v>98.46202631996195</v>
      </c>
      <c r="F27" s="62">
        <f t="shared" si="5"/>
        <v>92.342007434944236</v>
      </c>
      <c r="G27" s="4"/>
      <c r="H27" s="102">
        <v>45</v>
      </c>
      <c r="I27" s="91">
        <v>32</v>
      </c>
      <c r="J27" s="182" t="s">
        <v>35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5</v>
      </c>
      <c r="C28" s="47">
        <f t="shared" si="3"/>
        <v>5280</v>
      </c>
      <c r="D28" s="99">
        <f t="shared" si="6"/>
        <v>3854</v>
      </c>
      <c r="E28" s="58">
        <f t="shared" si="4"/>
        <v>111.20471777590564</v>
      </c>
      <c r="F28" s="62">
        <f t="shared" si="5"/>
        <v>137.00051894135962</v>
      </c>
      <c r="G28" s="4"/>
      <c r="H28" s="102">
        <v>3</v>
      </c>
      <c r="I28" s="91">
        <v>6</v>
      </c>
      <c r="J28" s="182" t="s">
        <v>13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29</v>
      </c>
      <c r="C29" s="47">
        <f t="shared" si="3"/>
        <v>4428</v>
      </c>
      <c r="D29" s="99">
        <f t="shared" si="6"/>
        <v>5591</v>
      </c>
      <c r="E29" s="58">
        <f t="shared" si="4"/>
        <v>97.640573318632846</v>
      </c>
      <c r="F29" s="62">
        <f t="shared" si="5"/>
        <v>79.198712216061523</v>
      </c>
      <c r="G29" s="12"/>
      <c r="H29" s="140">
        <v>0</v>
      </c>
      <c r="I29" s="91">
        <v>3</v>
      </c>
      <c r="J29" s="182" t="s">
        <v>10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28</v>
      </c>
      <c r="C30" s="47">
        <f t="shared" si="3"/>
        <v>3179</v>
      </c>
      <c r="D30" s="99">
        <f t="shared" si="6"/>
        <v>2599</v>
      </c>
      <c r="E30" s="58">
        <f t="shared" si="4"/>
        <v>98.696057125116425</v>
      </c>
      <c r="F30" s="62">
        <f t="shared" si="5"/>
        <v>122.31627549057329</v>
      </c>
      <c r="G30" s="13"/>
      <c r="H30" s="140">
        <v>0</v>
      </c>
      <c r="I30" s="91">
        <v>5</v>
      </c>
      <c r="J30" s="182" t="s">
        <v>12</v>
      </c>
      <c r="L30" s="412"/>
      <c r="M30" s="28"/>
      <c r="S30" s="28"/>
      <c r="T30" s="28"/>
      <c r="U30" s="28"/>
    </row>
    <row r="31" spans="1:21" ht="14.25" thickBot="1" x14ac:dyDescent="0.2">
      <c r="A31" s="71">
        <v>10</v>
      </c>
      <c r="B31" s="471" t="s">
        <v>38</v>
      </c>
      <c r="C31" s="47">
        <f t="shared" si="3"/>
        <v>3136</v>
      </c>
      <c r="D31" s="99">
        <f t="shared" si="6"/>
        <v>2435</v>
      </c>
      <c r="E31" s="58">
        <f t="shared" si="4"/>
        <v>98.307210031347964</v>
      </c>
      <c r="F31" s="62">
        <f t="shared" si="5"/>
        <v>128.78850102669404</v>
      </c>
      <c r="G31" s="103"/>
      <c r="H31" s="102">
        <v>0</v>
      </c>
      <c r="I31" s="91">
        <v>7</v>
      </c>
      <c r="J31" s="182" t="s">
        <v>14</v>
      </c>
      <c r="L31" s="41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93321</v>
      </c>
      <c r="D32" s="74">
        <f>SUM(L14)</f>
        <v>99220</v>
      </c>
      <c r="E32" s="77">
        <f t="shared" si="4"/>
        <v>96.472765240404001</v>
      </c>
      <c r="F32" s="75">
        <f t="shared" si="5"/>
        <v>94.054626083450927</v>
      </c>
      <c r="G32" s="482">
        <v>83.4</v>
      </c>
      <c r="H32" s="512">
        <v>0</v>
      </c>
      <c r="I32" s="91">
        <v>8</v>
      </c>
      <c r="J32" s="182" t="s">
        <v>15</v>
      </c>
      <c r="L32" s="412"/>
      <c r="M32" s="28"/>
      <c r="S32" s="28"/>
      <c r="T32" s="28"/>
      <c r="U32" s="28"/>
    </row>
    <row r="33" spans="1:30" x14ac:dyDescent="0.15">
      <c r="H33" s="99">
        <v>0</v>
      </c>
      <c r="I33" s="91">
        <v>10</v>
      </c>
      <c r="J33" s="182" t="s">
        <v>16</v>
      </c>
      <c r="L33" s="480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110">
        <v>0</v>
      </c>
      <c r="I34" s="91">
        <v>11</v>
      </c>
      <c r="J34" s="182" t="s">
        <v>17</v>
      </c>
      <c r="S34" s="28"/>
      <c r="T34" s="28"/>
      <c r="U34" s="28"/>
    </row>
    <row r="35" spans="1:30" x14ac:dyDescent="0.15">
      <c r="H35" s="137">
        <v>0</v>
      </c>
      <c r="I35" s="91">
        <v>13</v>
      </c>
      <c r="J35" s="182" t="s">
        <v>7</v>
      </c>
      <c r="L35" s="51"/>
      <c r="M35" s="481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99">
        <v>0</v>
      </c>
      <c r="I36" s="91">
        <v>18</v>
      </c>
      <c r="J36" s="182" t="s">
        <v>22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524">
        <v>0</v>
      </c>
      <c r="I37" s="91">
        <v>20</v>
      </c>
      <c r="J37" s="182" t="s">
        <v>24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48">
        <v>0</v>
      </c>
      <c r="I38" s="91">
        <v>28</v>
      </c>
      <c r="J38" s="182" t="s">
        <v>32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98">
        <v>0</v>
      </c>
      <c r="I39" s="91">
        <v>29</v>
      </c>
      <c r="J39" s="182" t="s">
        <v>54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8">
        <v>0</v>
      </c>
      <c r="I40" s="91">
        <v>30</v>
      </c>
      <c r="J40" s="182" t="s">
        <v>33</v>
      </c>
      <c r="L40" s="52"/>
      <c r="M40" s="28"/>
      <c r="S40" s="28"/>
      <c r="T40" s="28"/>
      <c r="U40" s="28"/>
    </row>
    <row r="41" spans="1:30" x14ac:dyDescent="0.15">
      <c r="H41" s="48">
        <v>0</v>
      </c>
      <c r="I41" s="91">
        <v>31</v>
      </c>
      <c r="J41" s="182" t="s">
        <v>63</v>
      </c>
      <c r="L41" s="52"/>
      <c r="M41" s="28"/>
      <c r="S41" s="28"/>
      <c r="T41" s="28"/>
      <c r="U41" s="28"/>
    </row>
    <row r="42" spans="1:30" x14ac:dyDescent="0.15">
      <c r="H42" s="221">
        <v>0</v>
      </c>
      <c r="I42" s="91">
        <v>35</v>
      </c>
      <c r="J42" s="182" t="s">
        <v>36</v>
      </c>
      <c r="L42" s="52"/>
      <c r="M42" s="28"/>
      <c r="S42" s="28"/>
      <c r="T42" s="28"/>
      <c r="U42" s="28"/>
    </row>
    <row r="43" spans="1:30" x14ac:dyDescent="0.15">
      <c r="H43" s="48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93321</v>
      </c>
      <c r="I44" s="91"/>
      <c r="J44" s="189" t="s">
        <v>97</v>
      </c>
      <c r="L44" s="52"/>
      <c r="M44" s="28"/>
    </row>
    <row r="45" spans="1:30" x14ac:dyDescent="0.15">
      <c r="R45" s="117"/>
    </row>
    <row r="46" spans="1:30" ht="13.5" customHeight="1" x14ac:dyDescent="0.15">
      <c r="H46" s="484"/>
      <c r="L46" s="500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195</v>
      </c>
      <c r="I47" s="91"/>
      <c r="J47" s="204" t="s">
        <v>70</v>
      </c>
      <c r="K47" s="4"/>
      <c r="L47" s="355" t="s">
        <v>183</v>
      </c>
      <c r="S47" s="28"/>
      <c r="T47" s="28"/>
      <c r="U47" s="28"/>
      <c r="V47" s="28"/>
    </row>
    <row r="48" spans="1:30" x14ac:dyDescent="0.15">
      <c r="H48" s="212" t="s">
        <v>99</v>
      </c>
      <c r="I48" s="136"/>
      <c r="J48" s="203" t="s">
        <v>47</v>
      </c>
      <c r="K48" s="197"/>
      <c r="L48" s="360" t="s">
        <v>99</v>
      </c>
      <c r="S48" s="28"/>
      <c r="T48" s="28"/>
      <c r="U48" s="28"/>
      <c r="V48" s="28"/>
    </row>
    <row r="49" spans="1:22" x14ac:dyDescent="0.15">
      <c r="H49" s="99">
        <v>86191</v>
      </c>
      <c r="I49" s="91">
        <v>26</v>
      </c>
      <c r="J49" s="182" t="s">
        <v>30</v>
      </c>
      <c r="K49" s="4">
        <f>SUM(I49)</f>
        <v>26</v>
      </c>
      <c r="L49" s="361">
        <v>88226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99">
        <v>22027</v>
      </c>
      <c r="I50" s="91">
        <v>13</v>
      </c>
      <c r="J50" s="182" t="s">
        <v>7</v>
      </c>
      <c r="K50" s="4">
        <f t="shared" ref="K50:K58" si="7">SUM(I50)</f>
        <v>13</v>
      </c>
      <c r="L50" s="361">
        <v>21150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98">
        <v>11256</v>
      </c>
      <c r="I51" s="91">
        <v>33</v>
      </c>
      <c r="J51" s="182" t="s">
        <v>0</v>
      </c>
      <c r="K51" s="4">
        <f t="shared" si="7"/>
        <v>33</v>
      </c>
      <c r="L51" s="361">
        <v>16327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98">
        <v>10659</v>
      </c>
      <c r="I52" s="91">
        <v>22</v>
      </c>
      <c r="J52" s="182" t="s">
        <v>26</v>
      </c>
      <c r="K52" s="4">
        <f t="shared" si="7"/>
        <v>22</v>
      </c>
      <c r="L52" s="361">
        <v>9401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47</v>
      </c>
      <c r="C53" s="66" t="s">
        <v>195</v>
      </c>
      <c r="D53" s="66" t="s">
        <v>183</v>
      </c>
      <c r="E53" s="66" t="s">
        <v>41</v>
      </c>
      <c r="F53" s="66" t="s">
        <v>50</v>
      </c>
      <c r="G53" s="328" t="s">
        <v>187</v>
      </c>
      <c r="H53" s="48">
        <v>10476</v>
      </c>
      <c r="I53" s="91">
        <v>16</v>
      </c>
      <c r="J53" s="182" t="s">
        <v>3</v>
      </c>
      <c r="K53" s="4">
        <f t="shared" si="7"/>
        <v>16</v>
      </c>
      <c r="L53" s="361">
        <v>9585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86191</v>
      </c>
      <c r="D54" s="110">
        <f>SUM(L49)</f>
        <v>88226</v>
      </c>
      <c r="E54" s="58">
        <f t="shared" ref="E54:E64" si="9">SUM(N63/M63*100)</f>
        <v>96.143806889166513</v>
      </c>
      <c r="F54" s="58">
        <f>SUM(C54/D54*100)</f>
        <v>97.693423707297171</v>
      </c>
      <c r="G54" s="4"/>
      <c r="H54" s="98">
        <v>10370</v>
      </c>
      <c r="I54" s="91">
        <v>25</v>
      </c>
      <c r="J54" s="182" t="s">
        <v>29</v>
      </c>
      <c r="K54" s="4">
        <f t="shared" si="7"/>
        <v>25</v>
      </c>
      <c r="L54" s="361">
        <v>12214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22027</v>
      </c>
      <c r="D55" s="110">
        <f t="shared" ref="D55:D64" si="10">SUM(L50)</f>
        <v>21150</v>
      </c>
      <c r="E55" s="58">
        <f t="shared" si="9"/>
        <v>100.11817644652517</v>
      </c>
      <c r="F55" s="58">
        <f t="shared" ref="F55:F64" si="11">SUM(C55/D55*100)</f>
        <v>104.14657210401892</v>
      </c>
      <c r="G55" s="4"/>
      <c r="H55" s="48">
        <v>10177</v>
      </c>
      <c r="I55" s="91">
        <v>34</v>
      </c>
      <c r="J55" s="182" t="s">
        <v>1</v>
      </c>
      <c r="K55" s="4">
        <f t="shared" si="7"/>
        <v>34</v>
      </c>
      <c r="L55" s="361">
        <v>9952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0</v>
      </c>
      <c r="C56" s="47">
        <f t="shared" si="8"/>
        <v>11256</v>
      </c>
      <c r="D56" s="110">
        <f t="shared" si="10"/>
        <v>16327</v>
      </c>
      <c r="E56" s="58">
        <f t="shared" si="9"/>
        <v>92.22449815649324</v>
      </c>
      <c r="F56" s="58">
        <f t="shared" si="11"/>
        <v>68.94101794573406</v>
      </c>
      <c r="G56" s="4"/>
      <c r="H56" s="48">
        <v>7180</v>
      </c>
      <c r="I56" s="91">
        <v>40</v>
      </c>
      <c r="J56" s="182" t="s">
        <v>2</v>
      </c>
      <c r="K56" s="4">
        <f t="shared" si="7"/>
        <v>40</v>
      </c>
      <c r="L56" s="361">
        <v>4543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26</v>
      </c>
      <c r="C57" s="47">
        <f t="shared" si="8"/>
        <v>10659</v>
      </c>
      <c r="D57" s="110">
        <f t="shared" si="10"/>
        <v>9401</v>
      </c>
      <c r="E57" s="58">
        <f t="shared" si="9"/>
        <v>81.709467228823314</v>
      </c>
      <c r="F57" s="58">
        <f t="shared" si="11"/>
        <v>113.38155515370704</v>
      </c>
      <c r="G57" s="4"/>
      <c r="H57" s="508">
        <v>6126</v>
      </c>
      <c r="I57" s="91">
        <v>36</v>
      </c>
      <c r="J57" s="182" t="s">
        <v>5</v>
      </c>
      <c r="K57" s="4">
        <f t="shared" si="7"/>
        <v>36</v>
      </c>
      <c r="L57" s="361">
        <v>10103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3</v>
      </c>
      <c r="C58" s="47">
        <f t="shared" si="8"/>
        <v>10476</v>
      </c>
      <c r="D58" s="110">
        <f t="shared" si="10"/>
        <v>9585</v>
      </c>
      <c r="E58" s="58">
        <f t="shared" si="9"/>
        <v>98.970240906943786</v>
      </c>
      <c r="F58" s="58">
        <f t="shared" si="11"/>
        <v>109.29577464788733</v>
      </c>
      <c r="G58" s="13"/>
      <c r="H58" s="388">
        <v>5760</v>
      </c>
      <c r="I58" s="152">
        <v>24</v>
      </c>
      <c r="J58" s="185" t="s">
        <v>28</v>
      </c>
      <c r="K58" s="15">
        <f t="shared" si="7"/>
        <v>24</v>
      </c>
      <c r="L58" s="362">
        <v>4464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29</v>
      </c>
      <c r="C59" s="47">
        <f t="shared" si="8"/>
        <v>10370</v>
      </c>
      <c r="D59" s="110">
        <f t="shared" si="10"/>
        <v>12214</v>
      </c>
      <c r="E59" s="58">
        <f t="shared" si="9"/>
        <v>89.837997054491908</v>
      </c>
      <c r="F59" s="58">
        <f t="shared" si="11"/>
        <v>84.902570820370073</v>
      </c>
      <c r="G59" s="4"/>
      <c r="H59" s="525">
        <v>5470</v>
      </c>
      <c r="I59" s="395">
        <v>17</v>
      </c>
      <c r="J59" s="255" t="s">
        <v>21</v>
      </c>
      <c r="K59" s="9" t="s">
        <v>66</v>
      </c>
      <c r="L59" s="363">
        <v>191400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1</v>
      </c>
      <c r="C60" s="47">
        <f t="shared" si="8"/>
        <v>10177</v>
      </c>
      <c r="D60" s="110">
        <f t="shared" si="10"/>
        <v>9952</v>
      </c>
      <c r="E60" s="58">
        <f t="shared" si="9"/>
        <v>103.02692852804212</v>
      </c>
      <c r="F60" s="58">
        <f t="shared" si="11"/>
        <v>102.26085209003215</v>
      </c>
      <c r="G60" s="4"/>
      <c r="H60" s="140">
        <v>2617</v>
      </c>
      <c r="I60" s="155">
        <v>38</v>
      </c>
      <c r="J60" s="182" t="s">
        <v>38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2</v>
      </c>
      <c r="C61" s="47">
        <f t="shared" si="8"/>
        <v>7180</v>
      </c>
      <c r="D61" s="110">
        <f t="shared" si="10"/>
        <v>4543</v>
      </c>
      <c r="E61" s="58">
        <f t="shared" si="9"/>
        <v>101.46975692481628</v>
      </c>
      <c r="F61" s="58">
        <f t="shared" si="11"/>
        <v>158.04534448602246</v>
      </c>
      <c r="G61" s="12"/>
      <c r="H61" s="102">
        <v>1096</v>
      </c>
      <c r="I61" s="155">
        <v>21</v>
      </c>
      <c r="J61" s="4" t="s">
        <v>161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5</v>
      </c>
      <c r="C62" s="47">
        <f t="shared" si="8"/>
        <v>6126</v>
      </c>
      <c r="D62" s="110">
        <f t="shared" si="10"/>
        <v>10103</v>
      </c>
      <c r="E62" s="58">
        <f t="shared" si="9"/>
        <v>105.31201650335224</v>
      </c>
      <c r="F62" s="58">
        <f t="shared" si="11"/>
        <v>60.635454815401367</v>
      </c>
      <c r="G62" s="13"/>
      <c r="H62" s="140">
        <v>493</v>
      </c>
      <c r="I62" s="198">
        <v>23</v>
      </c>
      <c r="J62" s="182" t="s">
        <v>27</v>
      </c>
      <c r="K62" s="55"/>
      <c r="L62" s="1" t="s">
        <v>60</v>
      </c>
      <c r="M62" s="499" t="s">
        <v>192</v>
      </c>
      <c r="N62" s="46" t="s">
        <v>74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28</v>
      </c>
      <c r="C63" s="388">
        <f t="shared" si="8"/>
        <v>5760</v>
      </c>
      <c r="D63" s="153">
        <f t="shared" si="10"/>
        <v>4464</v>
      </c>
      <c r="E63" s="64">
        <f t="shared" si="9"/>
        <v>106.74573758339511</v>
      </c>
      <c r="F63" s="64">
        <f t="shared" si="11"/>
        <v>129.03225806451613</v>
      </c>
      <c r="G63" s="103"/>
      <c r="H63" s="140">
        <v>479</v>
      </c>
      <c r="I63" s="91">
        <v>9</v>
      </c>
      <c r="J63" s="393" t="s">
        <v>169</v>
      </c>
      <c r="K63" s="4">
        <f>SUM(K49)</f>
        <v>26</v>
      </c>
      <c r="L63" s="182" t="s">
        <v>30</v>
      </c>
      <c r="M63" s="193">
        <v>89648</v>
      </c>
      <c r="N63" s="99">
        <f>SUM(H49)</f>
        <v>86191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56</v>
      </c>
      <c r="C64" s="113">
        <f>SUM(H89)</f>
        <v>191489</v>
      </c>
      <c r="D64" s="154">
        <f t="shared" si="10"/>
        <v>191400</v>
      </c>
      <c r="E64" s="77">
        <f t="shared" si="9"/>
        <v>96.537069339275448</v>
      </c>
      <c r="F64" s="77">
        <f t="shared" si="11"/>
        <v>100.04649947753397</v>
      </c>
      <c r="G64" s="482">
        <v>64.7</v>
      </c>
      <c r="H64" s="102">
        <v>422</v>
      </c>
      <c r="I64" s="91">
        <v>1</v>
      </c>
      <c r="J64" s="182" t="s">
        <v>4</v>
      </c>
      <c r="K64" s="4">
        <f t="shared" ref="K64:K72" si="12">SUM(K50)</f>
        <v>13</v>
      </c>
      <c r="L64" s="182" t="s">
        <v>7</v>
      </c>
      <c r="M64" s="193">
        <v>22001</v>
      </c>
      <c r="N64" s="99">
        <f t="shared" ref="N64:N72" si="13">SUM(H50)</f>
        <v>22027</v>
      </c>
      <c r="O64" s="49"/>
      <c r="S64" s="28"/>
      <c r="T64" s="28"/>
      <c r="U64" s="28"/>
      <c r="V64" s="28"/>
    </row>
    <row r="65" spans="2:22" x14ac:dyDescent="0.15">
      <c r="H65" s="47">
        <v>359</v>
      </c>
      <c r="I65" s="91">
        <v>4</v>
      </c>
      <c r="J65" s="182" t="s">
        <v>11</v>
      </c>
      <c r="K65" s="4">
        <f t="shared" si="12"/>
        <v>33</v>
      </c>
      <c r="L65" s="182" t="s">
        <v>0</v>
      </c>
      <c r="M65" s="193">
        <v>12205</v>
      </c>
      <c r="N65" s="99">
        <f t="shared" si="13"/>
        <v>11256</v>
      </c>
      <c r="O65" s="49"/>
      <c r="S65" s="28"/>
      <c r="T65" s="28"/>
      <c r="U65" s="28"/>
      <c r="V65" s="28"/>
    </row>
    <row r="66" spans="2:22" x14ac:dyDescent="0.15">
      <c r="H66" s="99">
        <v>178</v>
      </c>
      <c r="I66" s="91">
        <v>12</v>
      </c>
      <c r="J66" s="182" t="s">
        <v>18</v>
      </c>
      <c r="K66" s="4">
        <f t="shared" si="12"/>
        <v>22</v>
      </c>
      <c r="L66" s="182" t="s">
        <v>26</v>
      </c>
      <c r="M66" s="193">
        <v>13045</v>
      </c>
      <c r="N66" s="99">
        <f t="shared" si="13"/>
        <v>10659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73</v>
      </c>
      <c r="I67" s="91">
        <v>35</v>
      </c>
      <c r="J67" s="182" t="s">
        <v>36</v>
      </c>
      <c r="K67" s="4">
        <f t="shared" si="12"/>
        <v>16</v>
      </c>
      <c r="L67" s="182" t="s">
        <v>3</v>
      </c>
      <c r="M67" s="193">
        <v>10585</v>
      </c>
      <c r="N67" s="99">
        <f t="shared" si="13"/>
        <v>10476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345">
        <v>40</v>
      </c>
      <c r="I68" s="91">
        <v>15</v>
      </c>
      <c r="J68" s="182" t="s">
        <v>20</v>
      </c>
      <c r="K68" s="4">
        <f t="shared" si="12"/>
        <v>25</v>
      </c>
      <c r="L68" s="182" t="s">
        <v>29</v>
      </c>
      <c r="M68" s="193">
        <v>11543</v>
      </c>
      <c r="N68" s="99">
        <f t="shared" si="13"/>
        <v>10370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22</v>
      </c>
      <c r="I69" s="91">
        <v>27</v>
      </c>
      <c r="J69" s="182" t="s">
        <v>31</v>
      </c>
      <c r="K69" s="4">
        <f t="shared" si="12"/>
        <v>34</v>
      </c>
      <c r="L69" s="182" t="s">
        <v>1</v>
      </c>
      <c r="M69" s="193">
        <v>9878</v>
      </c>
      <c r="N69" s="99">
        <f t="shared" si="13"/>
        <v>10177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13</v>
      </c>
      <c r="I70" s="91">
        <v>29</v>
      </c>
      <c r="J70" s="182" t="s">
        <v>54</v>
      </c>
      <c r="K70" s="4">
        <f t="shared" si="12"/>
        <v>40</v>
      </c>
      <c r="L70" s="182" t="s">
        <v>2</v>
      </c>
      <c r="M70" s="193">
        <v>7076</v>
      </c>
      <c r="N70" s="99">
        <f t="shared" si="13"/>
        <v>7180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5</v>
      </c>
      <c r="I71" s="91">
        <v>30</v>
      </c>
      <c r="J71" s="182" t="s">
        <v>33</v>
      </c>
      <c r="K71" s="4">
        <f t="shared" si="12"/>
        <v>36</v>
      </c>
      <c r="L71" s="182" t="s">
        <v>5</v>
      </c>
      <c r="M71" s="193">
        <v>5817</v>
      </c>
      <c r="N71" s="99">
        <f t="shared" si="13"/>
        <v>6126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48">
        <v>0</v>
      </c>
      <c r="I72" s="91">
        <v>2</v>
      </c>
      <c r="J72" s="182" t="s">
        <v>6</v>
      </c>
      <c r="K72" s="4">
        <f t="shared" si="12"/>
        <v>24</v>
      </c>
      <c r="L72" s="185" t="s">
        <v>28</v>
      </c>
      <c r="M72" s="194">
        <v>5396</v>
      </c>
      <c r="N72" s="99">
        <f t="shared" si="13"/>
        <v>5760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98">
        <v>0</v>
      </c>
      <c r="I73" s="91">
        <v>3</v>
      </c>
      <c r="J73" s="182" t="s">
        <v>10</v>
      </c>
      <c r="K73" s="47"/>
      <c r="L73" s="331" t="s">
        <v>92</v>
      </c>
      <c r="M73" s="192">
        <v>198358</v>
      </c>
      <c r="N73" s="191">
        <f>SUM(H89)</f>
        <v>191489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5</v>
      </c>
      <c r="J74" s="182" t="s">
        <v>12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6</v>
      </c>
      <c r="J75" s="182" t="s">
        <v>13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7</v>
      </c>
      <c r="J76" s="182" t="s">
        <v>14</v>
      </c>
      <c r="L76" s="41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391">
        <v>0</v>
      </c>
      <c r="I77" s="91">
        <v>8</v>
      </c>
      <c r="J77" s="182" t="s">
        <v>15</v>
      </c>
      <c r="L77" s="412"/>
      <c r="M77" s="28"/>
      <c r="N77" s="28"/>
      <c r="O77" s="28"/>
      <c r="S77" s="28"/>
      <c r="T77" s="28"/>
      <c r="U77" s="28"/>
      <c r="V77" s="28"/>
    </row>
    <row r="78" spans="2:22" x14ac:dyDescent="0.15">
      <c r="H78" s="98">
        <v>0</v>
      </c>
      <c r="I78" s="91">
        <v>10</v>
      </c>
      <c r="J78" s="182" t="s">
        <v>16</v>
      </c>
      <c r="L78" s="412"/>
      <c r="M78" s="28"/>
      <c r="N78" s="28"/>
      <c r="O78" s="28"/>
      <c r="S78" s="28"/>
      <c r="T78" s="28"/>
      <c r="U78" s="28"/>
      <c r="V78" s="28"/>
    </row>
    <row r="79" spans="2:22" x14ac:dyDescent="0.15">
      <c r="H79" s="47">
        <v>0</v>
      </c>
      <c r="I79" s="91">
        <v>11</v>
      </c>
      <c r="J79" s="182" t="s">
        <v>17</v>
      </c>
      <c r="L79" s="480"/>
      <c r="M79" s="28"/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14</v>
      </c>
      <c r="J80" s="182" t="s">
        <v>19</v>
      </c>
      <c r="N80" s="28"/>
      <c r="O80" s="28"/>
      <c r="S80" s="28"/>
      <c r="T80" s="28"/>
      <c r="U80" s="28"/>
      <c r="V80" s="28"/>
    </row>
    <row r="81" spans="8:22" x14ac:dyDescent="0.15">
      <c r="H81" s="407">
        <v>0</v>
      </c>
      <c r="I81" s="91">
        <v>18</v>
      </c>
      <c r="J81" s="182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99">
        <v>0</v>
      </c>
      <c r="I82" s="91">
        <v>19</v>
      </c>
      <c r="J82" s="182" t="s">
        <v>23</v>
      </c>
      <c r="L82" s="51"/>
      <c r="M82" s="481"/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1">
        <v>20</v>
      </c>
      <c r="J83" s="182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8">
        <v>0</v>
      </c>
      <c r="I84" s="91">
        <v>28</v>
      </c>
      <c r="J84" s="182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391">
        <v>0</v>
      </c>
      <c r="I85" s="91">
        <v>31</v>
      </c>
      <c r="J85" s="182" t="s">
        <v>63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48">
        <v>0</v>
      </c>
      <c r="I86" s="91">
        <v>32</v>
      </c>
      <c r="J86" s="182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4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391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191489</v>
      </c>
      <c r="I89" s="91"/>
      <c r="J89" s="4" t="s">
        <v>8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L32" sqref="L32"/>
    </sheetView>
  </sheetViews>
  <sheetFormatPr defaultRowHeight="13.5" x14ac:dyDescent="0.15"/>
  <cols>
    <col min="1" max="1" width="6.125" style="468" customWidth="1"/>
    <col min="2" max="2" width="19.375" style="468" customWidth="1"/>
    <col min="3" max="4" width="13.25" style="468" customWidth="1"/>
    <col min="5" max="6" width="11.875" style="468" customWidth="1"/>
    <col min="7" max="7" width="18.625" style="468" customWidth="1"/>
    <col min="8" max="8" width="15.25" style="468" customWidth="1"/>
    <col min="9" max="9" width="4.75" style="53" customWidth="1"/>
    <col min="10" max="10" width="18.75" style="468" customWidth="1"/>
    <col min="11" max="11" width="5" style="468" customWidth="1"/>
    <col min="12" max="12" width="18.125" style="468" customWidth="1"/>
    <col min="13" max="13" width="15.875" style="468" customWidth="1"/>
    <col min="14" max="14" width="14.5" style="468" customWidth="1"/>
    <col min="15" max="15" width="11" style="468" customWidth="1"/>
    <col min="16" max="16" width="9" style="468"/>
    <col min="17" max="17" width="6.25" style="468" customWidth="1"/>
    <col min="18" max="18" width="14.25" style="60" customWidth="1"/>
    <col min="19" max="30" width="7.625" style="468" customWidth="1"/>
    <col min="31" max="16384" width="9" style="468"/>
  </cols>
  <sheetData>
    <row r="1" spans="5:31" ht="13.5" customHeight="1" x14ac:dyDescent="0.15">
      <c r="H1" s="472"/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195</v>
      </c>
      <c r="I2" s="91"/>
      <c r="J2" s="213" t="s">
        <v>103</v>
      </c>
      <c r="K2" s="4"/>
      <c r="L2" s="205" t="s">
        <v>183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99</v>
      </c>
      <c r="I3" s="91"/>
      <c r="J3" s="160" t="s">
        <v>47</v>
      </c>
      <c r="K3" s="4"/>
      <c r="L3" s="46" t="s">
        <v>99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503">
        <v>77288</v>
      </c>
      <c r="I4" s="91">
        <v>31</v>
      </c>
      <c r="J4" s="36" t="s">
        <v>63</v>
      </c>
      <c r="K4" s="231">
        <f>SUM(I4)</f>
        <v>31</v>
      </c>
      <c r="L4" s="322">
        <v>79282</v>
      </c>
      <c r="M4" s="488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42732</v>
      </c>
      <c r="I5" s="91">
        <v>3</v>
      </c>
      <c r="J5" s="36" t="s">
        <v>10</v>
      </c>
      <c r="K5" s="231">
        <f t="shared" ref="K5:K13" si="0">SUM(I5)</f>
        <v>3</v>
      </c>
      <c r="L5" s="322">
        <v>27773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38197</v>
      </c>
      <c r="I6" s="91">
        <v>2</v>
      </c>
      <c r="J6" s="36" t="s">
        <v>6</v>
      </c>
      <c r="K6" s="231">
        <f t="shared" si="0"/>
        <v>2</v>
      </c>
      <c r="L6" s="322">
        <v>41385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48">
        <v>33306</v>
      </c>
      <c r="I7" s="91">
        <v>34</v>
      </c>
      <c r="J7" s="36" t="s">
        <v>1</v>
      </c>
      <c r="K7" s="231">
        <f t="shared" si="0"/>
        <v>34</v>
      </c>
      <c r="L7" s="322">
        <v>27599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19850</v>
      </c>
      <c r="I8" s="91">
        <v>40</v>
      </c>
      <c r="J8" s="349" t="s">
        <v>2</v>
      </c>
      <c r="K8" s="231">
        <f t="shared" si="0"/>
        <v>40</v>
      </c>
      <c r="L8" s="322">
        <v>29046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48">
        <v>18528</v>
      </c>
      <c r="I9" s="91">
        <v>16</v>
      </c>
      <c r="J9" s="36" t="s">
        <v>3</v>
      </c>
      <c r="K9" s="231">
        <f t="shared" si="0"/>
        <v>16</v>
      </c>
      <c r="L9" s="322">
        <v>24062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18188</v>
      </c>
      <c r="I10" s="91">
        <v>13</v>
      </c>
      <c r="J10" s="36" t="s">
        <v>7</v>
      </c>
      <c r="K10" s="231">
        <f t="shared" si="0"/>
        <v>13</v>
      </c>
      <c r="L10" s="322">
        <v>17230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15689</v>
      </c>
      <c r="I11" s="91">
        <v>17</v>
      </c>
      <c r="J11" s="36" t="s">
        <v>21</v>
      </c>
      <c r="K11" s="231">
        <f t="shared" si="0"/>
        <v>17</v>
      </c>
      <c r="L11" s="322">
        <v>21100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26">
        <v>13807</v>
      </c>
      <c r="I12" s="91">
        <v>38</v>
      </c>
      <c r="J12" s="36" t="s">
        <v>38</v>
      </c>
      <c r="K12" s="231">
        <f t="shared" si="0"/>
        <v>38</v>
      </c>
      <c r="L12" s="323">
        <v>13812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3">
        <v>12093</v>
      </c>
      <c r="I13" s="152">
        <v>11</v>
      </c>
      <c r="J13" s="84" t="s">
        <v>17</v>
      </c>
      <c r="K13" s="231">
        <f t="shared" si="0"/>
        <v>11</v>
      </c>
      <c r="L13" s="323">
        <v>5935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11695</v>
      </c>
      <c r="I14" s="254">
        <v>1</v>
      </c>
      <c r="J14" s="466" t="s">
        <v>4</v>
      </c>
      <c r="K14" s="120" t="s">
        <v>8</v>
      </c>
      <c r="L14" s="324">
        <v>364058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10479</v>
      </c>
      <c r="I15" s="91">
        <v>26</v>
      </c>
      <c r="J15" s="36" t="s">
        <v>30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10050</v>
      </c>
      <c r="I16" s="91">
        <v>33</v>
      </c>
      <c r="J16" s="36" t="s">
        <v>0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8936</v>
      </c>
      <c r="I17" s="91">
        <v>21</v>
      </c>
      <c r="J17" s="393" t="s">
        <v>161</v>
      </c>
      <c r="L17" s="57"/>
      <c r="M17" s="493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6840</v>
      </c>
      <c r="I18" s="91">
        <v>36</v>
      </c>
      <c r="J18" s="36" t="s">
        <v>5</v>
      </c>
      <c r="K18" s="1"/>
      <c r="L18" s="214" t="s">
        <v>103</v>
      </c>
      <c r="M18" s="468" t="s">
        <v>62</v>
      </c>
      <c r="N18" s="46" t="s">
        <v>74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5331</v>
      </c>
      <c r="I19" s="91">
        <v>24</v>
      </c>
      <c r="J19" s="349" t="s">
        <v>28</v>
      </c>
      <c r="K19" s="131">
        <f>SUM(I4)</f>
        <v>31</v>
      </c>
      <c r="L19" s="36" t="s">
        <v>63</v>
      </c>
      <c r="M19" s="448">
        <v>85614</v>
      </c>
      <c r="N19" s="99">
        <f>SUM(H4)</f>
        <v>77288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47</v>
      </c>
      <c r="C20" s="66" t="s">
        <v>195</v>
      </c>
      <c r="D20" s="66" t="s">
        <v>183</v>
      </c>
      <c r="E20" s="66" t="s">
        <v>41</v>
      </c>
      <c r="F20" s="66" t="s">
        <v>50</v>
      </c>
      <c r="G20" s="328" t="s">
        <v>187</v>
      </c>
      <c r="H20" s="98">
        <v>5193</v>
      </c>
      <c r="I20" s="91">
        <v>25</v>
      </c>
      <c r="J20" s="36" t="s">
        <v>29</v>
      </c>
      <c r="K20" s="131">
        <f t="shared" ref="K20:K28" si="1">SUM(I5)</f>
        <v>3</v>
      </c>
      <c r="L20" s="36" t="s">
        <v>10</v>
      </c>
      <c r="M20" s="449">
        <v>26707</v>
      </c>
      <c r="N20" s="99">
        <f t="shared" ref="N20:N28" si="2">SUM(H5)</f>
        <v>42732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63</v>
      </c>
      <c r="C21" s="230">
        <f>SUM(H4)</f>
        <v>77288</v>
      </c>
      <c r="D21" s="6">
        <f>SUM(L4)</f>
        <v>79282</v>
      </c>
      <c r="E21" s="58">
        <f t="shared" ref="E21:E30" si="3">SUM(N19/M19*100)</f>
        <v>90.274955030719269</v>
      </c>
      <c r="F21" s="58">
        <f t="shared" ref="F21:F31" si="4">SUM(C21/D21*100)</f>
        <v>97.484927221815795</v>
      </c>
      <c r="G21" s="69"/>
      <c r="H21" s="98">
        <v>3924</v>
      </c>
      <c r="I21" s="91">
        <v>9</v>
      </c>
      <c r="J21" s="393" t="s">
        <v>169</v>
      </c>
      <c r="K21" s="131">
        <f t="shared" si="1"/>
        <v>2</v>
      </c>
      <c r="L21" s="36" t="s">
        <v>6</v>
      </c>
      <c r="M21" s="449">
        <v>42253</v>
      </c>
      <c r="N21" s="99">
        <f t="shared" si="2"/>
        <v>38197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10</v>
      </c>
      <c r="C22" s="230">
        <f t="shared" ref="C22:C30" si="5">SUM(H5)</f>
        <v>42732</v>
      </c>
      <c r="D22" s="6">
        <f t="shared" ref="D22:D30" si="6">SUM(L5)</f>
        <v>27773</v>
      </c>
      <c r="E22" s="58">
        <f t="shared" si="3"/>
        <v>160.00299546935258</v>
      </c>
      <c r="F22" s="58">
        <f t="shared" si="4"/>
        <v>153.86166420624349</v>
      </c>
      <c r="G22" s="69"/>
      <c r="H22" s="391">
        <v>2768</v>
      </c>
      <c r="I22" s="91">
        <v>10</v>
      </c>
      <c r="J22" s="36" t="s">
        <v>16</v>
      </c>
      <c r="K22" s="131">
        <f t="shared" si="1"/>
        <v>34</v>
      </c>
      <c r="L22" s="36" t="s">
        <v>1</v>
      </c>
      <c r="M22" s="449">
        <v>33195</v>
      </c>
      <c r="N22" s="99">
        <f t="shared" si="2"/>
        <v>33306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6</v>
      </c>
      <c r="C23" s="458">
        <f t="shared" si="5"/>
        <v>38197</v>
      </c>
      <c r="D23" s="110">
        <f t="shared" si="6"/>
        <v>41385</v>
      </c>
      <c r="E23" s="459">
        <f t="shared" si="3"/>
        <v>90.400681608406501</v>
      </c>
      <c r="F23" s="459">
        <f t="shared" si="4"/>
        <v>92.296725866859973</v>
      </c>
      <c r="G23" s="69"/>
      <c r="H23" s="98">
        <v>2683</v>
      </c>
      <c r="I23" s="91">
        <v>39</v>
      </c>
      <c r="J23" s="36" t="s">
        <v>39</v>
      </c>
      <c r="K23" s="131">
        <f t="shared" si="1"/>
        <v>40</v>
      </c>
      <c r="L23" s="349" t="s">
        <v>2</v>
      </c>
      <c r="M23" s="449">
        <v>25045</v>
      </c>
      <c r="N23" s="99">
        <f t="shared" si="2"/>
        <v>19850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</v>
      </c>
      <c r="C24" s="230">
        <f t="shared" si="5"/>
        <v>33306</v>
      </c>
      <c r="D24" s="6">
        <f t="shared" si="6"/>
        <v>27599</v>
      </c>
      <c r="E24" s="58">
        <f t="shared" si="3"/>
        <v>100.33438770899232</v>
      </c>
      <c r="F24" s="58">
        <f t="shared" si="4"/>
        <v>120.67828544512483</v>
      </c>
      <c r="G24" s="69"/>
      <c r="H24" s="98">
        <v>2634</v>
      </c>
      <c r="I24" s="91">
        <v>14</v>
      </c>
      <c r="J24" s="36" t="s">
        <v>19</v>
      </c>
      <c r="K24" s="131">
        <f t="shared" si="1"/>
        <v>16</v>
      </c>
      <c r="L24" s="36" t="s">
        <v>3</v>
      </c>
      <c r="M24" s="449">
        <v>17125</v>
      </c>
      <c r="N24" s="99">
        <f t="shared" si="2"/>
        <v>18528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49" t="s">
        <v>2</v>
      </c>
      <c r="C25" s="230">
        <f t="shared" si="5"/>
        <v>19850</v>
      </c>
      <c r="D25" s="6">
        <f t="shared" si="6"/>
        <v>29046</v>
      </c>
      <c r="E25" s="58">
        <f t="shared" si="3"/>
        <v>79.257336793771216</v>
      </c>
      <c r="F25" s="58">
        <f t="shared" si="4"/>
        <v>68.339874681539627</v>
      </c>
      <c r="G25" s="79"/>
      <c r="H25" s="98">
        <v>1302</v>
      </c>
      <c r="I25" s="91">
        <v>4</v>
      </c>
      <c r="J25" s="36" t="s">
        <v>11</v>
      </c>
      <c r="K25" s="131">
        <f t="shared" si="1"/>
        <v>13</v>
      </c>
      <c r="L25" s="36" t="s">
        <v>7</v>
      </c>
      <c r="M25" s="449">
        <v>18824</v>
      </c>
      <c r="N25" s="99">
        <f t="shared" si="2"/>
        <v>18188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3</v>
      </c>
      <c r="C26" s="230">
        <f t="shared" si="5"/>
        <v>18528</v>
      </c>
      <c r="D26" s="6">
        <f t="shared" si="6"/>
        <v>24062</v>
      </c>
      <c r="E26" s="58">
        <f t="shared" si="3"/>
        <v>108.19270072992701</v>
      </c>
      <c r="F26" s="58">
        <f t="shared" si="4"/>
        <v>77.001080541933348</v>
      </c>
      <c r="G26" s="69"/>
      <c r="H26" s="98">
        <v>1022</v>
      </c>
      <c r="I26" s="91">
        <v>27</v>
      </c>
      <c r="J26" s="36" t="s">
        <v>31</v>
      </c>
      <c r="K26" s="131">
        <f t="shared" si="1"/>
        <v>17</v>
      </c>
      <c r="L26" s="36" t="s">
        <v>21</v>
      </c>
      <c r="M26" s="449">
        <v>16687</v>
      </c>
      <c r="N26" s="99">
        <f t="shared" si="2"/>
        <v>15689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7</v>
      </c>
      <c r="C27" s="230">
        <f t="shared" si="5"/>
        <v>18188</v>
      </c>
      <c r="D27" s="6">
        <f t="shared" si="6"/>
        <v>17230</v>
      </c>
      <c r="E27" s="58">
        <f t="shared" si="3"/>
        <v>96.621334466638331</v>
      </c>
      <c r="F27" s="58">
        <f t="shared" si="4"/>
        <v>105.56006964596634</v>
      </c>
      <c r="G27" s="69"/>
      <c r="H27" s="98">
        <v>986</v>
      </c>
      <c r="I27" s="91">
        <v>5</v>
      </c>
      <c r="J27" s="36" t="s">
        <v>12</v>
      </c>
      <c r="K27" s="131">
        <f t="shared" si="1"/>
        <v>38</v>
      </c>
      <c r="L27" s="36" t="s">
        <v>38</v>
      </c>
      <c r="M27" s="450">
        <v>14667</v>
      </c>
      <c r="N27" s="99">
        <f t="shared" si="2"/>
        <v>13807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21</v>
      </c>
      <c r="C28" s="230">
        <f t="shared" si="5"/>
        <v>15689</v>
      </c>
      <c r="D28" s="6">
        <f t="shared" si="6"/>
        <v>21100</v>
      </c>
      <c r="E28" s="58">
        <f t="shared" si="3"/>
        <v>94.019296458320838</v>
      </c>
      <c r="F28" s="58">
        <f t="shared" si="4"/>
        <v>74.355450236966831</v>
      </c>
      <c r="G28" s="80"/>
      <c r="H28" s="98">
        <v>569</v>
      </c>
      <c r="I28" s="91">
        <v>12</v>
      </c>
      <c r="J28" s="36" t="s">
        <v>18</v>
      </c>
      <c r="K28" s="206">
        <f t="shared" si="1"/>
        <v>11</v>
      </c>
      <c r="L28" s="84" t="s">
        <v>17</v>
      </c>
      <c r="M28" s="451">
        <v>13623</v>
      </c>
      <c r="N28" s="190">
        <f t="shared" si="2"/>
        <v>12093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38</v>
      </c>
      <c r="C29" s="230">
        <f t="shared" si="5"/>
        <v>13807</v>
      </c>
      <c r="D29" s="6">
        <f t="shared" si="6"/>
        <v>13812</v>
      </c>
      <c r="E29" s="58">
        <f t="shared" si="3"/>
        <v>94.13649689779777</v>
      </c>
      <c r="F29" s="58">
        <f t="shared" si="4"/>
        <v>99.963799594555454</v>
      </c>
      <c r="G29" s="79"/>
      <c r="H29" s="98">
        <v>518</v>
      </c>
      <c r="I29" s="91">
        <v>15</v>
      </c>
      <c r="J29" s="36" t="s">
        <v>20</v>
      </c>
      <c r="K29" s="129"/>
      <c r="L29" s="129" t="s">
        <v>55</v>
      </c>
      <c r="M29" s="452">
        <v>373714</v>
      </c>
      <c r="N29" s="195">
        <f>SUM(H44)</f>
        <v>365915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17</v>
      </c>
      <c r="C30" s="230">
        <f t="shared" si="5"/>
        <v>12093</v>
      </c>
      <c r="D30" s="6">
        <f t="shared" si="6"/>
        <v>5935</v>
      </c>
      <c r="E30" s="64">
        <f t="shared" si="3"/>
        <v>88.768993613741458</v>
      </c>
      <c r="F30" s="70">
        <f t="shared" si="4"/>
        <v>203.75737152485257</v>
      </c>
      <c r="G30" s="82"/>
      <c r="H30" s="98">
        <v>483</v>
      </c>
      <c r="I30" s="91">
        <v>32</v>
      </c>
      <c r="J30" s="36" t="s">
        <v>35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365915</v>
      </c>
      <c r="D31" s="74">
        <f>SUM(L14)</f>
        <v>364058</v>
      </c>
      <c r="E31" s="77">
        <f>SUM(N29/M29*100)</f>
        <v>97.913110025313472</v>
      </c>
      <c r="F31" s="70">
        <f t="shared" si="4"/>
        <v>100.51008355811437</v>
      </c>
      <c r="G31" s="92">
        <v>55.1</v>
      </c>
      <c r="H31" s="98">
        <v>332</v>
      </c>
      <c r="I31" s="91">
        <v>20</v>
      </c>
      <c r="J31" s="36" t="s">
        <v>24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300</v>
      </c>
      <c r="I32" s="91">
        <v>7</v>
      </c>
      <c r="J32" s="36" t="s">
        <v>14</v>
      </c>
      <c r="K32" s="1"/>
      <c r="L32" s="412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98</v>
      </c>
      <c r="I33" s="91">
        <v>37</v>
      </c>
      <c r="J33" s="36" t="s">
        <v>37</v>
      </c>
      <c r="K33" s="1"/>
      <c r="L33" s="412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45</v>
      </c>
      <c r="I34" s="91">
        <v>18</v>
      </c>
      <c r="J34" s="36" t="s">
        <v>22</v>
      </c>
      <c r="K34" s="1"/>
      <c r="L34" s="412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39</v>
      </c>
      <c r="I35" s="91">
        <v>23</v>
      </c>
      <c r="J35" s="36" t="s">
        <v>27</v>
      </c>
      <c r="K35" s="1"/>
      <c r="L35" s="480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4</v>
      </c>
      <c r="I36" s="91">
        <v>6</v>
      </c>
      <c r="J36" s="36" t="s">
        <v>13</v>
      </c>
      <c r="K36" s="1"/>
      <c r="L36" s="476"/>
      <c r="M36" s="476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4</v>
      </c>
      <c r="I37" s="91">
        <v>19</v>
      </c>
      <c r="J37" s="36" t="s">
        <v>23</v>
      </c>
      <c r="K37" s="1"/>
      <c r="L37" s="51"/>
      <c r="M37" s="481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345">
        <v>1</v>
      </c>
      <c r="I38" s="91">
        <v>30</v>
      </c>
      <c r="J38" s="36" t="s">
        <v>33</v>
      </c>
      <c r="K38" s="1"/>
      <c r="L38" s="476"/>
      <c r="M38" s="476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1</v>
      </c>
      <c r="I39" s="91">
        <v>35</v>
      </c>
      <c r="J39" s="36" t="s">
        <v>36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8</v>
      </c>
      <c r="J40" s="36" t="s">
        <v>15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22</v>
      </c>
      <c r="J41" s="36" t="s">
        <v>26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345">
        <v>0</v>
      </c>
      <c r="I42" s="91">
        <v>28</v>
      </c>
      <c r="J42" s="36" t="s">
        <v>32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29</v>
      </c>
      <c r="J43" s="36" t="s">
        <v>54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365915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74"/>
      <c r="L47" s="493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195</v>
      </c>
      <c r="I48" s="91"/>
      <c r="J48" s="216" t="s">
        <v>91</v>
      </c>
      <c r="K48" s="4"/>
      <c r="L48" s="384" t="s">
        <v>183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6" t="s">
        <v>99</v>
      </c>
      <c r="I49" s="91"/>
      <c r="J49" s="160" t="s">
        <v>9</v>
      </c>
      <c r="K49" s="4"/>
      <c r="L49" s="384" t="s">
        <v>99</v>
      </c>
      <c r="M49" s="494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99">
        <v>15212</v>
      </c>
      <c r="I50" s="91">
        <v>16</v>
      </c>
      <c r="J50" s="36" t="s">
        <v>3</v>
      </c>
      <c r="K50" s="382">
        <f>SUM(I50)</f>
        <v>16</v>
      </c>
      <c r="L50" s="385">
        <v>12000</v>
      </c>
      <c r="M50" s="494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8103</v>
      </c>
      <c r="I51" s="91">
        <v>33</v>
      </c>
      <c r="J51" s="36" t="s">
        <v>0</v>
      </c>
      <c r="K51" s="382">
        <f t="shared" ref="K51:K59" si="7">SUM(I51)</f>
        <v>33</v>
      </c>
      <c r="L51" s="386">
        <v>5458</v>
      </c>
      <c r="M51" s="494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3527</v>
      </c>
      <c r="I52" s="91">
        <v>26</v>
      </c>
      <c r="J52" s="36" t="s">
        <v>30</v>
      </c>
      <c r="K52" s="382">
        <f t="shared" si="7"/>
        <v>26</v>
      </c>
      <c r="L52" s="386">
        <v>7239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47</v>
      </c>
      <c r="C53" s="66" t="s">
        <v>195</v>
      </c>
      <c r="D53" s="66" t="s">
        <v>183</v>
      </c>
      <c r="E53" s="66" t="s">
        <v>41</v>
      </c>
      <c r="F53" s="66" t="s">
        <v>50</v>
      </c>
      <c r="G53" s="328" t="s">
        <v>187</v>
      </c>
      <c r="H53" s="98">
        <v>2780</v>
      </c>
      <c r="I53" s="91">
        <v>40</v>
      </c>
      <c r="J53" s="36" t="s">
        <v>2</v>
      </c>
      <c r="K53" s="382">
        <f t="shared" si="7"/>
        <v>40</v>
      </c>
      <c r="L53" s="386">
        <v>1699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15212</v>
      </c>
      <c r="D54" s="110">
        <f>SUM(L50)</f>
        <v>12000</v>
      </c>
      <c r="E54" s="58">
        <f t="shared" ref="E54:E63" si="8">SUM(N67/M67*100)</f>
        <v>101.95710455764075</v>
      </c>
      <c r="F54" s="58">
        <f t="shared" ref="F54:F61" si="9">SUM(C54/D54*100)</f>
        <v>126.76666666666667</v>
      </c>
      <c r="G54" s="69"/>
      <c r="H54" s="98">
        <v>1427</v>
      </c>
      <c r="I54" s="91">
        <v>34</v>
      </c>
      <c r="J54" s="36" t="s">
        <v>1</v>
      </c>
      <c r="K54" s="382">
        <f t="shared" si="7"/>
        <v>34</v>
      </c>
      <c r="L54" s="386">
        <v>2439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8103</v>
      </c>
      <c r="D55" s="110">
        <f t="shared" ref="D55:D63" si="11">SUM(L51)</f>
        <v>5458</v>
      </c>
      <c r="E55" s="58">
        <f t="shared" si="8"/>
        <v>111.19802387813915</v>
      </c>
      <c r="F55" s="58">
        <f t="shared" si="9"/>
        <v>148.4609747160132</v>
      </c>
      <c r="G55" s="69"/>
      <c r="H55" s="98">
        <v>1371</v>
      </c>
      <c r="I55" s="91">
        <v>22</v>
      </c>
      <c r="J55" s="36" t="s">
        <v>26</v>
      </c>
      <c r="K55" s="382">
        <f t="shared" si="7"/>
        <v>22</v>
      </c>
      <c r="L55" s="386">
        <v>1371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3527</v>
      </c>
      <c r="D56" s="110">
        <f t="shared" si="11"/>
        <v>7239</v>
      </c>
      <c r="E56" s="58">
        <f t="shared" si="8"/>
        <v>91.68182999740057</v>
      </c>
      <c r="F56" s="58">
        <f t="shared" si="9"/>
        <v>48.722199198784359</v>
      </c>
      <c r="G56" s="69"/>
      <c r="H56" s="48">
        <v>1218</v>
      </c>
      <c r="I56" s="91">
        <v>38</v>
      </c>
      <c r="J56" s="36" t="s">
        <v>38</v>
      </c>
      <c r="K56" s="382">
        <f t="shared" si="7"/>
        <v>38</v>
      </c>
      <c r="L56" s="386">
        <v>1417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2</v>
      </c>
      <c r="C57" s="47">
        <f t="shared" si="10"/>
        <v>2780</v>
      </c>
      <c r="D57" s="110">
        <f t="shared" si="11"/>
        <v>1699</v>
      </c>
      <c r="E57" s="58">
        <f t="shared" si="8"/>
        <v>90.435914118412498</v>
      </c>
      <c r="F57" s="58">
        <f t="shared" si="9"/>
        <v>163.62566215420836</v>
      </c>
      <c r="G57" s="69"/>
      <c r="H57" s="48">
        <v>1145</v>
      </c>
      <c r="I57" s="91">
        <v>31</v>
      </c>
      <c r="J57" s="36" t="s">
        <v>63</v>
      </c>
      <c r="K57" s="382">
        <f t="shared" si="7"/>
        <v>31</v>
      </c>
      <c r="L57" s="386">
        <v>1891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1427</v>
      </c>
      <c r="D58" s="110">
        <f t="shared" si="11"/>
        <v>2439</v>
      </c>
      <c r="E58" s="58">
        <f t="shared" si="8"/>
        <v>86.223564954682772</v>
      </c>
      <c r="F58" s="58">
        <f t="shared" si="9"/>
        <v>58.507585075850756</v>
      </c>
      <c r="G58" s="79"/>
      <c r="H58" s="48">
        <v>1006</v>
      </c>
      <c r="I58" s="91">
        <v>14</v>
      </c>
      <c r="J58" s="36" t="s">
        <v>19</v>
      </c>
      <c r="K58" s="382">
        <f t="shared" si="7"/>
        <v>14</v>
      </c>
      <c r="L58" s="386">
        <v>837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26</v>
      </c>
      <c r="C59" s="47">
        <f t="shared" si="10"/>
        <v>1371</v>
      </c>
      <c r="D59" s="110">
        <f t="shared" si="11"/>
        <v>1371</v>
      </c>
      <c r="E59" s="58">
        <f t="shared" si="8"/>
        <v>100</v>
      </c>
      <c r="F59" s="58">
        <f t="shared" si="9"/>
        <v>100</v>
      </c>
      <c r="G59" s="69"/>
      <c r="H59" s="527">
        <v>884</v>
      </c>
      <c r="I59" s="152">
        <v>24</v>
      </c>
      <c r="J59" s="522" t="s">
        <v>28</v>
      </c>
      <c r="K59" s="383">
        <f t="shared" si="7"/>
        <v>24</v>
      </c>
      <c r="L59" s="387">
        <v>348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38</v>
      </c>
      <c r="C60" s="99">
        <f t="shared" si="10"/>
        <v>1218</v>
      </c>
      <c r="D60" s="110">
        <f t="shared" si="11"/>
        <v>1417</v>
      </c>
      <c r="E60" s="58">
        <f t="shared" si="8"/>
        <v>106.00522193211488</v>
      </c>
      <c r="F60" s="58">
        <f t="shared" si="9"/>
        <v>85.956245589273124</v>
      </c>
      <c r="G60" s="440"/>
      <c r="H60" s="506">
        <v>882</v>
      </c>
      <c r="I60" s="254">
        <v>25</v>
      </c>
      <c r="J60" s="466" t="s">
        <v>29</v>
      </c>
      <c r="K60" s="441" t="s">
        <v>8</v>
      </c>
      <c r="L60" s="454">
        <v>38002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63</v>
      </c>
      <c r="C61" s="47">
        <f t="shared" si="10"/>
        <v>1145</v>
      </c>
      <c r="D61" s="110">
        <f t="shared" si="11"/>
        <v>1891</v>
      </c>
      <c r="E61" s="58">
        <f t="shared" si="8"/>
        <v>85.256887565152638</v>
      </c>
      <c r="F61" s="58">
        <f t="shared" si="9"/>
        <v>60.549973558963508</v>
      </c>
      <c r="G61" s="80"/>
      <c r="H61" s="48">
        <v>631</v>
      </c>
      <c r="I61" s="91">
        <v>1</v>
      </c>
      <c r="J61" s="36" t="s">
        <v>4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19</v>
      </c>
      <c r="C62" s="47">
        <f t="shared" si="10"/>
        <v>1006</v>
      </c>
      <c r="D62" s="110">
        <f t="shared" si="11"/>
        <v>837</v>
      </c>
      <c r="E62" s="58">
        <f t="shared" si="8"/>
        <v>104.03309203722854</v>
      </c>
      <c r="F62" s="58">
        <f>SUM(C62/D62*100)</f>
        <v>120.19115890083631</v>
      </c>
      <c r="G62" s="79"/>
      <c r="H62" s="48">
        <v>436</v>
      </c>
      <c r="I62" s="91">
        <v>36</v>
      </c>
      <c r="J62" s="36" t="s">
        <v>5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522" t="s">
        <v>28</v>
      </c>
      <c r="C63" s="47">
        <f t="shared" si="10"/>
        <v>884</v>
      </c>
      <c r="D63" s="110">
        <f t="shared" si="11"/>
        <v>348</v>
      </c>
      <c r="E63" s="64">
        <f t="shared" si="8"/>
        <v>109.00123304562268</v>
      </c>
      <c r="F63" s="58">
        <f>SUM(C63/D63*100)</f>
        <v>254.02298850574715</v>
      </c>
      <c r="G63" s="82"/>
      <c r="H63" s="48">
        <v>365</v>
      </c>
      <c r="I63" s="91">
        <v>15</v>
      </c>
      <c r="J63" s="36" t="s">
        <v>20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57</v>
      </c>
      <c r="C64" s="74">
        <f>SUM(H90)</f>
        <v>39403</v>
      </c>
      <c r="D64" s="74">
        <f>SUM(L60)</f>
        <v>38002</v>
      </c>
      <c r="E64" s="77">
        <f>SUM(N77/M77*100)</f>
        <v>99.656035812741848</v>
      </c>
      <c r="F64" s="77">
        <f>SUM(C64/D64*100)</f>
        <v>103.68664807115415</v>
      </c>
      <c r="G64" s="483">
        <v>153.9</v>
      </c>
      <c r="H64" s="407">
        <v>200</v>
      </c>
      <c r="I64" s="91">
        <v>37</v>
      </c>
      <c r="J64" s="36" t="s">
        <v>37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03">
        <v>141</v>
      </c>
      <c r="I65" s="91">
        <v>13</v>
      </c>
      <c r="J65" s="36" t="s">
        <v>7</v>
      </c>
      <c r="L65" s="1"/>
      <c r="M65" s="493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98">
        <v>43</v>
      </c>
      <c r="I66" s="91">
        <v>9</v>
      </c>
      <c r="J66" s="393" t="s">
        <v>169</v>
      </c>
      <c r="K66" s="1"/>
      <c r="L66" s="217" t="s">
        <v>91</v>
      </c>
      <c r="M66" s="400" t="s">
        <v>62</v>
      </c>
      <c r="N66" s="46" t="s">
        <v>74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98">
        <v>24</v>
      </c>
      <c r="I67" s="91">
        <v>19</v>
      </c>
      <c r="J67" s="36" t="s">
        <v>23</v>
      </c>
      <c r="K67" s="4">
        <f>SUM(I50)</f>
        <v>16</v>
      </c>
      <c r="L67" s="36" t="s">
        <v>3</v>
      </c>
      <c r="M67" s="485">
        <v>14920</v>
      </c>
      <c r="N67" s="99">
        <f>SUM(H50)</f>
        <v>15212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5</v>
      </c>
      <c r="I68" s="91">
        <v>17</v>
      </c>
      <c r="J68" s="36" t="s">
        <v>21</v>
      </c>
      <c r="K68" s="4">
        <f t="shared" ref="K68:K76" si="12">SUM(I51)</f>
        <v>33</v>
      </c>
      <c r="L68" s="36" t="s">
        <v>0</v>
      </c>
      <c r="M68" s="486">
        <v>7287</v>
      </c>
      <c r="N68" s="99">
        <f t="shared" ref="N68:N76" si="13">SUM(H51)</f>
        <v>8103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3</v>
      </c>
      <c r="I69" s="91">
        <v>23</v>
      </c>
      <c r="J69" s="36" t="s">
        <v>27</v>
      </c>
      <c r="K69" s="4">
        <f t="shared" si="12"/>
        <v>26</v>
      </c>
      <c r="L69" s="36" t="s">
        <v>30</v>
      </c>
      <c r="M69" s="486">
        <v>3847</v>
      </c>
      <c r="N69" s="99">
        <f t="shared" si="13"/>
        <v>3527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2</v>
      </c>
      <c r="J70" s="36" t="s">
        <v>6</v>
      </c>
      <c r="K70" s="4">
        <f t="shared" si="12"/>
        <v>40</v>
      </c>
      <c r="L70" s="36" t="s">
        <v>2</v>
      </c>
      <c r="M70" s="486">
        <v>3074</v>
      </c>
      <c r="N70" s="99">
        <f t="shared" si="13"/>
        <v>2780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98">
        <v>0</v>
      </c>
      <c r="I71" s="91">
        <v>3</v>
      </c>
      <c r="J71" s="36" t="s">
        <v>10</v>
      </c>
      <c r="K71" s="4">
        <f t="shared" si="12"/>
        <v>34</v>
      </c>
      <c r="L71" s="36" t="s">
        <v>1</v>
      </c>
      <c r="M71" s="486">
        <v>1655</v>
      </c>
      <c r="N71" s="99">
        <f t="shared" si="13"/>
        <v>1427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4</v>
      </c>
      <c r="J72" s="36" t="s">
        <v>11</v>
      </c>
      <c r="K72" s="4">
        <f t="shared" si="12"/>
        <v>22</v>
      </c>
      <c r="L72" s="36" t="s">
        <v>26</v>
      </c>
      <c r="M72" s="486">
        <v>1371</v>
      </c>
      <c r="N72" s="99">
        <f t="shared" si="13"/>
        <v>1371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5</v>
      </c>
      <c r="J73" s="36" t="s">
        <v>12</v>
      </c>
      <c r="K73" s="4">
        <f t="shared" si="12"/>
        <v>38</v>
      </c>
      <c r="L73" s="36" t="s">
        <v>38</v>
      </c>
      <c r="M73" s="486">
        <v>1149</v>
      </c>
      <c r="N73" s="99">
        <f t="shared" si="13"/>
        <v>1218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98">
        <v>0</v>
      </c>
      <c r="I74" s="91">
        <v>6</v>
      </c>
      <c r="J74" s="36" t="s">
        <v>13</v>
      </c>
      <c r="K74" s="4">
        <f t="shared" si="12"/>
        <v>31</v>
      </c>
      <c r="L74" s="36" t="s">
        <v>63</v>
      </c>
      <c r="M74" s="486">
        <v>1343</v>
      </c>
      <c r="N74" s="99">
        <f t="shared" si="13"/>
        <v>1145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7</v>
      </c>
      <c r="J75" s="36" t="s">
        <v>14</v>
      </c>
      <c r="K75" s="4">
        <f t="shared" si="12"/>
        <v>14</v>
      </c>
      <c r="L75" s="36" t="s">
        <v>19</v>
      </c>
      <c r="M75" s="486">
        <v>967</v>
      </c>
      <c r="N75" s="99">
        <f t="shared" si="13"/>
        <v>1006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8</v>
      </c>
      <c r="J76" s="36" t="s">
        <v>15</v>
      </c>
      <c r="K76" s="15">
        <f t="shared" si="12"/>
        <v>24</v>
      </c>
      <c r="L76" s="522" t="s">
        <v>28</v>
      </c>
      <c r="M76" s="487">
        <v>811</v>
      </c>
      <c r="N76" s="190">
        <f t="shared" si="13"/>
        <v>884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98">
        <v>0</v>
      </c>
      <c r="I77" s="91">
        <v>10</v>
      </c>
      <c r="J77" s="36" t="s">
        <v>16</v>
      </c>
      <c r="K77" s="4"/>
      <c r="L77" s="129" t="s">
        <v>56</v>
      </c>
      <c r="M77" s="351">
        <v>39539</v>
      </c>
      <c r="N77" s="195">
        <f>SUM(H90)</f>
        <v>39403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503">
        <v>0</v>
      </c>
      <c r="I78" s="91">
        <v>11</v>
      </c>
      <c r="J78" s="36" t="s">
        <v>17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7">
        <v>0</v>
      </c>
      <c r="I80" s="91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99">
        <v>0</v>
      </c>
      <c r="I81" s="91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21</v>
      </c>
      <c r="J82" s="36" t="s">
        <v>71</v>
      </c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L84" s="412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L85" s="480"/>
      <c r="M85" s="28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L86" s="476"/>
      <c r="M86" s="476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L87" s="51"/>
      <c r="M87" s="481"/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L88" s="476"/>
      <c r="M88" s="476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39403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L34" sqref="L34"/>
    </sheetView>
  </sheetViews>
  <sheetFormatPr defaultRowHeight="13.5" customHeight="1" x14ac:dyDescent="0.15"/>
  <cols>
    <col min="1" max="1" width="6.125" style="469" customWidth="1"/>
    <col min="2" max="2" width="19.25" style="469" customWidth="1"/>
    <col min="3" max="4" width="13.25" style="469" customWidth="1"/>
    <col min="5" max="6" width="11.875" style="469" customWidth="1"/>
    <col min="7" max="7" width="19.875" style="469" customWidth="1"/>
    <col min="8" max="8" width="14.5" style="469" customWidth="1"/>
    <col min="9" max="9" width="5.125" style="469" customWidth="1"/>
    <col min="10" max="10" width="17.625" style="469" customWidth="1"/>
    <col min="11" max="11" width="5" style="469" customWidth="1"/>
    <col min="12" max="12" width="17.875" style="469" customWidth="1"/>
    <col min="13" max="13" width="15.375" style="1" customWidth="1"/>
    <col min="14" max="14" width="14.25" style="1" customWidth="1"/>
    <col min="15" max="15" width="10.5" style="469" customWidth="1"/>
    <col min="16" max="16" width="9" style="469"/>
    <col min="17" max="17" width="7.75" style="469" customWidth="1"/>
    <col min="18" max="18" width="14" style="469" customWidth="1"/>
    <col min="19" max="30" width="7.625" style="469" customWidth="1"/>
    <col min="31" max="16384" width="9" style="469"/>
  </cols>
  <sheetData>
    <row r="1" spans="8:30" ht="13.5" customHeight="1" x14ac:dyDescent="0.2">
      <c r="H1" s="183" t="s">
        <v>69</v>
      </c>
      <c r="I1" s="474"/>
      <c r="J1" s="50"/>
      <c r="K1" s="1"/>
      <c r="L1" s="51"/>
      <c r="M1" s="490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198</v>
      </c>
      <c r="I2" s="4"/>
      <c r="J2" s="208" t="s">
        <v>69</v>
      </c>
      <c r="K2" s="89"/>
      <c r="L2" s="374" t="s">
        <v>186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99</v>
      </c>
      <c r="I3" s="4"/>
      <c r="J3" s="160" t="s">
        <v>9</v>
      </c>
      <c r="K3" s="89"/>
      <c r="L3" s="375" t="s">
        <v>99</v>
      </c>
      <c r="M3" s="495"/>
      <c r="N3" s="496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24770</v>
      </c>
      <c r="I4" s="91">
        <v>33</v>
      </c>
      <c r="J4" s="183" t="s">
        <v>0</v>
      </c>
      <c r="K4" s="135">
        <f>SUM(I4)</f>
        <v>33</v>
      </c>
      <c r="L4" s="367">
        <v>18891</v>
      </c>
      <c r="M4" s="501"/>
      <c r="N4" s="496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16427</v>
      </c>
      <c r="I5" s="91">
        <v>9</v>
      </c>
      <c r="J5" s="408" t="s">
        <v>169</v>
      </c>
      <c r="K5" s="135">
        <f t="shared" ref="K5:K13" si="0">SUM(I5)</f>
        <v>9</v>
      </c>
      <c r="L5" s="368">
        <v>15117</v>
      </c>
      <c r="M5" s="495"/>
      <c r="N5" s="496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15714</v>
      </c>
      <c r="I6" s="91">
        <v>13</v>
      </c>
      <c r="J6" s="183" t="s">
        <v>7</v>
      </c>
      <c r="K6" s="135">
        <f t="shared" si="0"/>
        <v>13</v>
      </c>
      <c r="L6" s="368">
        <v>16210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9220</v>
      </c>
      <c r="I7" s="91">
        <v>36</v>
      </c>
      <c r="J7" s="183" t="s">
        <v>5</v>
      </c>
      <c r="K7" s="135">
        <f t="shared" si="0"/>
        <v>36</v>
      </c>
      <c r="L7" s="368">
        <v>2391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7728</v>
      </c>
      <c r="I8" s="91">
        <v>24</v>
      </c>
      <c r="J8" s="183" t="s">
        <v>28</v>
      </c>
      <c r="K8" s="135">
        <f t="shared" si="0"/>
        <v>24</v>
      </c>
      <c r="L8" s="368">
        <v>7183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6755</v>
      </c>
      <c r="I9" s="91">
        <v>34</v>
      </c>
      <c r="J9" s="183" t="s">
        <v>1</v>
      </c>
      <c r="K9" s="135">
        <f t="shared" si="0"/>
        <v>34</v>
      </c>
      <c r="L9" s="368">
        <v>7195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5122</v>
      </c>
      <c r="I10" s="91">
        <v>25</v>
      </c>
      <c r="J10" s="183" t="s">
        <v>29</v>
      </c>
      <c r="K10" s="135">
        <f t="shared" si="0"/>
        <v>25</v>
      </c>
      <c r="L10" s="368">
        <v>7255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3851</v>
      </c>
      <c r="I11" s="91">
        <v>22</v>
      </c>
      <c r="J11" s="183" t="s">
        <v>26</v>
      </c>
      <c r="K11" s="135">
        <f t="shared" si="0"/>
        <v>22</v>
      </c>
      <c r="L11" s="368">
        <v>4929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3103</v>
      </c>
      <c r="I12" s="91">
        <v>17</v>
      </c>
      <c r="J12" s="183" t="s">
        <v>21</v>
      </c>
      <c r="K12" s="135">
        <f t="shared" si="0"/>
        <v>17</v>
      </c>
      <c r="L12" s="368">
        <v>3160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521">
        <v>2921</v>
      </c>
      <c r="I13" s="152">
        <v>38</v>
      </c>
      <c r="J13" s="253" t="s">
        <v>38</v>
      </c>
      <c r="K13" s="207">
        <f t="shared" si="0"/>
        <v>38</v>
      </c>
      <c r="L13" s="376">
        <v>837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2106</v>
      </c>
      <c r="I14" s="254">
        <v>20</v>
      </c>
      <c r="J14" s="475" t="s">
        <v>24</v>
      </c>
      <c r="K14" s="89" t="s">
        <v>8</v>
      </c>
      <c r="L14" s="377">
        <v>102935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2010</v>
      </c>
      <c r="I15" s="91">
        <v>2</v>
      </c>
      <c r="J15" s="183" t="s">
        <v>6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1885</v>
      </c>
      <c r="I16" s="91">
        <v>26</v>
      </c>
      <c r="J16" s="183" t="s">
        <v>30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345">
        <v>1748</v>
      </c>
      <c r="I17" s="91">
        <v>1</v>
      </c>
      <c r="J17" s="183" t="s">
        <v>4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1685</v>
      </c>
      <c r="I18" s="91">
        <v>40</v>
      </c>
      <c r="J18" s="183" t="s">
        <v>2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1319</v>
      </c>
      <c r="I19" s="91">
        <v>12</v>
      </c>
      <c r="J19" s="183" t="s">
        <v>18</v>
      </c>
      <c r="K19" s="1"/>
      <c r="L19" s="57" t="s">
        <v>69</v>
      </c>
      <c r="M19" s="104" t="s">
        <v>191</v>
      </c>
      <c r="N19" s="46" t="s">
        <v>74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1232</v>
      </c>
      <c r="I20" s="91">
        <v>6</v>
      </c>
      <c r="J20" s="183" t="s">
        <v>13</v>
      </c>
      <c r="K20" s="135">
        <f>SUM(I4)</f>
        <v>33</v>
      </c>
      <c r="L20" s="183" t="s">
        <v>0</v>
      </c>
      <c r="M20" s="378">
        <v>22819</v>
      </c>
      <c r="N20" s="99">
        <f>SUM(H4)</f>
        <v>24770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47</v>
      </c>
      <c r="C21" s="66" t="s">
        <v>195</v>
      </c>
      <c r="D21" s="66" t="s">
        <v>183</v>
      </c>
      <c r="E21" s="66" t="s">
        <v>41</v>
      </c>
      <c r="F21" s="66" t="s">
        <v>50</v>
      </c>
      <c r="G21" s="328" t="s">
        <v>187</v>
      </c>
      <c r="H21" s="98">
        <v>1209</v>
      </c>
      <c r="I21" s="91">
        <v>21</v>
      </c>
      <c r="J21" s="183" t="s">
        <v>25</v>
      </c>
      <c r="K21" s="135">
        <f t="shared" ref="K21:K29" si="1">SUM(I5)</f>
        <v>9</v>
      </c>
      <c r="L21" s="408" t="s">
        <v>169</v>
      </c>
      <c r="M21" s="379">
        <v>16877</v>
      </c>
      <c r="N21" s="99">
        <f t="shared" ref="N21:N29" si="2">SUM(H5)</f>
        <v>16427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24770</v>
      </c>
      <c r="D22" s="110">
        <f>SUM(L4)</f>
        <v>18891</v>
      </c>
      <c r="E22" s="62">
        <f t="shared" ref="E22:E31" si="3">SUM(N20/M20*100)</f>
        <v>108.54989263333188</v>
      </c>
      <c r="F22" s="58">
        <f t="shared" ref="F22:F32" si="4">SUM(C22/D22*100)</f>
        <v>131.12063945794296</v>
      </c>
      <c r="G22" s="69"/>
      <c r="H22" s="98">
        <v>941</v>
      </c>
      <c r="I22" s="91">
        <v>31</v>
      </c>
      <c r="J22" s="91" t="s">
        <v>63</v>
      </c>
      <c r="K22" s="135">
        <f t="shared" si="1"/>
        <v>13</v>
      </c>
      <c r="L22" s="183" t="s">
        <v>7</v>
      </c>
      <c r="M22" s="379">
        <v>18121</v>
      </c>
      <c r="N22" s="99">
        <f t="shared" si="2"/>
        <v>15714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408" t="s">
        <v>169</v>
      </c>
      <c r="C23" s="47">
        <f t="shared" ref="C23:C31" si="5">SUM(H5)</f>
        <v>16427</v>
      </c>
      <c r="D23" s="110">
        <f t="shared" ref="D23:D31" si="6">SUM(L5)</f>
        <v>15117</v>
      </c>
      <c r="E23" s="62">
        <f t="shared" si="3"/>
        <v>97.333649345262785</v>
      </c>
      <c r="F23" s="58">
        <f t="shared" si="4"/>
        <v>108.66574055698881</v>
      </c>
      <c r="G23" s="69"/>
      <c r="H23" s="98">
        <v>926</v>
      </c>
      <c r="I23" s="91">
        <v>15</v>
      </c>
      <c r="J23" s="183" t="s">
        <v>20</v>
      </c>
      <c r="K23" s="135">
        <f t="shared" si="1"/>
        <v>36</v>
      </c>
      <c r="L23" s="183" t="s">
        <v>5</v>
      </c>
      <c r="M23" s="379">
        <v>2759</v>
      </c>
      <c r="N23" s="99">
        <f t="shared" si="2"/>
        <v>9220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3" t="s">
        <v>7</v>
      </c>
      <c r="C24" s="47">
        <f t="shared" si="5"/>
        <v>15714</v>
      </c>
      <c r="D24" s="110">
        <f t="shared" si="6"/>
        <v>16210</v>
      </c>
      <c r="E24" s="62">
        <f t="shared" si="3"/>
        <v>86.717068594448435</v>
      </c>
      <c r="F24" s="58">
        <f t="shared" si="4"/>
        <v>96.940160394818008</v>
      </c>
      <c r="G24" s="69"/>
      <c r="H24" s="98">
        <v>764</v>
      </c>
      <c r="I24" s="91">
        <v>16</v>
      </c>
      <c r="J24" s="183" t="s">
        <v>3</v>
      </c>
      <c r="K24" s="135">
        <f t="shared" si="1"/>
        <v>24</v>
      </c>
      <c r="L24" s="183" t="s">
        <v>28</v>
      </c>
      <c r="M24" s="379">
        <v>7344</v>
      </c>
      <c r="N24" s="99">
        <f t="shared" si="2"/>
        <v>7728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5</v>
      </c>
      <c r="C25" s="47">
        <f t="shared" si="5"/>
        <v>9220</v>
      </c>
      <c r="D25" s="110">
        <f t="shared" si="6"/>
        <v>2391</v>
      </c>
      <c r="E25" s="62">
        <f t="shared" si="3"/>
        <v>334.17905038057268</v>
      </c>
      <c r="F25" s="58">
        <f t="shared" si="4"/>
        <v>385.61271434546211</v>
      </c>
      <c r="G25" s="69"/>
      <c r="H25" s="98">
        <v>694</v>
      </c>
      <c r="I25" s="91">
        <v>18</v>
      </c>
      <c r="J25" s="183" t="s">
        <v>22</v>
      </c>
      <c r="K25" s="135">
        <f t="shared" si="1"/>
        <v>34</v>
      </c>
      <c r="L25" s="183" t="s">
        <v>1</v>
      </c>
      <c r="M25" s="379">
        <v>7273</v>
      </c>
      <c r="N25" s="99">
        <f t="shared" si="2"/>
        <v>6755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28</v>
      </c>
      <c r="C26" s="47">
        <f t="shared" si="5"/>
        <v>7728</v>
      </c>
      <c r="D26" s="110">
        <f t="shared" si="6"/>
        <v>7183</v>
      </c>
      <c r="E26" s="62">
        <f t="shared" si="3"/>
        <v>105.22875816993465</v>
      </c>
      <c r="F26" s="58">
        <f t="shared" si="4"/>
        <v>107.58735904218292</v>
      </c>
      <c r="G26" s="79"/>
      <c r="H26" s="98">
        <v>466</v>
      </c>
      <c r="I26" s="91">
        <v>14</v>
      </c>
      <c r="J26" s="183" t="s">
        <v>19</v>
      </c>
      <c r="K26" s="135">
        <f t="shared" si="1"/>
        <v>25</v>
      </c>
      <c r="L26" s="183" t="s">
        <v>29</v>
      </c>
      <c r="M26" s="379">
        <v>5048</v>
      </c>
      <c r="N26" s="99">
        <f t="shared" si="2"/>
        <v>5122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1</v>
      </c>
      <c r="C27" s="47">
        <f t="shared" si="5"/>
        <v>6755</v>
      </c>
      <c r="D27" s="110">
        <f t="shared" si="6"/>
        <v>7195</v>
      </c>
      <c r="E27" s="62">
        <f t="shared" si="3"/>
        <v>92.877767083734369</v>
      </c>
      <c r="F27" s="58">
        <f t="shared" si="4"/>
        <v>93.884642112578177</v>
      </c>
      <c r="G27" s="83"/>
      <c r="H27" s="98">
        <v>195</v>
      </c>
      <c r="I27" s="91">
        <v>11</v>
      </c>
      <c r="J27" s="183" t="s">
        <v>17</v>
      </c>
      <c r="K27" s="135">
        <f t="shared" si="1"/>
        <v>22</v>
      </c>
      <c r="L27" s="183" t="s">
        <v>26</v>
      </c>
      <c r="M27" s="379">
        <v>4223</v>
      </c>
      <c r="N27" s="99">
        <f t="shared" si="2"/>
        <v>3851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29</v>
      </c>
      <c r="C28" s="47">
        <f t="shared" si="5"/>
        <v>5122</v>
      </c>
      <c r="D28" s="110">
        <f t="shared" si="6"/>
        <v>7255</v>
      </c>
      <c r="E28" s="62">
        <f t="shared" si="3"/>
        <v>101.46592709984152</v>
      </c>
      <c r="F28" s="58">
        <f t="shared" si="4"/>
        <v>70.599586492074422</v>
      </c>
      <c r="G28" s="69"/>
      <c r="H28" s="98">
        <v>126</v>
      </c>
      <c r="I28" s="91">
        <v>5</v>
      </c>
      <c r="J28" s="183" t="s">
        <v>12</v>
      </c>
      <c r="K28" s="135">
        <f t="shared" si="1"/>
        <v>17</v>
      </c>
      <c r="L28" s="183" t="s">
        <v>21</v>
      </c>
      <c r="M28" s="379">
        <v>3092</v>
      </c>
      <c r="N28" s="99">
        <f t="shared" si="2"/>
        <v>3103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26</v>
      </c>
      <c r="C29" s="47">
        <f t="shared" si="5"/>
        <v>3851</v>
      </c>
      <c r="D29" s="110">
        <f t="shared" si="6"/>
        <v>4929</v>
      </c>
      <c r="E29" s="62">
        <f t="shared" si="3"/>
        <v>91.191096376983182</v>
      </c>
      <c r="F29" s="58">
        <f t="shared" si="4"/>
        <v>78.129438019882329</v>
      </c>
      <c r="G29" s="80"/>
      <c r="H29" s="98">
        <v>53</v>
      </c>
      <c r="I29" s="91">
        <v>29</v>
      </c>
      <c r="J29" s="183" t="s">
        <v>54</v>
      </c>
      <c r="K29" s="207">
        <f t="shared" si="1"/>
        <v>38</v>
      </c>
      <c r="L29" s="253" t="s">
        <v>38</v>
      </c>
      <c r="M29" s="380">
        <v>2740</v>
      </c>
      <c r="N29" s="99">
        <f t="shared" si="2"/>
        <v>2921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21</v>
      </c>
      <c r="C30" s="47">
        <f t="shared" si="5"/>
        <v>3103</v>
      </c>
      <c r="D30" s="110">
        <f t="shared" si="6"/>
        <v>3160</v>
      </c>
      <c r="E30" s="62">
        <f t="shared" si="3"/>
        <v>100.35575679172058</v>
      </c>
      <c r="F30" s="58">
        <f t="shared" si="4"/>
        <v>98.196202531645568</v>
      </c>
      <c r="G30" s="79"/>
      <c r="H30" s="345">
        <v>27</v>
      </c>
      <c r="I30" s="91">
        <v>4</v>
      </c>
      <c r="J30" s="183" t="s">
        <v>11</v>
      </c>
      <c r="K30" s="129"/>
      <c r="L30" s="390" t="s">
        <v>108</v>
      </c>
      <c r="M30" s="381">
        <v>108238</v>
      </c>
      <c r="N30" s="99">
        <f>SUM(H44)</f>
        <v>113062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38</v>
      </c>
      <c r="C31" s="47">
        <f t="shared" si="5"/>
        <v>2921</v>
      </c>
      <c r="D31" s="110">
        <f t="shared" si="6"/>
        <v>837</v>
      </c>
      <c r="E31" s="63">
        <f t="shared" si="3"/>
        <v>106.60583941605839</v>
      </c>
      <c r="F31" s="70">
        <f t="shared" si="4"/>
        <v>348.98446833930706</v>
      </c>
      <c r="G31" s="82"/>
      <c r="H31" s="345">
        <v>26</v>
      </c>
      <c r="I31" s="91">
        <v>27</v>
      </c>
      <c r="J31" s="183" t="s">
        <v>31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57</v>
      </c>
      <c r="C32" s="74">
        <f>SUM(H44)</f>
        <v>113062</v>
      </c>
      <c r="D32" s="74">
        <f>SUM(L14)</f>
        <v>102935</v>
      </c>
      <c r="E32" s="75">
        <f>SUM(N30/M30*100)</f>
        <v>104.45684510061162</v>
      </c>
      <c r="F32" s="70">
        <f t="shared" si="4"/>
        <v>109.8382474377034</v>
      </c>
      <c r="G32" s="92">
        <v>87.2</v>
      </c>
      <c r="H32" s="99">
        <v>15</v>
      </c>
      <c r="I32" s="91">
        <v>28</v>
      </c>
      <c r="J32" s="183" t="s">
        <v>32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12</v>
      </c>
      <c r="I33" s="91">
        <v>32</v>
      </c>
      <c r="J33" s="183" t="s">
        <v>35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7</v>
      </c>
      <c r="I34" s="91">
        <v>39</v>
      </c>
      <c r="J34" s="183" t="s">
        <v>39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5</v>
      </c>
      <c r="I35" s="91">
        <v>23</v>
      </c>
      <c r="J35" s="183" t="s">
        <v>27</v>
      </c>
      <c r="K35" s="49"/>
      <c r="L35" s="412"/>
      <c r="M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3</v>
      </c>
      <c r="J36" s="183" t="s">
        <v>10</v>
      </c>
      <c r="K36" s="49"/>
      <c r="L36" s="412"/>
      <c r="M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345">
        <v>0</v>
      </c>
      <c r="I37" s="91">
        <v>7</v>
      </c>
      <c r="J37" s="183" t="s">
        <v>14</v>
      </c>
      <c r="K37" s="49"/>
      <c r="L37" s="412"/>
      <c r="M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3" t="s">
        <v>15</v>
      </c>
      <c r="K38" s="49"/>
      <c r="L38" s="480"/>
      <c r="M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3" t="s">
        <v>16</v>
      </c>
      <c r="K39" s="49"/>
      <c r="L39" s="476"/>
      <c r="M39" s="476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3" t="s">
        <v>23</v>
      </c>
      <c r="K40" s="49"/>
      <c r="L40" s="51"/>
      <c r="M40" s="481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113062</v>
      </c>
      <c r="I44" s="4"/>
      <c r="J44" s="182" t="s">
        <v>48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s="469" t="s">
        <v>188</v>
      </c>
      <c r="J47" s="50"/>
      <c r="K47" s="1"/>
      <c r="L47" s="502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195</v>
      </c>
      <c r="I48" s="4"/>
      <c r="J48" s="204" t="s">
        <v>104</v>
      </c>
      <c r="K48" s="89"/>
      <c r="L48" s="353" t="s">
        <v>186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99</v>
      </c>
      <c r="I49" s="4"/>
      <c r="J49" s="160" t="s">
        <v>9</v>
      </c>
      <c r="K49" s="111"/>
      <c r="L49" s="106" t="s">
        <v>99</v>
      </c>
      <c r="M49" s="495"/>
      <c r="N49" s="496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293119</v>
      </c>
      <c r="I50" s="183">
        <v>17</v>
      </c>
      <c r="J50" s="182" t="s">
        <v>21</v>
      </c>
      <c r="K50" s="138">
        <f>SUM(I50)</f>
        <v>17</v>
      </c>
      <c r="L50" s="354">
        <v>41629</v>
      </c>
      <c r="M50" s="495"/>
      <c r="N50" s="496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221">
        <v>98214</v>
      </c>
      <c r="I51" s="183">
        <v>36</v>
      </c>
      <c r="J51" s="183" t="s">
        <v>5</v>
      </c>
      <c r="K51" s="138">
        <f t="shared" ref="K51:K59" si="7">SUM(I51)</f>
        <v>36</v>
      </c>
      <c r="L51" s="354">
        <v>94973</v>
      </c>
      <c r="M51" s="495"/>
      <c r="N51" s="496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30907</v>
      </c>
      <c r="I52" s="183">
        <v>40</v>
      </c>
      <c r="J52" s="182" t="s">
        <v>2</v>
      </c>
      <c r="K52" s="138">
        <f t="shared" si="7"/>
        <v>40</v>
      </c>
      <c r="L52" s="354">
        <v>27087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29036</v>
      </c>
      <c r="I53" s="183">
        <v>16</v>
      </c>
      <c r="J53" s="182" t="s">
        <v>3</v>
      </c>
      <c r="K53" s="138">
        <f t="shared" si="7"/>
        <v>16</v>
      </c>
      <c r="L53" s="354">
        <v>21871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47</v>
      </c>
      <c r="C54" s="66" t="s">
        <v>195</v>
      </c>
      <c r="D54" s="66" t="s">
        <v>183</v>
      </c>
      <c r="E54" s="66" t="s">
        <v>41</v>
      </c>
      <c r="F54" s="66" t="s">
        <v>50</v>
      </c>
      <c r="G54" s="328" t="s">
        <v>187</v>
      </c>
      <c r="H54" s="98">
        <v>23393</v>
      </c>
      <c r="I54" s="183">
        <v>38</v>
      </c>
      <c r="J54" s="182" t="s">
        <v>38</v>
      </c>
      <c r="K54" s="138">
        <f t="shared" si="7"/>
        <v>38</v>
      </c>
      <c r="L54" s="354">
        <v>20853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293119</v>
      </c>
      <c r="D55" s="6">
        <f t="shared" ref="D55:D64" si="8">SUM(L50)</f>
        <v>41629</v>
      </c>
      <c r="E55" s="58">
        <f>SUM(N66/M66*100)</f>
        <v>98.188109658055524</v>
      </c>
      <c r="F55" s="58">
        <f t="shared" ref="F55:F65" si="9">SUM(C55/D55*100)</f>
        <v>704.12212640226767</v>
      </c>
      <c r="G55" s="69"/>
      <c r="H55" s="98">
        <v>20291</v>
      </c>
      <c r="I55" s="183">
        <v>24</v>
      </c>
      <c r="J55" s="182" t="s">
        <v>28</v>
      </c>
      <c r="K55" s="138">
        <f t="shared" si="7"/>
        <v>24</v>
      </c>
      <c r="L55" s="354">
        <v>17558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98214</v>
      </c>
      <c r="D56" s="6">
        <f t="shared" si="8"/>
        <v>94973</v>
      </c>
      <c r="E56" s="58">
        <f t="shared" ref="E56:E65" si="11">SUM(N67/M67*100)</f>
        <v>98.229716754680751</v>
      </c>
      <c r="F56" s="58">
        <f t="shared" si="9"/>
        <v>103.41254882966737</v>
      </c>
      <c r="G56" s="69"/>
      <c r="H56" s="98">
        <v>17557</v>
      </c>
      <c r="I56" s="183">
        <v>37</v>
      </c>
      <c r="J56" s="182" t="s">
        <v>37</v>
      </c>
      <c r="K56" s="138">
        <f t="shared" si="7"/>
        <v>37</v>
      </c>
      <c r="L56" s="354">
        <v>16816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2</v>
      </c>
      <c r="C57" s="47">
        <f t="shared" si="10"/>
        <v>30907</v>
      </c>
      <c r="D57" s="6">
        <f t="shared" si="8"/>
        <v>27087</v>
      </c>
      <c r="E57" s="58">
        <f t="shared" si="11"/>
        <v>97.430805119475437</v>
      </c>
      <c r="F57" s="58">
        <f t="shared" si="9"/>
        <v>114.10270609517481</v>
      </c>
      <c r="G57" s="69"/>
      <c r="H57" s="98">
        <v>13867</v>
      </c>
      <c r="I57" s="183">
        <v>26</v>
      </c>
      <c r="J57" s="182" t="s">
        <v>30</v>
      </c>
      <c r="K57" s="138">
        <f t="shared" si="7"/>
        <v>26</v>
      </c>
      <c r="L57" s="354">
        <v>12133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</v>
      </c>
      <c r="C58" s="47">
        <f t="shared" si="10"/>
        <v>29036</v>
      </c>
      <c r="D58" s="6">
        <f t="shared" si="8"/>
        <v>21871</v>
      </c>
      <c r="E58" s="58">
        <f t="shared" si="11"/>
        <v>139.71034018187942</v>
      </c>
      <c r="F58" s="58">
        <f t="shared" si="9"/>
        <v>132.76027616478441</v>
      </c>
      <c r="G58" s="69"/>
      <c r="H58" s="460">
        <v>13204</v>
      </c>
      <c r="I58" s="185">
        <v>25</v>
      </c>
      <c r="J58" s="185" t="s">
        <v>29</v>
      </c>
      <c r="K58" s="138">
        <f t="shared" si="7"/>
        <v>25</v>
      </c>
      <c r="L58" s="352">
        <v>15633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38</v>
      </c>
      <c r="C59" s="47">
        <f t="shared" si="10"/>
        <v>23393</v>
      </c>
      <c r="D59" s="6">
        <f t="shared" si="8"/>
        <v>20853</v>
      </c>
      <c r="E59" s="58">
        <f t="shared" si="11"/>
        <v>101.4308632875168</v>
      </c>
      <c r="F59" s="58">
        <f t="shared" si="9"/>
        <v>112.18050160648347</v>
      </c>
      <c r="G59" s="79"/>
      <c r="H59" s="460">
        <v>12746</v>
      </c>
      <c r="I59" s="253">
        <v>33</v>
      </c>
      <c r="J59" s="185" t="s">
        <v>0</v>
      </c>
      <c r="K59" s="138">
        <f t="shared" si="7"/>
        <v>33</v>
      </c>
      <c r="L59" s="352">
        <v>11310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28</v>
      </c>
      <c r="C60" s="47">
        <f t="shared" si="10"/>
        <v>20291</v>
      </c>
      <c r="D60" s="6">
        <f t="shared" si="8"/>
        <v>17558</v>
      </c>
      <c r="E60" s="58">
        <f t="shared" si="11"/>
        <v>101.30304543185223</v>
      </c>
      <c r="F60" s="58">
        <f t="shared" si="9"/>
        <v>115.56555416334436</v>
      </c>
      <c r="G60" s="69"/>
      <c r="H60" s="473">
        <v>7213</v>
      </c>
      <c r="I60" s="475">
        <v>30</v>
      </c>
      <c r="J60" s="255" t="s">
        <v>98</v>
      </c>
      <c r="K60" s="89" t="s">
        <v>8</v>
      </c>
      <c r="L60" s="356">
        <v>306422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37</v>
      </c>
      <c r="C61" s="47">
        <f t="shared" si="10"/>
        <v>17557</v>
      </c>
      <c r="D61" s="6">
        <f t="shared" si="8"/>
        <v>16816</v>
      </c>
      <c r="E61" s="58">
        <f t="shared" si="11"/>
        <v>131.96782922429344</v>
      </c>
      <c r="F61" s="58">
        <f t="shared" si="9"/>
        <v>104.40651760228354</v>
      </c>
      <c r="G61" s="69"/>
      <c r="H61" s="98">
        <v>7186</v>
      </c>
      <c r="I61" s="183">
        <v>35</v>
      </c>
      <c r="J61" s="182" t="s">
        <v>36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30</v>
      </c>
      <c r="C62" s="47">
        <f t="shared" si="10"/>
        <v>13867</v>
      </c>
      <c r="D62" s="6">
        <f t="shared" si="8"/>
        <v>12133</v>
      </c>
      <c r="E62" s="58">
        <f t="shared" si="11"/>
        <v>82.891983979915125</v>
      </c>
      <c r="F62" s="58">
        <f t="shared" si="9"/>
        <v>114.29160141762137</v>
      </c>
      <c r="G62" s="80"/>
      <c r="H62" s="98">
        <v>5865</v>
      </c>
      <c r="I62" s="183">
        <v>29</v>
      </c>
      <c r="J62" s="182" t="s">
        <v>54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13204</v>
      </c>
      <c r="D63" s="6">
        <f t="shared" si="8"/>
        <v>15633</v>
      </c>
      <c r="E63" s="58">
        <f t="shared" si="11"/>
        <v>100.41828275914517</v>
      </c>
      <c r="F63" s="58">
        <f t="shared" si="9"/>
        <v>84.462355274099664</v>
      </c>
      <c r="G63" s="79"/>
      <c r="H63" s="98">
        <v>5331</v>
      </c>
      <c r="I63" s="183">
        <v>34</v>
      </c>
      <c r="J63" s="182" t="s">
        <v>1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0</v>
      </c>
      <c r="C64" s="47">
        <f t="shared" si="10"/>
        <v>12746</v>
      </c>
      <c r="D64" s="6">
        <f t="shared" si="8"/>
        <v>11310</v>
      </c>
      <c r="E64" s="64">
        <f t="shared" si="11"/>
        <v>121.69180828718733</v>
      </c>
      <c r="F64" s="58">
        <f t="shared" si="9"/>
        <v>112.69672855879753</v>
      </c>
      <c r="G64" s="82"/>
      <c r="H64" s="137">
        <v>4794</v>
      </c>
      <c r="I64" s="182">
        <v>1</v>
      </c>
      <c r="J64" s="182" t="s">
        <v>4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57</v>
      </c>
      <c r="C65" s="74">
        <f>SUM(H90)</f>
        <v>598089</v>
      </c>
      <c r="D65" s="74">
        <f>SUM(L60)</f>
        <v>306422</v>
      </c>
      <c r="E65" s="77">
        <f t="shared" si="11"/>
        <v>100.54704245715197</v>
      </c>
      <c r="F65" s="77">
        <f t="shared" si="9"/>
        <v>195.18474522064341</v>
      </c>
      <c r="G65" s="92">
        <v>84.7</v>
      </c>
      <c r="H65" s="99">
        <v>4359</v>
      </c>
      <c r="I65" s="182">
        <v>15</v>
      </c>
      <c r="J65" s="182" t="s">
        <v>20</v>
      </c>
      <c r="K65" s="1"/>
      <c r="L65" s="218" t="s">
        <v>104</v>
      </c>
      <c r="M65" s="104" t="s">
        <v>191</v>
      </c>
      <c r="N65" s="469" t="s">
        <v>74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45">
        <v>4196</v>
      </c>
      <c r="I66" s="183">
        <v>14</v>
      </c>
      <c r="J66" s="182" t="s">
        <v>19</v>
      </c>
      <c r="K66" s="131">
        <f>SUM(I50)</f>
        <v>17</v>
      </c>
      <c r="L66" s="182" t="s">
        <v>21</v>
      </c>
      <c r="M66" s="366">
        <v>298528</v>
      </c>
      <c r="N66" s="99">
        <f>SUM(H50)</f>
        <v>293119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345">
        <v>3015</v>
      </c>
      <c r="I67" s="182">
        <v>21</v>
      </c>
      <c r="J67" s="182" t="s">
        <v>25</v>
      </c>
      <c r="K67" s="131">
        <f t="shared" ref="K67:K75" si="12">SUM(I51)</f>
        <v>36</v>
      </c>
      <c r="L67" s="183" t="s">
        <v>5</v>
      </c>
      <c r="M67" s="364">
        <v>99984</v>
      </c>
      <c r="N67" s="99">
        <f t="shared" ref="N67:N75" si="13">SUM(H51)</f>
        <v>98214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904</v>
      </c>
      <c r="I68" s="182">
        <v>39</v>
      </c>
      <c r="J68" s="182" t="s">
        <v>39</v>
      </c>
      <c r="K68" s="131">
        <f t="shared" si="12"/>
        <v>40</v>
      </c>
      <c r="L68" s="182" t="s">
        <v>2</v>
      </c>
      <c r="M68" s="364">
        <v>31722</v>
      </c>
      <c r="N68" s="99">
        <f t="shared" si="13"/>
        <v>30907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848</v>
      </c>
      <c r="I69" s="182">
        <v>13</v>
      </c>
      <c r="J69" s="182" t="s">
        <v>7</v>
      </c>
      <c r="K69" s="131">
        <f t="shared" si="12"/>
        <v>16</v>
      </c>
      <c r="L69" s="182" t="s">
        <v>3</v>
      </c>
      <c r="M69" s="364">
        <v>20783</v>
      </c>
      <c r="N69" s="99">
        <f t="shared" si="13"/>
        <v>29036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627</v>
      </c>
      <c r="I70" s="182">
        <v>2</v>
      </c>
      <c r="J70" s="182" t="s">
        <v>6</v>
      </c>
      <c r="K70" s="131">
        <f t="shared" si="12"/>
        <v>38</v>
      </c>
      <c r="L70" s="182" t="s">
        <v>38</v>
      </c>
      <c r="M70" s="364">
        <v>23063</v>
      </c>
      <c r="N70" s="99">
        <f t="shared" si="13"/>
        <v>23393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345">
        <v>343</v>
      </c>
      <c r="I71" s="182">
        <v>9</v>
      </c>
      <c r="J71" s="393" t="s">
        <v>169</v>
      </c>
      <c r="K71" s="131">
        <f t="shared" si="12"/>
        <v>24</v>
      </c>
      <c r="L71" s="182" t="s">
        <v>28</v>
      </c>
      <c r="M71" s="364">
        <v>20030</v>
      </c>
      <c r="N71" s="99">
        <f t="shared" si="13"/>
        <v>20291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288</v>
      </c>
      <c r="I72" s="182">
        <v>11</v>
      </c>
      <c r="J72" s="182" t="s">
        <v>17</v>
      </c>
      <c r="K72" s="131">
        <f t="shared" si="12"/>
        <v>37</v>
      </c>
      <c r="L72" s="182" t="s">
        <v>37</v>
      </c>
      <c r="M72" s="364">
        <v>13304</v>
      </c>
      <c r="N72" s="99">
        <f t="shared" si="13"/>
        <v>17557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259</v>
      </c>
      <c r="I73" s="182">
        <v>22</v>
      </c>
      <c r="J73" s="182" t="s">
        <v>26</v>
      </c>
      <c r="K73" s="131">
        <f t="shared" si="12"/>
        <v>26</v>
      </c>
      <c r="L73" s="182" t="s">
        <v>30</v>
      </c>
      <c r="M73" s="364">
        <v>16729</v>
      </c>
      <c r="N73" s="99">
        <f t="shared" si="13"/>
        <v>13867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177</v>
      </c>
      <c r="I74" s="182">
        <v>28</v>
      </c>
      <c r="J74" s="182" t="s">
        <v>32</v>
      </c>
      <c r="K74" s="131">
        <f t="shared" si="12"/>
        <v>25</v>
      </c>
      <c r="L74" s="185" t="s">
        <v>29</v>
      </c>
      <c r="M74" s="365">
        <v>13149</v>
      </c>
      <c r="N74" s="99">
        <f t="shared" si="13"/>
        <v>13204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125</v>
      </c>
      <c r="I75" s="182">
        <v>27</v>
      </c>
      <c r="J75" s="182" t="s">
        <v>31</v>
      </c>
      <c r="K75" s="131">
        <f t="shared" si="12"/>
        <v>33</v>
      </c>
      <c r="L75" s="185" t="s">
        <v>0</v>
      </c>
      <c r="M75" s="365">
        <v>10474</v>
      </c>
      <c r="N75" s="190">
        <f t="shared" si="13"/>
        <v>12746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123</v>
      </c>
      <c r="I76" s="182">
        <v>4</v>
      </c>
      <c r="J76" s="182" t="s">
        <v>11</v>
      </c>
      <c r="K76" s="4"/>
      <c r="L76" s="390" t="s">
        <v>108</v>
      </c>
      <c r="M76" s="397">
        <v>594835</v>
      </c>
      <c r="N76" s="195">
        <f>SUM(H90)</f>
        <v>598089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65</v>
      </c>
      <c r="I77" s="182">
        <v>23</v>
      </c>
      <c r="J77" s="182" t="s">
        <v>27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503">
        <v>26</v>
      </c>
      <c r="I78" s="182">
        <v>18</v>
      </c>
      <c r="J78" s="182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11</v>
      </c>
      <c r="I79" s="182">
        <v>3</v>
      </c>
      <c r="J79" s="182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6</v>
      </c>
      <c r="J81" s="182" t="s">
        <v>13</v>
      </c>
      <c r="K81" s="49"/>
      <c r="L81" s="412"/>
      <c r="M81" s="28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2">
        <v>8</v>
      </c>
      <c r="J83" s="182" t="s">
        <v>15</v>
      </c>
      <c r="K83" s="49"/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10</v>
      </c>
      <c r="J84" s="182" t="s">
        <v>16</v>
      </c>
      <c r="K84" s="49"/>
      <c r="L84" s="480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345">
        <v>0</v>
      </c>
      <c r="I85" s="183">
        <v>12</v>
      </c>
      <c r="J85" s="183" t="s">
        <v>18</v>
      </c>
      <c r="K85" s="49"/>
      <c r="L85" s="476"/>
      <c r="M85" s="476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19</v>
      </c>
      <c r="J86" s="182" t="s">
        <v>23</v>
      </c>
      <c r="K86" s="49"/>
      <c r="L86" s="51"/>
      <c r="M86" s="481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598089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E71" sqref="E71"/>
    </sheetView>
  </sheetViews>
  <sheetFormatPr defaultRowHeight="13.5" x14ac:dyDescent="0.15"/>
  <cols>
    <col min="1" max="1" width="9.375" style="258" customWidth="1"/>
    <col min="2" max="2" width="6.625" style="258" customWidth="1"/>
    <col min="3" max="3" width="6.875" style="258" customWidth="1"/>
    <col min="4" max="4" width="6.125" style="258" customWidth="1"/>
    <col min="5" max="5" width="6.625" style="258" customWidth="1"/>
    <col min="6" max="13" width="6.125" style="258" customWidth="1"/>
    <col min="14" max="14" width="8.625" style="258" customWidth="1"/>
    <col min="15" max="15" width="8.375" style="258" customWidth="1"/>
    <col min="16" max="16" width="5" style="258" customWidth="1"/>
    <col min="17" max="17" width="11.25" style="170" customWidth="1"/>
    <col min="18" max="18" width="12.5" style="258" customWidth="1"/>
    <col min="19" max="26" width="7.625" style="258" customWidth="1"/>
    <col min="27" max="16384" width="9" style="258"/>
  </cols>
  <sheetData>
    <row r="6" spans="1:17" x14ac:dyDescent="0.15">
      <c r="Q6" s="357"/>
    </row>
    <row r="10" spans="1:17" x14ac:dyDescent="0.15">
      <c r="O10" s="228"/>
    </row>
    <row r="15" spans="1:17" ht="12.75" customHeight="1" x14ac:dyDescent="0.15"/>
    <row r="16" spans="1:17" ht="11.1" customHeight="1" x14ac:dyDescent="0.15">
      <c r="A16" s="13"/>
      <c r="B16" s="167" t="s">
        <v>88</v>
      </c>
      <c r="C16" s="167" t="s">
        <v>89</v>
      </c>
      <c r="D16" s="167" t="s">
        <v>90</v>
      </c>
      <c r="E16" s="167" t="s">
        <v>79</v>
      </c>
      <c r="F16" s="167" t="s">
        <v>80</v>
      </c>
      <c r="G16" s="167" t="s">
        <v>81</v>
      </c>
      <c r="H16" s="167" t="s">
        <v>82</v>
      </c>
      <c r="I16" s="167" t="s">
        <v>83</v>
      </c>
      <c r="J16" s="167" t="s">
        <v>84</v>
      </c>
      <c r="K16" s="167" t="s">
        <v>85</v>
      </c>
      <c r="L16" s="167" t="s">
        <v>86</v>
      </c>
      <c r="M16" s="233" t="s">
        <v>87</v>
      </c>
      <c r="N16" s="235" t="s">
        <v>122</v>
      </c>
      <c r="O16" s="167" t="s">
        <v>124</v>
      </c>
    </row>
    <row r="17" spans="1:27" ht="11.1" customHeight="1" x14ac:dyDescent="0.15">
      <c r="A17" s="7" t="s">
        <v>176</v>
      </c>
      <c r="B17" s="164">
        <v>61.5</v>
      </c>
      <c r="C17" s="164">
        <v>79.400000000000006</v>
      </c>
      <c r="D17" s="164">
        <v>78.3</v>
      </c>
      <c r="E17" s="164">
        <v>80.8</v>
      </c>
      <c r="F17" s="164">
        <v>75.5</v>
      </c>
      <c r="G17" s="164">
        <v>87.5</v>
      </c>
      <c r="H17" s="166">
        <v>76.400000000000006</v>
      </c>
      <c r="I17" s="164">
        <v>81.5</v>
      </c>
      <c r="J17" s="164">
        <v>93.4</v>
      </c>
      <c r="K17" s="164">
        <v>68.2</v>
      </c>
      <c r="L17" s="164">
        <v>78</v>
      </c>
      <c r="M17" s="165">
        <v>73.099999999999994</v>
      </c>
      <c r="N17" s="237">
        <f>SUM(B17:M17)</f>
        <v>933.6</v>
      </c>
      <c r="O17" s="236">
        <v>103.3</v>
      </c>
      <c r="P17" s="158"/>
      <c r="Q17" s="238"/>
      <c r="R17" s="239"/>
      <c r="S17" s="239"/>
      <c r="T17" s="158"/>
      <c r="U17" s="158"/>
      <c r="V17" s="158"/>
      <c r="W17" s="158"/>
      <c r="X17" s="158"/>
      <c r="Y17" s="158"/>
      <c r="Z17" s="1"/>
      <c r="AA17" s="1"/>
    </row>
    <row r="18" spans="1:27" ht="11.1" customHeight="1" x14ac:dyDescent="0.15">
      <c r="A18" s="7" t="s">
        <v>179</v>
      </c>
      <c r="B18" s="164">
        <v>67.599999999999994</v>
      </c>
      <c r="C18" s="164">
        <v>77.900000000000006</v>
      </c>
      <c r="D18" s="164">
        <v>84.6</v>
      </c>
      <c r="E18" s="164">
        <v>82.2</v>
      </c>
      <c r="F18" s="164">
        <v>73.400000000000006</v>
      </c>
      <c r="G18" s="164">
        <v>80.5</v>
      </c>
      <c r="H18" s="166">
        <v>83.7</v>
      </c>
      <c r="I18" s="164">
        <v>78.400000000000006</v>
      </c>
      <c r="J18" s="164">
        <v>74.3</v>
      </c>
      <c r="K18" s="164">
        <v>69.400000000000006</v>
      </c>
      <c r="L18" s="164">
        <v>69.599999999999994</v>
      </c>
      <c r="M18" s="165">
        <v>68.099999999999994</v>
      </c>
      <c r="N18" s="237">
        <f>SUM(B18:M18)</f>
        <v>909.7</v>
      </c>
      <c r="O18" s="236">
        <f t="shared" ref="O18:O20" si="0">ROUND(N18/N17*100,1)</f>
        <v>97.4</v>
      </c>
      <c r="P18" s="158"/>
      <c r="Q18" s="239"/>
      <c r="R18" s="239"/>
      <c r="S18" s="239"/>
      <c r="T18" s="158"/>
      <c r="U18" s="158"/>
      <c r="V18" s="158"/>
      <c r="W18" s="158"/>
      <c r="X18" s="158"/>
      <c r="Y18" s="158"/>
      <c r="Z18" s="1"/>
      <c r="AA18" s="1"/>
    </row>
    <row r="19" spans="1:27" ht="11.1" customHeight="1" x14ac:dyDescent="0.15">
      <c r="A19" s="7" t="s">
        <v>178</v>
      </c>
      <c r="B19" s="164">
        <v>60.4</v>
      </c>
      <c r="C19" s="164">
        <v>67.900000000000006</v>
      </c>
      <c r="D19" s="164">
        <v>64.7</v>
      </c>
      <c r="E19" s="164">
        <v>74.900000000000006</v>
      </c>
      <c r="F19" s="164">
        <v>58.4</v>
      </c>
      <c r="G19" s="164">
        <v>62.5</v>
      </c>
      <c r="H19" s="166">
        <v>65.5</v>
      </c>
      <c r="I19" s="164">
        <v>60</v>
      </c>
      <c r="J19" s="164">
        <v>66</v>
      </c>
      <c r="K19" s="164">
        <v>71.8</v>
      </c>
      <c r="L19" s="164">
        <v>82.7</v>
      </c>
      <c r="M19" s="165">
        <v>78.5</v>
      </c>
      <c r="N19" s="237">
        <f>SUM(B19:M19)</f>
        <v>813.3</v>
      </c>
      <c r="O19" s="236">
        <f t="shared" si="0"/>
        <v>89.4</v>
      </c>
      <c r="P19" s="158"/>
      <c r="Q19" s="180"/>
      <c r="R19" s="239"/>
      <c r="S19" s="239"/>
      <c r="T19" s="158"/>
      <c r="U19" s="158"/>
      <c r="V19" s="158"/>
      <c r="W19" s="158"/>
      <c r="X19" s="158"/>
      <c r="Y19" s="158"/>
      <c r="Z19" s="1"/>
      <c r="AA19" s="1"/>
    </row>
    <row r="20" spans="1:27" ht="11.1" customHeight="1" x14ac:dyDescent="0.15">
      <c r="A20" s="7" t="s">
        <v>183</v>
      </c>
      <c r="B20" s="164">
        <v>73.8</v>
      </c>
      <c r="C20" s="164">
        <v>75.2</v>
      </c>
      <c r="D20" s="164">
        <v>80.7</v>
      </c>
      <c r="E20" s="164">
        <v>84</v>
      </c>
      <c r="F20" s="164">
        <v>76.400000000000006</v>
      </c>
      <c r="G20" s="164">
        <v>85.7</v>
      </c>
      <c r="H20" s="166">
        <v>93.5</v>
      </c>
      <c r="I20" s="164">
        <v>83.6</v>
      </c>
      <c r="J20" s="164">
        <v>90.4</v>
      </c>
      <c r="K20" s="164">
        <v>78.8</v>
      </c>
      <c r="L20" s="164">
        <v>76.900000000000006</v>
      </c>
      <c r="M20" s="165">
        <v>79.7</v>
      </c>
      <c r="N20" s="237">
        <f>SUM(B20:M20)</f>
        <v>978.69999999999993</v>
      </c>
      <c r="O20" s="236">
        <f t="shared" si="0"/>
        <v>120.3</v>
      </c>
      <c r="P20" s="158"/>
      <c r="Q20" s="180"/>
      <c r="R20" s="239"/>
      <c r="S20" s="239"/>
      <c r="T20" s="158"/>
      <c r="U20" s="158"/>
      <c r="V20" s="158"/>
      <c r="W20" s="158"/>
      <c r="X20" s="158"/>
      <c r="Y20" s="158"/>
      <c r="Z20" s="1"/>
      <c r="AA20" s="1"/>
    </row>
    <row r="21" spans="1:27" ht="11.1" customHeight="1" x14ac:dyDescent="0.15">
      <c r="A21" s="7" t="s">
        <v>195</v>
      </c>
      <c r="B21" s="164">
        <v>73</v>
      </c>
      <c r="C21" s="164">
        <v>75.900000000000006</v>
      </c>
      <c r="D21" s="164">
        <v>71.5</v>
      </c>
      <c r="E21" s="164">
        <v>77.5</v>
      </c>
      <c r="F21" s="164"/>
      <c r="G21" s="164"/>
      <c r="H21" s="166"/>
      <c r="I21" s="164"/>
      <c r="J21" s="164"/>
      <c r="K21" s="164"/>
      <c r="L21" s="164"/>
      <c r="M21" s="165"/>
      <c r="N21" s="237"/>
      <c r="O21" s="236"/>
      <c r="P21" s="158"/>
      <c r="Q21" s="180"/>
      <c r="R21" s="158"/>
      <c r="S21" s="158"/>
      <c r="T21" s="158"/>
      <c r="U21" s="158"/>
      <c r="V21" s="158"/>
      <c r="W21" s="158"/>
      <c r="X21" s="158"/>
      <c r="Y21" s="158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8"/>
      <c r="O22" s="158"/>
      <c r="P22" s="158"/>
      <c r="Q22" s="180"/>
      <c r="R22" s="158"/>
      <c r="S22" s="158"/>
      <c r="T22" s="158"/>
      <c r="U22" s="158"/>
      <c r="V22" s="158"/>
      <c r="W22" s="158"/>
      <c r="X22" s="158"/>
      <c r="Y22" s="158"/>
      <c r="Z22" s="1"/>
      <c r="AA22" s="1"/>
    </row>
    <row r="23" spans="1:27" ht="9.9499999999999993" customHeight="1" x14ac:dyDescent="0.15">
      <c r="N23" s="158"/>
      <c r="O23" s="158"/>
      <c r="P23" s="158"/>
      <c r="Q23" s="180"/>
      <c r="R23" s="158"/>
      <c r="S23" s="158"/>
      <c r="T23" s="158"/>
      <c r="U23" s="158"/>
      <c r="V23" s="158"/>
      <c r="W23" s="158"/>
      <c r="X23" s="158"/>
      <c r="Y23" s="158"/>
      <c r="Z23" s="1"/>
      <c r="AA23" s="1"/>
    </row>
    <row r="24" spans="1:27" x14ac:dyDescent="0.1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8" spans="1:27" x14ac:dyDescent="0.15">
      <c r="O28" s="172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7" t="s">
        <v>88</v>
      </c>
      <c r="C41" s="167" t="s">
        <v>89</v>
      </c>
      <c r="D41" s="167" t="s">
        <v>90</v>
      </c>
      <c r="E41" s="167" t="s">
        <v>79</v>
      </c>
      <c r="F41" s="167" t="s">
        <v>80</v>
      </c>
      <c r="G41" s="167" t="s">
        <v>81</v>
      </c>
      <c r="H41" s="167" t="s">
        <v>82</v>
      </c>
      <c r="I41" s="167" t="s">
        <v>83</v>
      </c>
      <c r="J41" s="167" t="s">
        <v>84</v>
      </c>
      <c r="K41" s="167" t="s">
        <v>85</v>
      </c>
      <c r="L41" s="167" t="s">
        <v>86</v>
      </c>
      <c r="M41" s="233" t="s">
        <v>87</v>
      </c>
      <c r="N41" s="235" t="s">
        <v>123</v>
      </c>
      <c r="O41" s="167" t="s">
        <v>124</v>
      </c>
      <c r="P41" s="1"/>
      <c r="Q41" s="168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176</v>
      </c>
      <c r="B42" s="173">
        <v>79.8</v>
      </c>
      <c r="C42" s="173">
        <v>86.7</v>
      </c>
      <c r="D42" s="173">
        <v>87.5</v>
      </c>
      <c r="E42" s="173">
        <v>89.9</v>
      </c>
      <c r="F42" s="173">
        <v>91.4</v>
      </c>
      <c r="G42" s="173">
        <v>93.2</v>
      </c>
      <c r="H42" s="173">
        <v>87.8</v>
      </c>
      <c r="I42" s="173">
        <v>85.7</v>
      </c>
      <c r="J42" s="173">
        <v>93.5</v>
      </c>
      <c r="K42" s="173">
        <v>78.5</v>
      </c>
      <c r="L42" s="173">
        <v>81.599999999999994</v>
      </c>
      <c r="M42" s="234">
        <v>78.3</v>
      </c>
      <c r="N42" s="241">
        <f>SUM(B42:M42)/12</f>
        <v>86.158333333333346</v>
      </c>
      <c r="O42" s="236">
        <v>102.9</v>
      </c>
      <c r="P42" s="158"/>
      <c r="Q42" s="333"/>
      <c r="R42" s="333"/>
      <c r="S42" s="158"/>
      <c r="T42" s="158"/>
      <c r="U42" s="158"/>
      <c r="V42" s="158"/>
      <c r="W42" s="158"/>
      <c r="X42" s="158"/>
      <c r="Y42" s="158"/>
      <c r="Z42" s="158"/>
    </row>
    <row r="43" spans="1:26" ht="11.1" customHeight="1" x14ac:dyDescent="0.15">
      <c r="A43" s="7" t="s">
        <v>179</v>
      </c>
      <c r="B43" s="173">
        <v>80.8</v>
      </c>
      <c r="C43" s="173">
        <v>86.3</v>
      </c>
      <c r="D43" s="173">
        <v>91.5</v>
      </c>
      <c r="E43" s="173">
        <v>87</v>
      </c>
      <c r="F43" s="173">
        <v>86.6</v>
      </c>
      <c r="G43" s="173">
        <v>91.7</v>
      </c>
      <c r="H43" s="173">
        <v>91.2</v>
      </c>
      <c r="I43" s="173">
        <v>93.3</v>
      </c>
      <c r="J43" s="173">
        <v>88.1</v>
      </c>
      <c r="K43" s="173">
        <v>94.4</v>
      </c>
      <c r="L43" s="173">
        <v>79.5</v>
      </c>
      <c r="M43" s="234">
        <v>80.2</v>
      </c>
      <c r="N43" s="241">
        <f>SUM(B43:M43)/12</f>
        <v>87.550000000000011</v>
      </c>
      <c r="O43" s="236">
        <f t="shared" ref="O43:O45" si="1">ROUND(N43/N42*100,1)</f>
        <v>101.6</v>
      </c>
      <c r="P43" s="158"/>
      <c r="Q43" s="333"/>
      <c r="R43" s="333"/>
      <c r="S43" s="158"/>
      <c r="T43" s="158"/>
      <c r="U43" s="158"/>
      <c r="V43" s="158"/>
      <c r="W43" s="158"/>
      <c r="X43" s="158"/>
      <c r="Y43" s="158"/>
      <c r="Z43" s="158"/>
    </row>
    <row r="44" spans="1:26" ht="11.1" customHeight="1" x14ac:dyDescent="0.15">
      <c r="A44" s="7" t="s">
        <v>178</v>
      </c>
      <c r="B44" s="173">
        <v>83.7</v>
      </c>
      <c r="C44" s="173">
        <v>85.3</v>
      </c>
      <c r="D44" s="173">
        <v>80</v>
      </c>
      <c r="E44" s="173">
        <v>85.9</v>
      </c>
      <c r="F44" s="173">
        <v>87.6</v>
      </c>
      <c r="G44" s="173">
        <v>86.2</v>
      </c>
      <c r="H44" s="173">
        <v>83.1</v>
      </c>
      <c r="I44" s="173">
        <v>74.900000000000006</v>
      </c>
      <c r="J44" s="173">
        <v>72.900000000000006</v>
      </c>
      <c r="K44" s="173">
        <v>81.5</v>
      </c>
      <c r="L44" s="173">
        <v>93.4</v>
      </c>
      <c r="M44" s="234">
        <v>92.9</v>
      </c>
      <c r="N44" s="241">
        <f>SUM(B44:M44)/12</f>
        <v>83.949999999999989</v>
      </c>
      <c r="O44" s="236">
        <f t="shared" si="1"/>
        <v>95.9</v>
      </c>
      <c r="P44" s="158"/>
      <c r="Q44" s="333"/>
      <c r="R44" s="333"/>
      <c r="S44" s="158"/>
      <c r="T44" s="158"/>
      <c r="U44" s="158"/>
      <c r="V44" s="158"/>
      <c r="W44" s="158"/>
      <c r="X44" s="158"/>
      <c r="Y44" s="158"/>
      <c r="Z44" s="158"/>
    </row>
    <row r="45" spans="1:26" ht="11.1" customHeight="1" x14ac:dyDescent="0.15">
      <c r="A45" s="7" t="s">
        <v>183</v>
      </c>
      <c r="B45" s="173">
        <v>96.4</v>
      </c>
      <c r="C45" s="173">
        <v>97.8</v>
      </c>
      <c r="D45" s="173">
        <v>95.2</v>
      </c>
      <c r="E45" s="173">
        <v>99.2</v>
      </c>
      <c r="F45" s="173">
        <v>97.6</v>
      </c>
      <c r="G45" s="173">
        <v>99</v>
      </c>
      <c r="H45" s="173">
        <v>101.3</v>
      </c>
      <c r="I45" s="173">
        <v>107</v>
      </c>
      <c r="J45" s="173">
        <v>105.1</v>
      </c>
      <c r="K45" s="173">
        <v>105.3</v>
      </c>
      <c r="L45" s="173">
        <v>100.4</v>
      </c>
      <c r="M45" s="234">
        <v>100.3</v>
      </c>
      <c r="N45" s="241">
        <f>SUM(B45:M45)/12</f>
        <v>100.38333333333333</v>
      </c>
      <c r="O45" s="236">
        <f t="shared" si="1"/>
        <v>119.6</v>
      </c>
      <c r="P45" s="158"/>
      <c r="Q45" s="333"/>
      <c r="R45" s="333"/>
      <c r="S45" s="158"/>
      <c r="T45" s="158"/>
      <c r="U45" s="158"/>
      <c r="V45" s="158"/>
      <c r="W45" s="158"/>
      <c r="X45" s="158"/>
      <c r="Y45" s="158"/>
      <c r="Z45" s="158"/>
    </row>
    <row r="46" spans="1:26" ht="11.1" customHeight="1" x14ac:dyDescent="0.15">
      <c r="A46" s="7" t="s">
        <v>195</v>
      </c>
      <c r="B46" s="173">
        <v>105.8</v>
      </c>
      <c r="C46" s="173">
        <v>103.9</v>
      </c>
      <c r="D46" s="173">
        <v>96.7</v>
      </c>
      <c r="E46" s="173">
        <v>93.3</v>
      </c>
      <c r="F46" s="173"/>
      <c r="G46" s="173"/>
      <c r="H46" s="173"/>
      <c r="I46" s="173"/>
      <c r="J46" s="173"/>
      <c r="K46" s="173"/>
      <c r="L46" s="173"/>
      <c r="M46" s="234"/>
      <c r="N46" s="241"/>
      <c r="O46" s="236"/>
      <c r="P46" s="158"/>
      <c r="Q46" s="333"/>
      <c r="R46" s="333"/>
      <c r="S46" s="158"/>
      <c r="T46" s="158"/>
      <c r="U46" s="158"/>
      <c r="V46" s="158"/>
      <c r="W46" s="158"/>
      <c r="X46" s="158"/>
      <c r="Y46" s="158"/>
      <c r="Z46" s="158"/>
    </row>
    <row r="47" spans="1:26" ht="11.1" customHeight="1" x14ac:dyDescent="0.15">
      <c r="N47" s="20"/>
      <c r="O47" s="158"/>
      <c r="P47" s="158"/>
      <c r="Q47" s="180"/>
      <c r="R47" s="158"/>
      <c r="S47" s="158"/>
      <c r="T47" s="158"/>
      <c r="U47" s="158"/>
      <c r="V47" s="158"/>
      <c r="W47" s="158"/>
      <c r="X47" s="158"/>
      <c r="Y47" s="158"/>
      <c r="Z47" s="158"/>
    </row>
    <row r="48" spans="1:26" ht="11.1" customHeight="1" x14ac:dyDescent="0.15">
      <c r="N48" s="20"/>
      <c r="O48" s="158"/>
      <c r="P48" s="158"/>
      <c r="Q48" s="180"/>
      <c r="R48" s="158"/>
      <c r="S48" s="158"/>
      <c r="T48" s="158"/>
      <c r="U48" s="158"/>
      <c r="V48" s="158"/>
      <c r="W48" s="158"/>
      <c r="X48" s="158"/>
      <c r="Y48" s="158"/>
      <c r="Z48" s="158"/>
    </row>
    <row r="49" spans="13:26" x14ac:dyDescent="0.15">
      <c r="N49" s="1"/>
      <c r="O49" s="1"/>
      <c r="P49" s="1"/>
      <c r="Q49" s="168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7" t="s">
        <v>88</v>
      </c>
      <c r="C65" s="167" t="s">
        <v>89</v>
      </c>
      <c r="D65" s="167" t="s">
        <v>90</v>
      </c>
      <c r="E65" s="167" t="s">
        <v>79</v>
      </c>
      <c r="F65" s="167" t="s">
        <v>80</v>
      </c>
      <c r="G65" s="167" t="s">
        <v>81</v>
      </c>
      <c r="H65" s="167" t="s">
        <v>82</v>
      </c>
      <c r="I65" s="167" t="s">
        <v>83</v>
      </c>
      <c r="J65" s="167" t="s">
        <v>84</v>
      </c>
      <c r="K65" s="167" t="s">
        <v>85</v>
      </c>
      <c r="L65" s="167" t="s">
        <v>86</v>
      </c>
      <c r="M65" s="233" t="s">
        <v>87</v>
      </c>
      <c r="N65" s="235" t="s">
        <v>123</v>
      </c>
      <c r="O65" s="337" t="s">
        <v>124</v>
      </c>
    </row>
    <row r="66" spans="1:26" ht="11.1" customHeight="1" x14ac:dyDescent="0.15">
      <c r="A66" s="7" t="s">
        <v>176</v>
      </c>
      <c r="B66" s="164">
        <v>76.8</v>
      </c>
      <c r="C66" s="164">
        <v>91.2</v>
      </c>
      <c r="D66" s="164">
        <v>89.4</v>
      </c>
      <c r="E66" s="164">
        <v>89.7</v>
      </c>
      <c r="F66" s="164">
        <v>82.5</v>
      </c>
      <c r="G66" s="164">
        <v>93.9</v>
      </c>
      <c r="H66" s="164">
        <v>87.4</v>
      </c>
      <c r="I66" s="164">
        <v>95.2</v>
      </c>
      <c r="J66" s="164">
        <v>99.9</v>
      </c>
      <c r="K66" s="164">
        <v>88</v>
      </c>
      <c r="L66" s="164">
        <v>95.5</v>
      </c>
      <c r="M66" s="165">
        <v>93.5</v>
      </c>
      <c r="N66" s="240">
        <f>SUM(B66:M66)/12</f>
        <v>90.25</v>
      </c>
      <c r="O66" s="336">
        <v>100.4</v>
      </c>
      <c r="P66" s="20"/>
      <c r="Q66" s="335"/>
      <c r="R66" s="335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179</v>
      </c>
      <c r="B67" s="164">
        <v>83.3</v>
      </c>
      <c r="C67" s="164">
        <v>89.9</v>
      </c>
      <c r="D67" s="164">
        <v>92.2</v>
      </c>
      <c r="E67" s="164">
        <v>94.6</v>
      </c>
      <c r="F67" s="164">
        <v>84.8</v>
      </c>
      <c r="G67" s="164">
        <v>87.4</v>
      </c>
      <c r="H67" s="164">
        <v>91.8</v>
      </c>
      <c r="I67" s="164">
        <v>83.9</v>
      </c>
      <c r="J67" s="164">
        <v>84.7</v>
      </c>
      <c r="K67" s="164">
        <v>72.599999999999994</v>
      </c>
      <c r="L67" s="164">
        <v>88.6</v>
      </c>
      <c r="M67" s="165">
        <v>84.9</v>
      </c>
      <c r="N67" s="240">
        <f>SUM(B67:M67)/12</f>
        <v>86.558333333333337</v>
      </c>
      <c r="O67" s="236">
        <f t="shared" ref="O67:O69" si="2">ROUND(N67/N66*100,1)</f>
        <v>95.9</v>
      </c>
      <c r="P67" s="20"/>
      <c r="Q67" s="411"/>
      <c r="R67" s="411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178</v>
      </c>
      <c r="B68" s="164">
        <v>71.5</v>
      </c>
      <c r="C68" s="164">
        <v>79.400000000000006</v>
      </c>
      <c r="D68" s="164">
        <v>81.5</v>
      </c>
      <c r="E68" s="164">
        <v>86.7</v>
      </c>
      <c r="F68" s="164">
        <v>66.3</v>
      </c>
      <c r="G68" s="164">
        <v>72.8</v>
      </c>
      <c r="H68" s="164">
        <v>79.2</v>
      </c>
      <c r="I68" s="164">
        <v>81.2</v>
      </c>
      <c r="J68" s="164">
        <v>90.7</v>
      </c>
      <c r="K68" s="164">
        <v>87.4</v>
      </c>
      <c r="L68" s="164">
        <v>87.8</v>
      </c>
      <c r="M68" s="165">
        <v>84.6</v>
      </c>
      <c r="N68" s="240">
        <f>SUM(B68:M68)/12</f>
        <v>80.75833333333334</v>
      </c>
      <c r="O68" s="236">
        <f t="shared" si="2"/>
        <v>93.3</v>
      </c>
      <c r="P68" s="20"/>
      <c r="Q68" s="411"/>
      <c r="R68" s="411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183</v>
      </c>
      <c r="B69" s="164">
        <v>76.2</v>
      </c>
      <c r="C69" s="164">
        <v>76.7</v>
      </c>
      <c r="D69" s="164">
        <v>85</v>
      </c>
      <c r="E69" s="164">
        <v>84.4</v>
      </c>
      <c r="F69" s="164">
        <v>78.400000000000006</v>
      </c>
      <c r="G69" s="164">
        <v>86.5</v>
      </c>
      <c r="H69" s="164">
        <v>92.3</v>
      </c>
      <c r="I69" s="164">
        <v>77.5</v>
      </c>
      <c r="J69" s="164">
        <v>86.1</v>
      </c>
      <c r="K69" s="164">
        <v>74.8</v>
      </c>
      <c r="L69" s="164">
        <v>77.099999999999994</v>
      </c>
      <c r="M69" s="165">
        <v>79.400000000000006</v>
      </c>
      <c r="N69" s="240">
        <f>SUM(B69:M69)/12</f>
        <v>81.2</v>
      </c>
      <c r="O69" s="236">
        <f t="shared" si="2"/>
        <v>100.5</v>
      </c>
      <c r="P69" s="20"/>
      <c r="Q69" s="411"/>
      <c r="R69" s="411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195</v>
      </c>
      <c r="B70" s="164">
        <v>68.099999999999994</v>
      </c>
      <c r="C70" s="164">
        <v>73.3</v>
      </c>
      <c r="D70" s="164">
        <v>74.900000000000006</v>
      </c>
      <c r="E70" s="164">
        <v>83.4</v>
      </c>
      <c r="F70" s="164"/>
      <c r="G70" s="164"/>
      <c r="H70" s="164"/>
      <c r="I70" s="164"/>
      <c r="J70" s="164"/>
      <c r="K70" s="164"/>
      <c r="L70" s="164"/>
      <c r="M70" s="165"/>
      <c r="N70" s="240"/>
      <c r="O70" s="236"/>
      <c r="P70" s="20"/>
      <c r="Q70" s="179"/>
      <c r="R70" s="412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20"/>
      <c r="O71" s="20"/>
      <c r="P71" s="20"/>
      <c r="Q71" s="168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70"/>
      <c r="C72" s="170"/>
      <c r="D72" s="170"/>
      <c r="E72" s="170"/>
      <c r="F72" s="170"/>
      <c r="G72" s="174"/>
      <c r="H72" s="170"/>
      <c r="I72" s="170"/>
      <c r="J72" s="170"/>
      <c r="K72" s="170"/>
      <c r="L72" s="170"/>
      <c r="M72" s="170"/>
      <c r="N72" s="20"/>
      <c r="O72" s="20"/>
      <c r="P72" s="20"/>
      <c r="Q72" s="168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A24" sqref="A24"/>
    </sheetView>
  </sheetViews>
  <sheetFormatPr defaultRowHeight="13.5" x14ac:dyDescent="0.15"/>
  <cols>
    <col min="1" max="1" width="7.625" style="258" customWidth="1"/>
    <col min="2" max="7" width="6.125" style="258" customWidth="1"/>
    <col min="8" max="8" width="6.25" style="258" customWidth="1"/>
    <col min="9" max="10" width="6.125" style="258" customWidth="1"/>
    <col min="11" max="11" width="6.125" style="1" customWidth="1"/>
    <col min="12" max="13" width="6.125" style="258" customWidth="1"/>
    <col min="14" max="16" width="7.625" style="258" customWidth="1"/>
    <col min="17" max="17" width="8.375" style="258" customWidth="1"/>
    <col min="18" max="18" width="10.125" style="258" customWidth="1"/>
    <col min="19" max="23" width="7.625" style="258" customWidth="1"/>
    <col min="24" max="24" width="7.625" style="171" customWidth="1"/>
    <col min="25" max="26" width="7.625" style="258" customWidth="1"/>
    <col min="27" max="16384" width="9" style="258"/>
  </cols>
  <sheetData>
    <row r="1" spans="1:29" x14ac:dyDescent="0.15">
      <c r="A1" s="20"/>
      <c r="B1" s="175"/>
      <c r="C1" s="158"/>
      <c r="D1" s="158"/>
      <c r="E1" s="158"/>
      <c r="F1" s="158"/>
      <c r="G1" s="158"/>
      <c r="H1" s="158"/>
      <c r="I1" s="158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8"/>
      <c r="C2" s="158"/>
      <c r="D2" s="158"/>
      <c r="E2" s="158"/>
      <c r="F2" s="158"/>
      <c r="G2" s="158"/>
      <c r="H2" s="158"/>
      <c r="I2" s="158"/>
      <c r="J2" s="1"/>
      <c r="L2" s="52"/>
      <c r="M2" s="176"/>
      <c r="N2" s="52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"/>
      <c r="AB2" s="1"/>
      <c r="AC2" s="1"/>
    </row>
    <row r="3" spans="1:29" x14ac:dyDescent="0.15">
      <c r="A3" s="20"/>
      <c r="B3" s="158"/>
      <c r="C3" s="158"/>
      <c r="D3" s="158"/>
      <c r="E3" s="158"/>
      <c r="F3" s="158"/>
      <c r="G3" s="158"/>
      <c r="H3" s="158"/>
      <c r="I3" s="158"/>
      <c r="J3" s="1"/>
      <c r="L3" s="52"/>
      <c r="M3" s="176"/>
      <c r="N3" s="52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"/>
      <c r="AB3" s="1"/>
      <c r="AC3" s="1"/>
    </row>
    <row r="4" spans="1:29" x14ac:dyDescent="0.15">
      <c r="A4" s="20"/>
      <c r="B4" s="158"/>
      <c r="C4" s="158"/>
      <c r="D4" s="158"/>
      <c r="E4" s="158"/>
      <c r="F4" s="158"/>
      <c r="G4" s="158"/>
      <c r="H4" s="158"/>
      <c r="I4" s="158"/>
      <c r="J4" s="1"/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</row>
    <row r="5" spans="1:29" x14ac:dyDescent="0.15">
      <c r="A5" s="20"/>
      <c r="B5" s="158"/>
      <c r="C5" s="158"/>
      <c r="D5" s="158"/>
      <c r="E5" s="158"/>
      <c r="F5" s="158"/>
      <c r="G5" s="158"/>
      <c r="H5" s="158"/>
      <c r="I5" s="158"/>
      <c r="J5" s="1"/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</row>
    <row r="6" spans="1:29" x14ac:dyDescent="0.15">
      <c r="J6" s="1"/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</row>
    <row r="7" spans="1:29" x14ac:dyDescent="0.15">
      <c r="J7" s="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76</v>
      </c>
      <c r="C18" s="8" t="s">
        <v>77</v>
      </c>
      <c r="D18" s="8" t="s">
        <v>78</v>
      </c>
      <c r="E18" s="8" t="s">
        <v>79</v>
      </c>
      <c r="F18" s="8" t="s">
        <v>80</v>
      </c>
      <c r="G18" s="8" t="s">
        <v>81</v>
      </c>
      <c r="H18" s="8" t="s">
        <v>82</v>
      </c>
      <c r="I18" s="8" t="s">
        <v>83</v>
      </c>
      <c r="J18" s="8" t="s">
        <v>84</v>
      </c>
      <c r="K18" s="8" t="s">
        <v>85</v>
      </c>
      <c r="L18" s="8" t="s">
        <v>86</v>
      </c>
      <c r="M18" s="8" t="s">
        <v>87</v>
      </c>
      <c r="N18" s="235" t="s">
        <v>122</v>
      </c>
      <c r="O18" s="235" t="s">
        <v>124</v>
      </c>
    </row>
    <row r="19" spans="1:18" ht="11.1" customHeight="1" x14ac:dyDescent="0.15">
      <c r="A19" s="7" t="s">
        <v>176</v>
      </c>
      <c r="B19" s="173">
        <v>14.2</v>
      </c>
      <c r="C19" s="173">
        <v>12.5</v>
      </c>
      <c r="D19" s="173">
        <v>14.7</v>
      </c>
      <c r="E19" s="173">
        <v>13.7</v>
      </c>
      <c r="F19" s="173">
        <v>14.5</v>
      </c>
      <c r="G19" s="173">
        <v>14.4</v>
      </c>
      <c r="H19" s="173">
        <v>12.7</v>
      </c>
      <c r="I19" s="173">
        <v>13.9</v>
      </c>
      <c r="J19" s="173">
        <v>14.1</v>
      </c>
      <c r="K19" s="173">
        <v>14</v>
      </c>
      <c r="L19" s="173">
        <v>18.8</v>
      </c>
      <c r="M19" s="173">
        <v>14.8</v>
      </c>
      <c r="N19" s="241">
        <f>SUM(B19:M19)</f>
        <v>172.3</v>
      </c>
      <c r="O19" s="241">
        <v>97.4</v>
      </c>
      <c r="Q19" s="243"/>
      <c r="R19" s="243"/>
    </row>
    <row r="20" spans="1:18" ht="11.1" customHeight="1" x14ac:dyDescent="0.15">
      <c r="A20" s="7" t="s">
        <v>179</v>
      </c>
      <c r="B20" s="173">
        <v>14.9</v>
      </c>
      <c r="C20" s="173">
        <v>13.1</v>
      </c>
      <c r="D20" s="173">
        <v>14.8</v>
      </c>
      <c r="E20" s="173">
        <v>13.9</v>
      </c>
      <c r="F20" s="173">
        <v>14.1</v>
      </c>
      <c r="G20" s="173">
        <v>13.1</v>
      </c>
      <c r="H20" s="173">
        <v>15.5</v>
      </c>
      <c r="I20" s="173">
        <v>12.9</v>
      </c>
      <c r="J20" s="173">
        <v>12.4</v>
      </c>
      <c r="K20" s="173">
        <v>15.2</v>
      </c>
      <c r="L20" s="173">
        <v>13.1</v>
      </c>
      <c r="M20" s="173">
        <v>14.2</v>
      </c>
      <c r="N20" s="241">
        <f>SUM(B20:M20)</f>
        <v>167.2</v>
      </c>
      <c r="O20" s="241">
        <f t="shared" ref="O20:O22" si="0">ROUND(N20/N19*100,1)</f>
        <v>97</v>
      </c>
      <c r="Q20" s="243"/>
      <c r="R20" s="243"/>
    </row>
    <row r="21" spans="1:18" ht="11.1" customHeight="1" x14ac:dyDescent="0.15">
      <c r="A21" s="7" t="s">
        <v>178</v>
      </c>
      <c r="B21" s="173">
        <v>11.4</v>
      </c>
      <c r="C21" s="173">
        <v>13.5</v>
      </c>
      <c r="D21" s="173">
        <v>13.7</v>
      </c>
      <c r="E21" s="173">
        <v>13.4</v>
      </c>
      <c r="F21" s="173">
        <v>13.1</v>
      </c>
      <c r="G21" s="173">
        <v>12.4</v>
      </c>
      <c r="H21" s="173">
        <v>11.1</v>
      </c>
      <c r="I21" s="173">
        <v>12</v>
      </c>
      <c r="J21" s="173">
        <v>12.5</v>
      </c>
      <c r="K21" s="173">
        <v>11.2</v>
      </c>
      <c r="L21" s="173">
        <v>11.7</v>
      </c>
      <c r="M21" s="173">
        <v>13.4</v>
      </c>
      <c r="N21" s="241">
        <f>SUM(B21:M21)</f>
        <v>149.4</v>
      </c>
      <c r="O21" s="241">
        <f t="shared" si="0"/>
        <v>89.4</v>
      </c>
      <c r="Q21" s="243"/>
      <c r="R21" s="243"/>
    </row>
    <row r="22" spans="1:18" ht="11.1" customHeight="1" x14ac:dyDescent="0.15">
      <c r="A22" s="7" t="s">
        <v>183</v>
      </c>
      <c r="B22" s="173">
        <v>9.4</v>
      </c>
      <c r="C22" s="173">
        <v>10.3</v>
      </c>
      <c r="D22" s="173">
        <v>13.4</v>
      </c>
      <c r="E22" s="173">
        <v>13.5</v>
      </c>
      <c r="F22" s="173">
        <v>11.3</v>
      </c>
      <c r="G22" s="173">
        <v>12.2</v>
      </c>
      <c r="H22" s="173">
        <v>10.9</v>
      </c>
      <c r="I22" s="173">
        <v>11.2</v>
      </c>
      <c r="J22" s="173">
        <v>12.1</v>
      </c>
      <c r="K22" s="173">
        <v>10.7</v>
      </c>
      <c r="L22" s="173">
        <v>11.3</v>
      </c>
      <c r="M22" s="173">
        <v>11.8</v>
      </c>
      <c r="N22" s="241">
        <f>SUM(B22:M22)</f>
        <v>138.10000000000002</v>
      </c>
      <c r="O22" s="241">
        <f t="shared" si="0"/>
        <v>92.4</v>
      </c>
      <c r="Q22" s="243"/>
      <c r="R22" s="243"/>
    </row>
    <row r="23" spans="1:18" ht="11.1" customHeight="1" x14ac:dyDescent="0.15">
      <c r="A23" s="7" t="s">
        <v>195</v>
      </c>
      <c r="B23" s="173">
        <v>11.1</v>
      </c>
      <c r="C23" s="173">
        <v>11.5</v>
      </c>
      <c r="D23" s="173">
        <v>12.1</v>
      </c>
      <c r="E23" s="173">
        <v>12.3</v>
      </c>
      <c r="F23" s="173"/>
      <c r="G23" s="173"/>
      <c r="H23" s="173"/>
      <c r="I23" s="173"/>
      <c r="J23" s="173"/>
      <c r="K23" s="173"/>
      <c r="L23" s="173"/>
      <c r="M23" s="173"/>
      <c r="N23" s="241"/>
      <c r="O23" s="241"/>
    </row>
    <row r="24" spans="1:18" ht="9.75" customHeight="1" x14ac:dyDescent="0.15">
      <c r="J24" s="394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76</v>
      </c>
      <c r="C42" s="8" t="s">
        <v>77</v>
      </c>
      <c r="D42" s="8" t="s">
        <v>78</v>
      </c>
      <c r="E42" s="8" t="s">
        <v>79</v>
      </c>
      <c r="F42" s="8" t="s">
        <v>80</v>
      </c>
      <c r="G42" s="8" t="s">
        <v>81</v>
      </c>
      <c r="H42" s="8" t="s">
        <v>82</v>
      </c>
      <c r="I42" s="8" t="s">
        <v>83</v>
      </c>
      <c r="J42" s="8" t="s">
        <v>84</v>
      </c>
      <c r="K42" s="8" t="s">
        <v>85</v>
      </c>
      <c r="L42" s="8" t="s">
        <v>86</v>
      </c>
      <c r="M42" s="8" t="s">
        <v>87</v>
      </c>
      <c r="N42" s="235" t="s">
        <v>123</v>
      </c>
      <c r="O42" s="235" t="s">
        <v>124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176</v>
      </c>
      <c r="B43" s="173">
        <v>23.3</v>
      </c>
      <c r="C43" s="173">
        <v>22.2</v>
      </c>
      <c r="D43" s="173">
        <v>23.2</v>
      </c>
      <c r="E43" s="173">
        <v>24.1</v>
      </c>
      <c r="F43" s="173">
        <v>24.8</v>
      </c>
      <c r="G43" s="173">
        <v>24.4</v>
      </c>
      <c r="H43" s="173">
        <v>22.4</v>
      </c>
      <c r="I43" s="173">
        <v>22.6</v>
      </c>
      <c r="J43" s="173">
        <v>23.1</v>
      </c>
      <c r="K43" s="173">
        <v>22.1</v>
      </c>
      <c r="L43" s="173">
        <v>26.5</v>
      </c>
      <c r="M43" s="173">
        <v>25.5</v>
      </c>
      <c r="N43" s="241">
        <f>SUM(B43:M43)/12</f>
        <v>23.683333333333334</v>
      </c>
      <c r="O43" s="241">
        <v>102.6</v>
      </c>
      <c r="P43" s="176"/>
      <c r="Q43" s="244"/>
      <c r="R43" s="244"/>
      <c r="S43" s="176"/>
      <c r="T43" s="176"/>
      <c r="U43" s="176"/>
      <c r="V43" s="176"/>
      <c r="W43" s="176"/>
      <c r="X43" s="176"/>
      <c r="Y43" s="176"/>
      <c r="Z43" s="17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179</v>
      </c>
      <c r="B44" s="173">
        <v>23.9</v>
      </c>
      <c r="C44" s="173">
        <v>23.5</v>
      </c>
      <c r="D44" s="173">
        <v>24.5</v>
      </c>
      <c r="E44" s="173">
        <v>24.1</v>
      </c>
      <c r="F44" s="173">
        <v>25.4</v>
      </c>
      <c r="G44" s="173">
        <v>25</v>
      </c>
      <c r="H44" s="173">
        <v>26.2</v>
      </c>
      <c r="I44" s="173">
        <v>25.1</v>
      </c>
      <c r="J44" s="173">
        <v>24.1</v>
      </c>
      <c r="K44" s="173">
        <v>24.5</v>
      </c>
      <c r="L44" s="173">
        <v>23.8</v>
      </c>
      <c r="M44" s="173">
        <v>23.8</v>
      </c>
      <c r="N44" s="241">
        <f>SUM(B44:M44)/12</f>
        <v>24.491666666666664</v>
      </c>
      <c r="O44" s="241">
        <f t="shared" ref="O44:O46" si="1">ROUND(N44/N43*100,1)</f>
        <v>103.4</v>
      </c>
      <c r="P44" s="176"/>
      <c r="Q44" s="244"/>
      <c r="R44" s="244"/>
      <c r="S44" s="176"/>
      <c r="T44" s="176"/>
      <c r="U44" s="176"/>
      <c r="V44" s="176"/>
      <c r="W44" s="176"/>
      <c r="X44" s="176"/>
      <c r="Y44" s="176"/>
      <c r="Z44" s="17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178</v>
      </c>
      <c r="B45" s="173">
        <v>22.9</v>
      </c>
      <c r="C45" s="173">
        <v>22.7</v>
      </c>
      <c r="D45" s="173">
        <v>23</v>
      </c>
      <c r="E45" s="173">
        <v>23.1</v>
      </c>
      <c r="F45" s="173">
        <v>24.7</v>
      </c>
      <c r="G45" s="173">
        <v>24.6</v>
      </c>
      <c r="H45" s="173">
        <v>23.1</v>
      </c>
      <c r="I45" s="173">
        <v>23.2</v>
      </c>
      <c r="J45" s="173">
        <v>22.3</v>
      </c>
      <c r="K45" s="173">
        <v>20.8</v>
      </c>
      <c r="L45" s="173">
        <v>19.5</v>
      </c>
      <c r="M45" s="173">
        <v>20.100000000000001</v>
      </c>
      <c r="N45" s="241">
        <f>SUM(B45:M45)/12</f>
        <v>22.5</v>
      </c>
      <c r="O45" s="241">
        <f t="shared" si="1"/>
        <v>91.9</v>
      </c>
      <c r="P45" s="176"/>
      <c r="Q45" s="244"/>
      <c r="R45" s="244"/>
      <c r="S45" s="176"/>
      <c r="T45" s="176"/>
      <c r="U45" s="176"/>
      <c r="V45" s="176"/>
      <c r="W45" s="176"/>
      <c r="X45" s="176"/>
      <c r="Y45" s="176"/>
      <c r="Z45" s="17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183</v>
      </c>
      <c r="B46" s="173">
        <v>18.8</v>
      </c>
      <c r="C46" s="173">
        <v>18.100000000000001</v>
      </c>
      <c r="D46" s="173">
        <v>19.5</v>
      </c>
      <c r="E46" s="173">
        <v>19.100000000000001</v>
      </c>
      <c r="F46" s="173">
        <v>19.2</v>
      </c>
      <c r="G46" s="173">
        <v>18.7</v>
      </c>
      <c r="H46" s="173">
        <v>18.2</v>
      </c>
      <c r="I46" s="173">
        <v>19</v>
      </c>
      <c r="J46" s="173">
        <v>18.7</v>
      </c>
      <c r="K46" s="173">
        <v>18.399999999999999</v>
      </c>
      <c r="L46" s="173">
        <v>18.7</v>
      </c>
      <c r="M46" s="173">
        <v>19.7</v>
      </c>
      <c r="N46" s="241">
        <f>SUM(B46:M46)/12</f>
        <v>18.841666666666665</v>
      </c>
      <c r="O46" s="241">
        <f t="shared" si="1"/>
        <v>83.7</v>
      </c>
      <c r="P46" s="176"/>
      <c r="Q46" s="244"/>
      <c r="R46" s="244"/>
      <c r="S46" s="176"/>
      <c r="T46" s="176"/>
      <c r="U46" s="176"/>
      <c r="V46" s="176"/>
      <c r="W46" s="176"/>
      <c r="X46" s="176"/>
      <c r="Y46" s="176"/>
      <c r="Z46" s="17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195</v>
      </c>
      <c r="B47" s="173">
        <v>19.8</v>
      </c>
      <c r="C47" s="173">
        <v>20.3</v>
      </c>
      <c r="D47" s="173">
        <v>19.8</v>
      </c>
      <c r="E47" s="173">
        <v>19.100000000000001</v>
      </c>
      <c r="F47" s="173"/>
      <c r="G47" s="173"/>
      <c r="H47" s="173"/>
      <c r="I47" s="173"/>
      <c r="J47" s="173"/>
      <c r="K47" s="173"/>
      <c r="L47" s="173"/>
      <c r="M47" s="173"/>
      <c r="N47" s="241"/>
      <c r="O47" s="241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76</v>
      </c>
      <c r="C70" s="8" t="s">
        <v>77</v>
      </c>
      <c r="D70" s="8" t="s">
        <v>78</v>
      </c>
      <c r="E70" s="8" t="s">
        <v>79</v>
      </c>
      <c r="F70" s="8" t="s">
        <v>80</v>
      </c>
      <c r="G70" s="8" t="s">
        <v>81</v>
      </c>
      <c r="H70" s="8" t="s">
        <v>82</v>
      </c>
      <c r="I70" s="8" t="s">
        <v>83</v>
      </c>
      <c r="J70" s="8" t="s">
        <v>84</v>
      </c>
      <c r="K70" s="8" t="s">
        <v>85</v>
      </c>
      <c r="L70" s="8" t="s">
        <v>86</v>
      </c>
      <c r="M70" s="8" t="s">
        <v>87</v>
      </c>
      <c r="N70" s="235" t="s">
        <v>123</v>
      </c>
      <c r="O70" s="235" t="s">
        <v>124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176</v>
      </c>
      <c r="B71" s="164">
        <v>61.3</v>
      </c>
      <c r="C71" s="164">
        <v>57.5</v>
      </c>
      <c r="D71" s="164">
        <v>62.8</v>
      </c>
      <c r="E71" s="164">
        <v>55.8</v>
      </c>
      <c r="F71" s="164">
        <v>58</v>
      </c>
      <c r="G71" s="164">
        <v>59.3</v>
      </c>
      <c r="H71" s="164">
        <v>58.4</v>
      </c>
      <c r="I71" s="164">
        <v>61.5</v>
      </c>
      <c r="J71" s="164">
        <v>60.7</v>
      </c>
      <c r="K71" s="164">
        <v>64</v>
      </c>
      <c r="L71" s="164">
        <v>68.3</v>
      </c>
      <c r="M71" s="164">
        <v>58.9</v>
      </c>
      <c r="N71" s="240">
        <f>SUM(B71:M71)/12</f>
        <v>60.541666666666657</v>
      </c>
      <c r="O71" s="241">
        <v>95.2</v>
      </c>
      <c r="P71" s="52"/>
      <c r="Q71" s="334"/>
      <c r="R71" s="334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179</v>
      </c>
      <c r="B72" s="164">
        <v>63.7</v>
      </c>
      <c r="C72" s="164">
        <v>56.1</v>
      </c>
      <c r="D72" s="164">
        <v>59.3</v>
      </c>
      <c r="E72" s="164">
        <v>58.2</v>
      </c>
      <c r="F72" s="164">
        <v>54.4</v>
      </c>
      <c r="G72" s="164">
        <v>52.5</v>
      </c>
      <c r="H72" s="164">
        <v>58.1</v>
      </c>
      <c r="I72" s="164">
        <v>52.2</v>
      </c>
      <c r="J72" s="164">
        <v>52.7</v>
      </c>
      <c r="K72" s="164">
        <v>61.5</v>
      </c>
      <c r="L72" s="164">
        <v>55.5</v>
      </c>
      <c r="M72" s="164">
        <v>59.8</v>
      </c>
      <c r="N72" s="240">
        <f>SUM(B72:M72)/12</f>
        <v>57</v>
      </c>
      <c r="O72" s="241">
        <f t="shared" ref="O72:O74" si="2">ROUND(N72/N71*100,1)</f>
        <v>94.2</v>
      </c>
      <c r="P72" s="52"/>
      <c r="Q72" s="334"/>
      <c r="R72" s="334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178</v>
      </c>
      <c r="B73" s="164">
        <v>50.6</v>
      </c>
      <c r="C73" s="164">
        <v>59.7</v>
      </c>
      <c r="D73" s="164">
        <v>59.2</v>
      </c>
      <c r="E73" s="164">
        <v>58</v>
      </c>
      <c r="F73" s="164">
        <v>51.7</v>
      </c>
      <c r="G73" s="164">
        <v>50.6</v>
      </c>
      <c r="H73" s="164">
        <v>49.6</v>
      </c>
      <c r="I73" s="164">
        <v>51.4</v>
      </c>
      <c r="J73" s="164">
        <v>56.8</v>
      </c>
      <c r="K73" s="164">
        <v>55.7</v>
      </c>
      <c r="L73" s="164">
        <v>61.1</v>
      </c>
      <c r="M73" s="164">
        <v>66.099999999999994</v>
      </c>
      <c r="N73" s="240">
        <f>SUM(B73:M73)/12</f>
        <v>55.875000000000007</v>
      </c>
      <c r="O73" s="241">
        <f t="shared" si="2"/>
        <v>98</v>
      </c>
      <c r="Q73" s="338"/>
      <c r="R73" s="338"/>
    </row>
    <row r="74" spans="1:26" ht="11.1" customHeight="1" x14ac:dyDescent="0.15">
      <c r="A74" s="7" t="s">
        <v>183</v>
      </c>
      <c r="B74" s="164">
        <v>51.9</v>
      </c>
      <c r="C74" s="164">
        <v>57.5</v>
      </c>
      <c r="D74" s="164">
        <v>67.900000000000006</v>
      </c>
      <c r="E74" s="164">
        <v>70.8</v>
      </c>
      <c r="F74" s="164">
        <v>59.1</v>
      </c>
      <c r="G74" s="164">
        <v>65.8</v>
      </c>
      <c r="H74" s="164">
        <v>60.1</v>
      </c>
      <c r="I74" s="164">
        <v>57.8</v>
      </c>
      <c r="J74" s="164">
        <v>64.7</v>
      </c>
      <c r="K74" s="164">
        <v>58.7</v>
      </c>
      <c r="L74" s="164">
        <v>59.8</v>
      </c>
      <c r="M74" s="164">
        <v>58.8</v>
      </c>
      <c r="N74" s="240">
        <f>SUM(B74:M74)/12</f>
        <v>61.07500000000001</v>
      </c>
      <c r="O74" s="241">
        <f t="shared" si="2"/>
        <v>109.3</v>
      </c>
      <c r="Q74" s="338"/>
      <c r="R74" s="338"/>
    </row>
    <row r="75" spans="1:26" ht="11.1" customHeight="1" x14ac:dyDescent="0.15">
      <c r="A75" s="7" t="s">
        <v>195</v>
      </c>
      <c r="B75" s="164">
        <v>56</v>
      </c>
      <c r="C75" s="164">
        <v>56.2</v>
      </c>
      <c r="D75" s="164">
        <v>61.6</v>
      </c>
      <c r="E75" s="164">
        <v>64.7</v>
      </c>
      <c r="F75" s="164"/>
      <c r="G75" s="164"/>
      <c r="H75" s="164"/>
      <c r="I75" s="164"/>
      <c r="J75" s="164"/>
      <c r="K75" s="164"/>
      <c r="L75" s="164"/>
      <c r="M75" s="164"/>
      <c r="N75" s="240"/>
      <c r="O75" s="241"/>
    </row>
    <row r="76" spans="1:26" ht="9.9499999999999993" customHeight="1" x14ac:dyDescent="0.15">
      <c r="B76" s="170"/>
      <c r="C76" s="170"/>
      <c r="D76" s="170"/>
      <c r="E76" s="170"/>
      <c r="F76" s="170"/>
      <c r="G76" s="170"/>
      <c r="H76" s="170"/>
      <c r="I76" s="170"/>
      <c r="J76" s="170"/>
      <c r="K76" s="168"/>
      <c r="L76" s="170"/>
      <c r="M76" s="17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E89" sqref="E89"/>
    </sheetView>
  </sheetViews>
  <sheetFormatPr defaultColWidth="7.625" defaultRowHeight="9.9499999999999993" customHeight="1" x14ac:dyDescent="0.15"/>
  <cols>
    <col min="1" max="1" width="7.625" style="258" customWidth="1"/>
    <col min="2" max="13" width="6.125" style="258" customWidth="1"/>
    <col min="14" max="16384" width="7.625" style="258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6"/>
      <c r="N7" s="52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6"/>
      <c r="N8" s="52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"/>
    </row>
    <row r="10" spans="12:51" ht="9.9499999999999993" customHeight="1" x14ac:dyDescent="0.15">
      <c r="L10" s="52"/>
      <c r="M10" s="52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"/>
    </row>
    <row r="11" spans="12:51" ht="9.9499999999999993" customHeight="1" x14ac:dyDescent="0.15">
      <c r="L11" s="52"/>
      <c r="M11" s="52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"/>
    </row>
    <row r="12" spans="12:51" ht="9.9499999999999993" customHeight="1" x14ac:dyDescent="0.15">
      <c r="L12" s="52"/>
      <c r="M12" s="52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"/>
    </row>
    <row r="13" spans="12:51" ht="9.9499999999999993" customHeight="1" x14ac:dyDescent="0.15">
      <c r="L13" s="52"/>
      <c r="M13" s="52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6"/>
      <c r="AA15" s="1"/>
    </row>
    <row r="16" spans="12:51" ht="9.9499999999999993" customHeight="1" x14ac:dyDescent="0.15">
      <c r="L16" s="52"/>
      <c r="M16" s="176"/>
      <c r="AA16" s="1"/>
    </row>
    <row r="17" spans="1:27" ht="9.9499999999999993" customHeight="1" x14ac:dyDescent="0.15">
      <c r="L17" s="52"/>
      <c r="M17" s="176"/>
      <c r="AA17" s="1"/>
    </row>
    <row r="18" spans="1:27" ht="9.9499999999999993" customHeight="1" x14ac:dyDescent="0.15">
      <c r="L18" s="52"/>
      <c r="M18" s="176"/>
      <c r="AA18" s="1"/>
    </row>
    <row r="19" spans="1:27" ht="9.9499999999999993" customHeight="1" x14ac:dyDescent="0.15">
      <c r="L19" s="52"/>
      <c r="M19" s="176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76</v>
      </c>
      <c r="C24" s="8" t="s">
        <v>77</v>
      </c>
      <c r="D24" s="8" t="s">
        <v>78</v>
      </c>
      <c r="E24" s="8" t="s">
        <v>79</v>
      </c>
      <c r="F24" s="8" t="s">
        <v>80</v>
      </c>
      <c r="G24" s="8" t="s">
        <v>81</v>
      </c>
      <c r="H24" s="8" t="s">
        <v>82</v>
      </c>
      <c r="I24" s="8" t="s">
        <v>83</v>
      </c>
      <c r="J24" s="8" t="s">
        <v>84</v>
      </c>
      <c r="K24" s="8" t="s">
        <v>85</v>
      </c>
      <c r="L24" s="8" t="s">
        <v>86</v>
      </c>
      <c r="M24" s="8" t="s">
        <v>87</v>
      </c>
      <c r="N24" s="235" t="s">
        <v>122</v>
      </c>
      <c r="O24" s="13" t="s">
        <v>124</v>
      </c>
      <c r="AA24" s="1"/>
    </row>
    <row r="25" spans="1:27" ht="11.1" customHeight="1" x14ac:dyDescent="0.15">
      <c r="A25" s="7" t="s">
        <v>176</v>
      </c>
      <c r="B25" s="173">
        <v>17.8</v>
      </c>
      <c r="C25" s="173">
        <v>19.2</v>
      </c>
      <c r="D25" s="173">
        <v>22</v>
      </c>
      <c r="E25" s="173">
        <v>19.600000000000001</v>
      </c>
      <c r="F25" s="173">
        <v>21.2</v>
      </c>
      <c r="G25" s="173">
        <v>21.5</v>
      </c>
      <c r="H25" s="173">
        <v>19.5</v>
      </c>
      <c r="I25" s="173">
        <v>20.8</v>
      </c>
      <c r="J25" s="173">
        <v>18</v>
      </c>
      <c r="K25" s="173">
        <v>21.1</v>
      </c>
      <c r="L25" s="173">
        <v>20.7</v>
      </c>
      <c r="M25" s="173">
        <v>18.2</v>
      </c>
      <c r="N25" s="241">
        <f>SUM(B25:M25)</f>
        <v>239.6</v>
      </c>
      <c r="O25" s="166">
        <v>104.1</v>
      </c>
      <c r="Q25" s="18"/>
      <c r="R25" s="18"/>
      <c r="AA25" s="1"/>
    </row>
    <row r="26" spans="1:27" ht="11.1" customHeight="1" x14ac:dyDescent="0.15">
      <c r="A26" s="7" t="s">
        <v>179</v>
      </c>
      <c r="B26" s="173">
        <v>18.600000000000001</v>
      </c>
      <c r="C26" s="173">
        <v>19.100000000000001</v>
      </c>
      <c r="D26" s="173">
        <v>19.899999999999999</v>
      </c>
      <c r="E26" s="173">
        <v>18.5</v>
      </c>
      <c r="F26" s="173">
        <v>19.8</v>
      </c>
      <c r="G26" s="173">
        <v>18</v>
      </c>
      <c r="H26" s="173">
        <v>20.6</v>
      </c>
      <c r="I26" s="173">
        <v>17.5</v>
      </c>
      <c r="J26" s="173">
        <v>17.100000000000001</v>
      </c>
      <c r="K26" s="173">
        <v>21.2</v>
      </c>
      <c r="L26" s="173">
        <v>19</v>
      </c>
      <c r="M26" s="173">
        <v>18.2</v>
      </c>
      <c r="N26" s="241">
        <f>SUM(B26:M26)</f>
        <v>227.49999999999997</v>
      </c>
      <c r="O26" s="166">
        <f t="shared" ref="O26:O28" si="0">ROUND(N26/N25*100,1)</f>
        <v>94.9</v>
      </c>
      <c r="Q26" s="18"/>
      <c r="R26" s="18"/>
      <c r="AA26" s="1"/>
    </row>
    <row r="27" spans="1:27" ht="11.1" customHeight="1" x14ac:dyDescent="0.15">
      <c r="A27" s="7" t="s">
        <v>178</v>
      </c>
      <c r="B27" s="173">
        <v>18</v>
      </c>
      <c r="C27" s="173">
        <v>21.8</v>
      </c>
      <c r="D27" s="173">
        <v>22.1</v>
      </c>
      <c r="E27" s="173">
        <v>19</v>
      </c>
      <c r="F27" s="173">
        <v>19.3</v>
      </c>
      <c r="G27" s="173">
        <v>17.8</v>
      </c>
      <c r="H27" s="173">
        <v>20.3</v>
      </c>
      <c r="I27" s="173">
        <v>18.899999999999999</v>
      </c>
      <c r="J27" s="173">
        <v>18.600000000000001</v>
      </c>
      <c r="K27" s="173">
        <v>20.100000000000001</v>
      </c>
      <c r="L27" s="173">
        <v>17.3</v>
      </c>
      <c r="M27" s="173">
        <v>19.2</v>
      </c>
      <c r="N27" s="241">
        <f>SUM(B27:M27)</f>
        <v>232.4</v>
      </c>
      <c r="O27" s="166">
        <f t="shared" si="0"/>
        <v>102.2</v>
      </c>
      <c r="Q27" s="18"/>
      <c r="R27" s="18"/>
      <c r="AA27" s="1"/>
    </row>
    <row r="28" spans="1:27" ht="11.1" customHeight="1" x14ac:dyDescent="0.15">
      <c r="A28" s="7" t="s">
        <v>183</v>
      </c>
      <c r="B28" s="173">
        <v>16.7</v>
      </c>
      <c r="C28" s="173">
        <v>20</v>
      </c>
      <c r="D28" s="173">
        <v>21.5</v>
      </c>
      <c r="E28" s="173">
        <v>20.7</v>
      </c>
      <c r="F28" s="173">
        <v>21.3</v>
      </c>
      <c r="G28" s="173">
        <v>24.4</v>
      </c>
      <c r="H28" s="173">
        <v>20.2</v>
      </c>
      <c r="I28" s="173">
        <v>20.7</v>
      </c>
      <c r="J28" s="173">
        <v>19.7</v>
      </c>
      <c r="K28" s="173">
        <v>18.8</v>
      </c>
      <c r="L28" s="173">
        <v>19</v>
      </c>
      <c r="M28" s="173">
        <v>21.1</v>
      </c>
      <c r="N28" s="241">
        <f>SUM(B28:M28)</f>
        <v>244.09999999999997</v>
      </c>
      <c r="O28" s="166">
        <f t="shared" si="0"/>
        <v>105</v>
      </c>
      <c r="Q28" s="18"/>
      <c r="R28" s="18"/>
      <c r="AA28" s="1"/>
    </row>
    <row r="29" spans="1:27" ht="11.1" customHeight="1" x14ac:dyDescent="0.15">
      <c r="A29" s="7" t="s">
        <v>195</v>
      </c>
      <c r="B29" s="173">
        <v>19.399999999999999</v>
      </c>
      <c r="C29" s="173">
        <v>17.7</v>
      </c>
      <c r="D29" s="173">
        <v>21.9</v>
      </c>
      <c r="E29" s="173">
        <v>20</v>
      </c>
      <c r="F29" s="173"/>
      <c r="G29" s="173"/>
      <c r="H29" s="173"/>
      <c r="I29" s="173"/>
      <c r="J29" s="173"/>
      <c r="K29" s="173"/>
      <c r="L29" s="173"/>
      <c r="M29" s="173"/>
      <c r="N29" s="241"/>
      <c r="O29" s="166"/>
      <c r="AA29" s="1"/>
    </row>
    <row r="30" spans="1:27" ht="9.9499999999999993" customHeight="1" x14ac:dyDescent="0.15">
      <c r="N30" s="170"/>
      <c r="O30" s="170"/>
      <c r="AA30" s="1"/>
    </row>
    <row r="31" spans="1:27" ht="9.9499999999999993" customHeight="1" x14ac:dyDescent="0.15"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76</v>
      </c>
      <c r="C53" s="8" t="s">
        <v>77</v>
      </c>
      <c r="D53" s="8" t="s">
        <v>78</v>
      </c>
      <c r="E53" s="8" t="s">
        <v>79</v>
      </c>
      <c r="F53" s="8" t="s">
        <v>80</v>
      </c>
      <c r="G53" s="8" t="s">
        <v>81</v>
      </c>
      <c r="H53" s="8" t="s">
        <v>82</v>
      </c>
      <c r="I53" s="8" t="s">
        <v>83</v>
      </c>
      <c r="J53" s="8" t="s">
        <v>84</v>
      </c>
      <c r="K53" s="8" t="s">
        <v>85</v>
      </c>
      <c r="L53" s="8" t="s">
        <v>86</v>
      </c>
      <c r="M53" s="8" t="s">
        <v>87</v>
      </c>
      <c r="N53" s="235" t="s">
        <v>123</v>
      </c>
      <c r="O53" s="167" t="s">
        <v>125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176</v>
      </c>
      <c r="B54" s="173">
        <v>36.9</v>
      </c>
      <c r="C54" s="173">
        <v>38.9</v>
      </c>
      <c r="D54" s="173">
        <v>39.799999999999997</v>
      </c>
      <c r="E54" s="173">
        <v>38.4</v>
      </c>
      <c r="F54" s="173">
        <v>39.200000000000003</v>
      </c>
      <c r="G54" s="173">
        <v>40.700000000000003</v>
      </c>
      <c r="H54" s="173">
        <v>37.9</v>
      </c>
      <c r="I54" s="173">
        <v>39</v>
      </c>
      <c r="J54" s="173">
        <v>38.4</v>
      </c>
      <c r="K54" s="173">
        <v>40.1</v>
      </c>
      <c r="L54" s="173">
        <v>40.799999999999997</v>
      </c>
      <c r="M54" s="173">
        <v>39.700000000000003</v>
      </c>
      <c r="N54" s="241">
        <f t="shared" ref="N54:N55" si="1">SUM(B54:M54)/12</f>
        <v>39.15</v>
      </c>
      <c r="O54" s="341">
        <v>105.6</v>
      </c>
      <c r="P54" s="176"/>
      <c r="Q54" s="339"/>
      <c r="R54" s="339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179</v>
      </c>
      <c r="B55" s="173">
        <v>40.9</v>
      </c>
      <c r="C55" s="173">
        <v>42.3</v>
      </c>
      <c r="D55" s="173">
        <v>42.1</v>
      </c>
      <c r="E55" s="173">
        <v>37.9</v>
      </c>
      <c r="F55" s="173">
        <v>39.700000000000003</v>
      </c>
      <c r="G55" s="173">
        <v>38.4</v>
      </c>
      <c r="H55" s="173">
        <v>39.6</v>
      </c>
      <c r="I55" s="173">
        <v>39.299999999999997</v>
      </c>
      <c r="J55" s="173">
        <v>38.1</v>
      </c>
      <c r="K55" s="173">
        <v>40.4</v>
      </c>
      <c r="L55" s="173">
        <v>41.1</v>
      </c>
      <c r="M55" s="173">
        <v>39</v>
      </c>
      <c r="N55" s="241">
        <f t="shared" si="1"/>
        <v>39.9</v>
      </c>
      <c r="O55" s="341">
        <f t="shared" ref="O55:O57" si="2">ROUND(N55/N54*100,1)</f>
        <v>101.9</v>
      </c>
      <c r="P55" s="176"/>
      <c r="Q55" s="339"/>
      <c r="R55" s="339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178</v>
      </c>
      <c r="B56" s="173">
        <v>40.5</v>
      </c>
      <c r="C56" s="173">
        <v>42.5</v>
      </c>
      <c r="D56" s="173">
        <v>41.8</v>
      </c>
      <c r="E56" s="173">
        <v>40.1</v>
      </c>
      <c r="F56" s="173">
        <v>43</v>
      </c>
      <c r="G56" s="173">
        <v>42.8</v>
      </c>
      <c r="H56" s="173">
        <v>42.7</v>
      </c>
      <c r="I56" s="173">
        <v>42.3</v>
      </c>
      <c r="J56" s="173">
        <v>41</v>
      </c>
      <c r="K56" s="173">
        <v>40.700000000000003</v>
      </c>
      <c r="L56" s="173">
        <v>38</v>
      </c>
      <c r="M56" s="173">
        <v>36.4</v>
      </c>
      <c r="N56" s="241">
        <f>SUM(B56:M56)/12</f>
        <v>40.983333333333327</v>
      </c>
      <c r="O56" s="341">
        <f t="shared" si="2"/>
        <v>102.7</v>
      </c>
      <c r="P56" s="176"/>
      <c r="Q56" s="339"/>
      <c r="R56" s="339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183</v>
      </c>
      <c r="B57" s="173">
        <v>36.9</v>
      </c>
      <c r="C57" s="173">
        <v>38.200000000000003</v>
      </c>
      <c r="D57" s="173">
        <v>38.200000000000003</v>
      </c>
      <c r="E57" s="173">
        <v>36.4</v>
      </c>
      <c r="F57" s="173">
        <v>37.700000000000003</v>
      </c>
      <c r="G57" s="173">
        <v>38.799999999999997</v>
      </c>
      <c r="H57" s="173">
        <v>38.299999999999997</v>
      </c>
      <c r="I57" s="173">
        <v>40</v>
      </c>
      <c r="J57" s="173">
        <v>40.700000000000003</v>
      </c>
      <c r="K57" s="173">
        <v>40.200000000000003</v>
      </c>
      <c r="L57" s="173">
        <v>40.1</v>
      </c>
      <c r="M57" s="173">
        <v>39.200000000000003</v>
      </c>
      <c r="N57" s="241">
        <f>SUM(B57:M57)/12</f>
        <v>38.725000000000001</v>
      </c>
      <c r="O57" s="341">
        <f t="shared" si="2"/>
        <v>94.5</v>
      </c>
      <c r="P57" s="176"/>
      <c r="Q57" s="339"/>
      <c r="R57" s="339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195</v>
      </c>
      <c r="B58" s="173">
        <v>38.6</v>
      </c>
      <c r="C58" s="173">
        <v>36.700000000000003</v>
      </c>
      <c r="D58" s="173">
        <v>37.4</v>
      </c>
      <c r="E58" s="173">
        <v>36.6</v>
      </c>
      <c r="F58" s="173"/>
      <c r="G58" s="173"/>
      <c r="H58" s="173"/>
      <c r="I58" s="173"/>
      <c r="J58" s="173"/>
      <c r="K58" s="173"/>
      <c r="L58" s="173"/>
      <c r="M58" s="173"/>
      <c r="N58" s="241"/>
      <c r="O58" s="341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3"/>
    </row>
    <row r="65" spans="7:28" ht="9.9499999999999993" customHeight="1" x14ac:dyDescent="0.15">
      <c r="G65" s="177"/>
    </row>
    <row r="66" spans="7:28" ht="9.9499999999999993" customHeight="1" x14ac:dyDescent="0.15"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</row>
    <row r="67" spans="7:28" ht="9.9499999999999993" customHeight="1" x14ac:dyDescent="0.15"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</row>
    <row r="68" spans="7:28" ht="9.9499999999999993" customHeight="1" x14ac:dyDescent="0.15"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</row>
    <row r="69" spans="7:28" ht="9.9499999999999993" customHeight="1" x14ac:dyDescent="0.15"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76</v>
      </c>
      <c r="C83" s="8" t="s">
        <v>77</v>
      </c>
      <c r="D83" s="8" t="s">
        <v>78</v>
      </c>
      <c r="E83" s="8" t="s">
        <v>79</v>
      </c>
      <c r="F83" s="8" t="s">
        <v>80</v>
      </c>
      <c r="G83" s="8" t="s">
        <v>81</v>
      </c>
      <c r="H83" s="8" t="s">
        <v>82</v>
      </c>
      <c r="I83" s="8" t="s">
        <v>83</v>
      </c>
      <c r="J83" s="8" t="s">
        <v>84</v>
      </c>
      <c r="K83" s="8" t="s">
        <v>85</v>
      </c>
      <c r="L83" s="8" t="s">
        <v>86</v>
      </c>
      <c r="M83" s="8" t="s">
        <v>87</v>
      </c>
      <c r="N83" s="235" t="s">
        <v>123</v>
      </c>
      <c r="O83" s="167" t="s">
        <v>125</v>
      </c>
    </row>
    <row r="84" spans="1:18" s="170" customFormat="1" ht="11.1" customHeight="1" x14ac:dyDescent="0.15">
      <c r="A84" s="7" t="s">
        <v>176</v>
      </c>
      <c r="B84" s="164">
        <v>49</v>
      </c>
      <c r="C84" s="164">
        <v>47.9</v>
      </c>
      <c r="D84" s="164">
        <v>54.9</v>
      </c>
      <c r="E84" s="164">
        <v>51.9</v>
      </c>
      <c r="F84" s="164">
        <v>53.4</v>
      </c>
      <c r="G84" s="164">
        <v>52</v>
      </c>
      <c r="H84" s="166">
        <v>53.1</v>
      </c>
      <c r="I84" s="164">
        <v>52.7</v>
      </c>
      <c r="J84" s="164">
        <v>47.4</v>
      </c>
      <c r="K84" s="164">
        <v>51.7</v>
      </c>
      <c r="L84" s="164">
        <v>50.5</v>
      </c>
      <c r="M84" s="164">
        <v>46.4</v>
      </c>
      <c r="N84" s="240">
        <f t="shared" ref="N84:N87" si="3">SUM(B84:M84)/12</f>
        <v>50.908333333333331</v>
      </c>
      <c r="O84" s="341">
        <v>98.5</v>
      </c>
      <c r="Q84" s="340"/>
      <c r="R84" s="340"/>
    </row>
    <row r="85" spans="1:18" s="170" customFormat="1" ht="11.1" customHeight="1" x14ac:dyDescent="0.15">
      <c r="A85" s="7" t="s">
        <v>179</v>
      </c>
      <c r="B85" s="164">
        <v>44.7</v>
      </c>
      <c r="C85" s="164">
        <v>44.2</v>
      </c>
      <c r="D85" s="164">
        <v>47.2</v>
      </c>
      <c r="E85" s="164">
        <v>51.4</v>
      </c>
      <c r="F85" s="164">
        <v>48.7</v>
      </c>
      <c r="G85" s="164">
        <v>47.7</v>
      </c>
      <c r="H85" s="166">
        <v>51.2</v>
      </c>
      <c r="I85" s="164">
        <v>44.5</v>
      </c>
      <c r="J85" s="164">
        <v>45.6</v>
      </c>
      <c r="K85" s="164">
        <v>51.2</v>
      </c>
      <c r="L85" s="164">
        <v>45.8</v>
      </c>
      <c r="M85" s="164">
        <v>48.1</v>
      </c>
      <c r="N85" s="240">
        <f t="shared" si="3"/>
        <v>47.525000000000006</v>
      </c>
      <c r="O85" s="341">
        <f t="shared" ref="O85" si="4">ROUND(N85/N84*100,1)</f>
        <v>93.4</v>
      </c>
      <c r="Q85" s="340"/>
      <c r="R85" s="340"/>
    </row>
    <row r="86" spans="1:18" s="170" customFormat="1" ht="11.1" customHeight="1" x14ac:dyDescent="0.15">
      <c r="A86" s="7" t="s">
        <v>178</v>
      </c>
      <c r="B86" s="164">
        <v>43.5</v>
      </c>
      <c r="C86" s="166">
        <v>50</v>
      </c>
      <c r="D86" s="164">
        <v>53.2</v>
      </c>
      <c r="E86" s="164">
        <v>48.5</v>
      </c>
      <c r="F86" s="164">
        <v>42.9</v>
      </c>
      <c r="G86" s="164">
        <v>41.7</v>
      </c>
      <c r="H86" s="166">
        <v>47.4</v>
      </c>
      <c r="I86" s="164">
        <v>45</v>
      </c>
      <c r="J86" s="164">
        <v>46.3</v>
      </c>
      <c r="K86" s="164">
        <v>49.6</v>
      </c>
      <c r="L86" s="164">
        <v>47.6</v>
      </c>
      <c r="M86" s="164">
        <v>53.7</v>
      </c>
      <c r="N86" s="240">
        <f t="shared" si="3"/>
        <v>47.45000000000001</v>
      </c>
      <c r="O86" s="341">
        <v>100</v>
      </c>
      <c r="Q86" s="340"/>
      <c r="R86" s="340"/>
    </row>
    <row r="87" spans="1:18" s="170" customFormat="1" ht="11.1" customHeight="1" x14ac:dyDescent="0.15">
      <c r="A87" s="7" t="s">
        <v>183</v>
      </c>
      <c r="B87" s="164">
        <v>44.8</v>
      </c>
      <c r="C87" s="166">
        <v>51.5</v>
      </c>
      <c r="D87" s="164">
        <v>56.2</v>
      </c>
      <c r="E87" s="164">
        <v>57.8</v>
      </c>
      <c r="F87" s="164">
        <v>55.6</v>
      </c>
      <c r="G87" s="164">
        <v>62.4</v>
      </c>
      <c r="H87" s="166">
        <v>53</v>
      </c>
      <c r="I87" s="164">
        <v>50.6</v>
      </c>
      <c r="J87" s="164">
        <v>48</v>
      </c>
      <c r="K87" s="164">
        <v>47.1</v>
      </c>
      <c r="L87" s="164">
        <v>47.3</v>
      </c>
      <c r="M87" s="164">
        <v>54.3</v>
      </c>
      <c r="N87" s="240">
        <f t="shared" si="3"/>
        <v>52.383333333333326</v>
      </c>
      <c r="O87" s="341">
        <f t="shared" ref="O87" si="5">ROUND(N87/N86*100,1)</f>
        <v>110.4</v>
      </c>
      <c r="Q87" s="340"/>
      <c r="R87" s="340"/>
    </row>
    <row r="88" spans="1:18" ht="11.1" customHeight="1" x14ac:dyDescent="0.15">
      <c r="A88" s="7" t="s">
        <v>195</v>
      </c>
      <c r="B88" s="164">
        <v>50.7</v>
      </c>
      <c r="C88" s="166">
        <v>49.7</v>
      </c>
      <c r="D88" s="164">
        <v>58.3</v>
      </c>
      <c r="E88" s="164">
        <v>55.1</v>
      </c>
      <c r="F88" s="164"/>
      <c r="G88" s="164"/>
      <c r="H88" s="166"/>
      <c r="I88" s="164"/>
      <c r="J88" s="164"/>
      <c r="K88" s="164"/>
      <c r="L88" s="164"/>
      <c r="M88" s="164"/>
      <c r="N88" s="240"/>
      <c r="O88" s="341"/>
      <c r="Q88" s="18"/>
    </row>
    <row r="89" spans="1:18" ht="9.9499999999999993" customHeight="1" x14ac:dyDescent="0.15">
      <c r="F89" s="464"/>
      <c r="O89" s="245"/>
    </row>
    <row r="90" spans="1:18" ht="9.9499999999999993" customHeight="1" x14ac:dyDescent="0.15">
      <c r="G90" s="430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E89" sqref="E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6" width="7.625" style="258" customWidth="1"/>
    <col min="27" max="16384" width="9" style="258"/>
  </cols>
  <sheetData>
    <row r="18" spans="1:29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76</v>
      </c>
      <c r="C24" s="8" t="s">
        <v>77</v>
      </c>
      <c r="D24" s="8" t="s">
        <v>78</v>
      </c>
      <c r="E24" s="8" t="s">
        <v>79</v>
      </c>
      <c r="F24" s="8" t="s">
        <v>80</v>
      </c>
      <c r="G24" s="8" t="s">
        <v>81</v>
      </c>
      <c r="H24" s="8" t="s">
        <v>82</v>
      </c>
      <c r="I24" s="8" t="s">
        <v>83</v>
      </c>
      <c r="J24" s="8" t="s">
        <v>84</v>
      </c>
      <c r="K24" s="8" t="s">
        <v>85</v>
      </c>
      <c r="L24" s="8" t="s">
        <v>86</v>
      </c>
      <c r="M24" s="8" t="s">
        <v>87</v>
      </c>
      <c r="N24" s="235" t="s">
        <v>122</v>
      </c>
      <c r="O24" s="167" t="s">
        <v>125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176</v>
      </c>
      <c r="B25" s="178">
        <v>31</v>
      </c>
      <c r="C25" s="178">
        <v>41.9</v>
      </c>
      <c r="D25" s="178">
        <v>40.700000000000003</v>
      </c>
      <c r="E25" s="178">
        <v>47.3</v>
      </c>
      <c r="F25" s="178">
        <v>55.6</v>
      </c>
      <c r="G25" s="178">
        <v>54.5</v>
      </c>
      <c r="H25" s="178">
        <v>50.6</v>
      </c>
      <c r="I25" s="178">
        <v>41.6</v>
      </c>
      <c r="J25" s="178">
        <v>40.700000000000003</v>
      </c>
      <c r="K25" s="178">
        <v>53.2</v>
      </c>
      <c r="L25" s="178">
        <v>46.1</v>
      </c>
      <c r="M25" s="178">
        <v>50.5</v>
      </c>
      <c r="N25" s="241">
        <f>SUM(B25:M25)</f>
        <v>553.70000000000005</v>
      </c>
      <c r="O25" s="236">
        <v>115.8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</row>
    <row r="26" spans="1:29" ht="11.1" customHeight="1" x14ac:dyDescent="0.15">
      <c r="A26" s="7" t="s">
        <v>179</v>
      </c>
      <c r="B26" s="178">
        <v>46.8</v>
      </c>
      <c r="C26" s="178">
        <v>51.9</v>
      </c>
      <c r="D26" s="178">
        <v>48.4</v>
      </c>
      <c r="E26" s="178">
        <v>60.2</v>
      </c>
      <c r="F26" s="178">
        <v>52.3</v>
      </c>
      <c r="G26" s="178">
        <v>59.3</v>
      </c>
      <c r="H26" s="178">
        <v>66.7</v>
      </c>
      <c r="I26" s="178">
        <v>43.7</v>
      </c>
      <c r="J26" s="178">
        <v>73.5</v>
      </c>
      <c r="K26" s="178">
        <v>62.6</v>
      </c>
      <c r="L26" s="178">
        <v>59.5</v>
      </c>
      <c r="M26" s="178">
        <v>53.9</v>
      </c>
      <c r="N26" s="359">
        <f>SUM(B26:M26)</f>
        <v>678.8</v>
      </c>
      <c r="O26" s="236">
        <f t="shared" ref="O26:O28" si="0">ROUND(N26/N25*100,1)</f>
        <v>122.6</v>
      </c>
      <c r="P26" s="176"/>
      <c r="Q26" s="339"/>
      <c r="R26" s="339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</row>
    <row r="27" spans="1:29" ht="11.1" customHeight="1" x14ac:dyDescent="0.15">
      <c r="A27" s="7" t="s">
        <v>178</v>
      </c>
      <c r="B27" s="178">
        <v>47.8</v>
      </c>
      <c r="C27" s="178">
        <v>44.8</v>
      </c>
      <c r="D27" s="178">
        <v>52.1</v>
      </c>
      <c r="E27" s="178">
        <v>55.6</v>
      </c>
      <c r="F27" s="178">
        <v>47.6</v>
      </c>
      <c r="G27" s="178">
        <v>72.400000000000006</v>
      </c>
      <c r="H27" s="178">
        <v>64.7</v>
      </c>
      <c r="I27" s="178">
        <v>42.3</v>
      </c>
      <c r="J27" s="178">
        <v>49.9</v>
      </c>
      <c r="K27" s="178">
        <v>47.9</v>
      </c>
      <c r="L27" s="178">
        <v>46.1</v>
      </c>
      <c r="M27" s="178">
        <v>44.3</v>
      </c>
      <c r="N27" s="359">
        <f>SUM(B27:M27)</f>
        <v>615.49999999999989</v>
      </c>
      <c r="O27" s="236">
        <f t="shared" si="0"/>
        <v>90.7</v>
      </c>
      <c r="P27" s="176"/>
      <c r="Q27" s="339"/>
      <c r="R27" s="339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</row>
    <row r="28" spans="1:29" ht="11.1" customHeight="1" x14ac:dyDescent="0.15">
      <c r="A28" s="7" t="s">
        <v>183</v>
      </c>
      <c r="B28" s="178">
        <v>44.4</v>
      </c>
      <c r="C28" s="178">
        <v>43.2</v>
      </c>
      <c r="D28" s="178">
        <v>58.3</v>
      </c>
      <c r="E28" s="178">
        <v>82.3</v>
      </c>
      <c r="F28" s="178">
        <v>75.599999999999994</v>
      </c>
      <c r="G28" s="178">
        <v>80.5</v>
      </c>
      <c r="H28" s="178">
        <v>62.3</v>
      </c>
      <c r="I28" s="178">
        <v>50.4</v>
      </c>
      <c r="J28" s="178">
        <v>48.5</v>
      </c>
      <c r="K28" s="178">
        <v>53.2</v>
      </c>
      <c r="L28" s="178">
        <v>47.2</v>
      </c>
      <c r="M28" s="178">
        <v>49</v>
      </c>
      <c r="N28" s="359">
        <f>SUM(B28:M28)</f>
        <v>694.90000000000009</v>
      </c>
      <c r="O28" s="236">
        <f t="shared" si="0"/>
        <v>112.9</v>
      </c>
      <c r="P28" s="176"/>
      <c r="Q28" s="339"/>
      <c r="R28" s="339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</row>
    <row r="29" spans="1:29" ht="11.1" customHeight="1" x14ac:dyDescent="0.15">
      <c r="A29" s="7" t="s">
        <v>195</v>
      </c>
      <c r="B29" s="178">
        <v>55.9</v>
      </c>
      <c r="C29" s="178">
        <v>45.3</v>
      </c>
      <c r="D29" s="178">
        <v>66.8</v>
      </c>
      <c r="E29" s="178">
        <v>60.7</v>
      </c>
      <c r="F29" s="178"/>
      <c r="G29" s="178"/>
      <c r="H29" s="178"/>
      <c r="I29" s="178"/>
      <c r="J29" s="178"/>
      <c r="K29" s="178"/>
      <c r="L29" s="178"/>
      <c r="M29" s="178"/>
      <c r="N29" s="359"/>
      <c r="O29" s="236"/>
      <c r="P29" s="176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76</v>
      </c>
      <c r="C53" s="8" t="s">
        <v>77</v>
      </c>
      <c r="D53" s="8" t="s">
        <v>78</v>
      </c>
      <c r="E53" s="8" t="s">
        <v>79</v>
      </c>
      <c r="F53" s="8" t="s">
        <v>80</v>
      </c>
      <c r="G53" s="8" t="s">
        <v>81</v>
      </c>
      <c r="H53" s="8" t="s">
        <v>82</v>
      </c>
      <c r="I53" s="8" t="s">
        <v>83</v>
      </c>
      <c r="J53" s="8" t="s">
        <v>84</v>
      </c>
      <c r="K53" s="8" t="s">
        <v>85</v>
      </c>
      <c r="L53" s="8" t="s">
        <v>86</v>
      </c>
      <c r="M53" s="8" t="s">
        <v>87</v>
      </c>
      <c r="N53" s="235" t="s">
        <v>123</v>
      </c>
      <c r="O53" s="167" t="s">
        <v>125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176</v>
      </c>
      <c r="B54" s="178">
        <v>48.3</v>
      </c>
      <c r="C54" s="178">
        <v>50.9</v>
      </c>
      <c r="D54" s="178">
        <v>48.3</v>
      </c>
      <c r="E54" s="178">
        <v>50.5</v>
      </c>
      <c r="F54" s="178">
        <v>52.1</v>
      </c>
      <c r="G54" s="178">
        <v>49.7</v>
      </c>
      <c r="H54" s="178">
        <v>45.5</v>
      </c>
      <c r="I54" s="178">
        <v>40.799999999999997</v>
      </c>
      <c r="J54" s="178">
        <v>41.6</v>
      </c>
      <c r="K54" s="178">
        <v>46.4</v>
      </c>
      <c r="L54" s="178">
        <v>47.5</v>
      </c>
      <c r="M54" s="178">
        <v>56.7</v>
      </c>
      <c r="N54" s="241">
        <f>SUM(B54:M54)/12</f>
        <v>48.19166666666667</v>
      </c>
      <c r="O54" s="236">
        <v>100.4</v>
      </c>
      <c r="P54" s="176"/>
      <c r="Q54" s="342"/>
      <c r="R54" s="342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179</v>
      </c>
      <c r="B55" s="178">
        <v>54.8</v>
      </c>
      <c r="C55" s="178">
        <v>59.3</v>
      </c>
      <c r="D55" s="178">
        <v>58.7</v>
      </c>
      <c r="E55" s="178">
        <v>64.3</v>
      </c>
      <c r="F55" s="178">
        <v>57.2</v>
      </c>
      <c r="G55" s="178">
        <v>59.5</v>
      </c>
      <c r="H55" s="178">
        <v>57.8</v>
      </c>
      <c r="I55" s="178">
        <v>57.5</v>
      </c>
      <c r="J55" s="178">
        <v>57.6</v>
      </c>
      <c r="K55" s="178">
        <v>61</v>
      </c>
      <c r="L55" s="178">
        <v>58.2</v>
      </c>
      <c r="M55" s="178">
        <v>62.9</v>
      </c>
      <c r="N55" s="241">
        <f>SUM(B55:M55)/12</f>
        <v>59.06666666666667</v>
      </c>
      <c r="O55" s="236">
        <f t="shared" ref="O55:O57" si="1">ROUND(N55/N54*100,1)</f>
        <v>122.6</v>
      </c>
      <c r="P55" s="176"/>
      <c r="Q55" s="342"/>
      <c r="R55" s="342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178</v>
      </c>
      <c r="B56" s="178">
        <v>65.900000000000006</v>
      </c>
      <c r="C56" s="178">
        <v>65.900000000000006</v>
      </c>
      <c r="D56" s="178">
        <v>60.8</v>
      </c>
      <c r="E56" s="178">
        <v>61</v>
      </c>
      <c r="F56" s="178">
        <v>64.599999999999994</v>
      </c>
      <c r="G56" s="178">
        <v>55.6</v>
      </c>
      <c r="H56" s="178">
        <v>43</v>
      </c>
      <c r="I56" s="178">
        <v>47.8</v>
      </c>
      <c r="J56" s="178">
        <v>53.1</v>
      </c>
      <c r="K56" s="178">
        <v>53.4</v>
      </c>
      <c r="L56" s="178">
        <v>34</v>
      </c>
      <c r="M56" s="178">
        <v>32.1</v>
      </c>
      <c r="N56" s="241">
        <f>SUM(B56:M56)/12</f>
        <v>53.1</v>
      </c>
      <c r="O56" s="236">
        <f t="shared" si="1"/>
        <v>89.9</v>
      </c>
      <c r="P56" s="176"/>
      <c r="Q56" s="342"/>
      <c r="R56" s="342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183</v>
      </c>
      <c r="B57" s="178">
        <v>32.1</v>
      </c>
      <c r="C57" s="178">
        <v>30.1</v>
      </c>
      <c r="D57" s="178">
        <v>28.9</v>
      </c>
      <c r="E57" s="178">
        <v>38</v>
      </c>
      <c r="F57" s="178">
        <v>43.4</v>
      </c>
      <c r="G57" s="178">
        <v>45.9</v>
      </c>
      <c r="H57" s="178">
        <v>40.200000000000003</v>
      </c>
      <c r="I57" s="178">
        <v>40.5</v>
      </c>
      <c r="J57" s="178">
        <v>41.7</v>
      </c>
      <c r="K57" s="178">
        <v>40.799999999999997</v>
      </c>
      <c r="L57" s="178">
        <v>40.1</v>
      </c>
      <c r="M57" s="178">
        <v>39.6</v>
      </c>
      <c r="N57" s="241">
        <f>SUM(B57:M57)/12</f>
        <v>38.44166666666667</v>
      </c>
      <c r="O57" s="236">
        <f t="shared" si="1"/>
        <v>72.400000000000006</v>
      </c>
      <c r="P57" s="176"/>
      <c r="Q57" s="342"/>
      <c r="R57" s="342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195</v>
      </c>
      <c r="B58" s="178">
        <v>40.9</v>
      </c>
      <c r="C58" s="178">
        <v>41</v>
      </c>
      <c r="D58" s="178">
        <v>39.5</v>
      </c>
      <c r="E58" s="178">
        <v>39.4</v>
      </c>
      <c r="F58" s="178"/>
      <c r="G58" s="178"/>
      <c r="H58" s="178"/>
      <c r="I58" s="178"/>
      <c r="J58" s="178"/>
      <c r="K58" s="178"/>
      <c r="L58" s="178"/>
      <c r="M58" s="178"/>
      <c r="N58" s="241"/>
      <c r="O58" s="236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0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76</v>
      </c>
      <c r="C83" s="8" t="s">
        <v>77</v>
      </c>
      <c r="D83" s="8" t="s">
        <v>78</v>
      </c>
      <c r="E83" s="8" t="s">
        <v>79</v>
      </c>
      <c r="F83" s="8" t="s">
        <v>80</v>
      </c>
      <c r="G83" s="8" t="s">
        <v>81</v>
      </c>
      <c r="H83" s="8" t="s">
        <v>82</v>
      </c>
      <c r="I83" s="8" t="s">
        <v>83</v>
      </c>
      <c r="J83" s="8" t="s">
        <v>84</v>
      </c>
      <c r="K83" s="8" t="s">
        <v>85</v>
      </c>
      <c r="L83" s="8" t="s">
        <v>86</v>
      </c>
      <c r="M83" s="8" t="s">
        <v>87</v>
      </c>
      <c r="N83" s="235" t="s">
        <v>123</v>
      </c>
      <c r="O83" s="167" t="s">
        <v>125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176</v>
      </c>
      <c r="B84" s="12">
        <v>64.900000000000006</v>
      </c>
      <c r="C84" s="12">
        <v>81.8</v>
      </c>
      <c r="D84" s="12">
        <v>84.6</v>
      </c>
      <c r="E84" s="12">
        <v>93.4</v>
      </c>
      <c r="F84" s="12">
        <v>106.7</v>
      </c>
      <c r="G84" s="12">
        <v>109.4</v>
      </c>
      <c r="H84" s="12">
        <v>110.7</v>
      </c>
      <c r="I84" s="12">
        <v>101.9</v>
      </c>
      <c r="J84" s="12">
        <v>97.7</v>
      </c>
      <c r="K84" s="12">
        <v>115.3</v>
      </c>
      <c r="L84" s="12">
        <v>97.1</v>
      </c>
      <c r="M84" s="12">
        <v>88.2</v>
      </c>
      <c r="N84" s="240">
        <f>SUM(B84:M84)/12</f>
        <v>95.975000000000009</v>
      </c>
      <c r="O84" s="166">
        <v>115.8</v>
      </c>
      <c r="P84" s="52"/>
      <c r="Q84" s="334"/>
      <c r="R84" s="334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179</v>
      </c>
      <c r="B85" s="12">
        <v>85.7</v>
      </c>
      <c r="C85" s="12">
        <v>87</v>
      </c>
      <c r="D85" s="12">
        <v>82.4</v>
      </c>
      <c r="E85" s="12">
        <v>93.3</v>
      </c>
      <c r="F85" s="12">
        <v>92</v>
      </c>
      <c r="G85" s="12">
        <v>99.6</v>
      </c>
      <c r="H85" s="12">
        <v>115.3</v>
      </c>
      <c r="I85" s="12">
        <v>76.099999999999994</v>
      </c>
      <c r="J85" s="12">
        <v>127.5</v>
      </c>
      <c r="K85" s="12">
        <v>102.6</v>
      </c>
      <c r="L85" s="12">
        <v>102.2</v>
      </c>
      <c r="M85" s="12">
        <v>85.1</v>
      </c>
      <c r="N85" s="240">
        <f>SUM(B85:M85)/12</f>
        <v>95.733333333333334</v>
      </c>
      <c r="O85" s="166">
        <f t="shared" ref="O85:O87" si="2">ROUND(N85/N84*100,1)</f>
        <v>99.7</v>
      </c>
      <c r="P85" s="52"/>
      <c r="Q85" s="334"/>
      <c r="R85" s="334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178</v>
      </c>
      <c r="B86" s="12">
        <v>71.8</v>
      </c>
      <c r="C86" s="12">
        <v>67.900000000000006</v>
      </c>
      <c r="D86" s="12">
        <v>86.3</v>
      </c>
      <c r="E86" s="12">
        <v>91.1</v>
      </c>
      <c r="F86" s="12">
        <v>72.900000000000006</v>
      </c>
      <c r="G86" s="12">
        <v>127.8</v>
      </c>
      <c r="H86" s="12">
        <v>144</v>
      </c>
      <c r="I86" s="12">
        <v>88.1</v>
      </c>
      <c r="J86" s="12">
        <v>93.5</v>
      </c>
      <c r="K86" s="12">
        <v>89.7</v>
      </c>
      <c r="L86" s="12">
        <v>127.8</v>
      </c>
      <c r="M86" s="12">
        <v>136.69999999999999</v>
      </c>
      <c r="N86" s="240">
        <f>SUM(B86:M86)/12</f>
        <v>99.800000000000011</v>
      </c>
      <c r="O86" s="166">
        <f t="shared" si="2"/>
        <v>104.2</v>
      </c>
      <c r="P86" s="52"/>
      <c r="Q86" s="334"/>
      <c r="R86" s="334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183</v>
      </c>
      <c r="B87" s="12">
        <v>138.19999999999999</v>
      </c>
      <c r="C87" s="12">
        <v>142.4</v>
      </c>
      <c r="D87" s="12">
        <v>199.9</v>
      </c>
      <c r="E87" s="12">
        <v>232.5</v>
      </c>
      <c r="F87" s="12">
        <v>179</v>
      </c>
      <c r="G87" s="12">
        <v>177.6</v>
      </c>
      <c r="H87" s="12">
        <v>151.19999999999999</v>
      </c>
      <c r="I87" s="12">
        <v>124.5</v>
      </c>
      <c r="J87" s="12">
        <v>116.7</v>
      </c>
      <c r="K87" s="12">
        <v>129.9</v>
      </c>
      <c r="L87" s="12">
        <v>117.4</v>
      </c>
      <c r="M87" s="12">
        <v>123.6</v>
      </c>
      <c r="N87" s="240">
        <f>SUM(B87:M87)/12</f>
        <v>152.74166666666667</v>
      </c>
      <c r="O87" s="166">
        <f t="shared" si="2"/>
        <v>153</v>
      </c>
      <c r="P87" s="52"/>
      <c r="Q87" s="334"/>
      <c r="R87" s="334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195</v>
      </c>
      <c r="B88" s="12">
        <v>137.30000000000001</v>
      </c>
      <c r="C88" s="12">
        <v>110.5</v>
      </c>
      <c r="D88" s="12">
        <v>167.7</v>
      </c>
      <c r="E88" s="12">
        <v>153.9</v>
      </c>
      <c r="F88" s="12"/>
      <c r="G88" s="12"/>
      <c r="H88" s="12"/>
      <c r="I88" s="12"/>
      <c r="J88" s="12"/>
      <c r="K88" s="12"/>
      <c r="L88" s="12"/>
      <c r="M88" s="12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4"/>
      <c r="D89" s="422"/>
    </row>
    <row r="90" spans="1:26" s="443" customFormat="1" ht="9.9499999999999993" customHeight="1" x14ac:dyDescent="0.15">
      <c r="D90" s="42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R62" sqref="R62"/>
    </sheetView>
  </sheetViews>
  <sheetFormatPr defaultRowHeight="9.9499999999999993" customHeight="1" x14ac:dyDescent="0.15"/>
  <cols>
    <col min="1" max="1" width="8" style="431" customWidth="1"/>
    <col min="2" max="13" width="6.125" style="431" customWidth="1"/>
    <col min="14" max="26" width="7.625" style="431" customWidth="1"/>
    <col min="27" max="16384" width="9" style="431"/>
  </cols>
  <sheetData>
    <row r="8" spans="1:26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</row>
    <row r="9" spans="1:26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1" spans="1:26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</row>
    <row r="12" spans="1:26" ht="9.9499999999999993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9" spans="1:55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</row>
    <row r="20" spans="1:55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55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</row>
    <row r="22" spans="1:55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76</v>
      </c>
      <c r="C24" s="8" t="s">
        <v>77</v>
      </c>
      <c r="D24" s="8" t="s">
        <v>78</v>
      </c>
      <c r="E24" s="8" t="s">
        <v>79</v>
      </c>
      <c r="F24" s="8" t="s">
        <v>80</v>
      </c>
      <c r="G24" s="8" t="s">
        <v>81</v>
      </c>
      <c r="H24" s="8" t="s">
        <v>82</v>
      </c>
      <c r="I24" s="8" t="s">
        <v>83</v>
      </c>
      <c r="J24" s="8" t="s">
        <v>84</v>
      </c>
      <c r="K24" s="8" t="s">
        <v>85</v>
      </c>
      <c r="L24" s="8" t="s">
        <v>86</v>
      </c>
      <c r="M24" s="8" t="s">
        <v>87</v>
      </c>
      <c r="N24" s="235" t="s">
        <v>122</v>
      </c>
      <c r="O24" s="167" t="s">
        <v>125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6" t="s">
        <v>176</v>
      </c>
      <c r="B25" s="417">
        <v>91</v>
      </c>
      <c r="C25" s="417">
        <v>88.5</v>
      </c>
      <c r="D25" s="417">
        <v>127.1</v>
      </c>
      <c r="E25" s="417">
        <v>123.6</v>
      </c>
      <c r="F25" s="417">
        <v>127.3</v>
      </c>
      <c r="G25" s="417">
        <v>123.9</v>
      </c>
      <c r="H25" s="417">
        <v>147.6</v>
      </c>
      <c r="I25" s="417">
        <v>123.9</v>
      </c>
      <c r="J25" s="417">
        <v>121.8</v>
      </c>
      <c r="K25" s="417">
        <v>131</v>
      </c>
      <c r="L25" s="417">
        <v>110.3</v>
      </c>
      <c r="M25" s="417">
        <v>106.5</v>
      </c>
      <c r="N25" s="418">
        <f>SUM(B25:M25)</f>
        <v>1422.5</v>
      </c>
      <c r="O25" s="419">
        <v>98.9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6" t="s">
        <v>179</v>
      </c>
      <c r="B26" s="417">
        <v>96.4</v>
      </c>
      <c r="C26" s="417">
        <v>100.8</v>
      </c>
      <c r="D26" s="417">
        <v>119.9</v>
      </c>
      <c r="E26" s="417">
        <v>122</v>
      </c>
      <c r="F26" s="417">
        <v>123.5</v>
      </c>
      <c r="G26" s="417">
        <v>126.2</v>
      </c>
      <c r="H26" s="417">
        <v>126.9</v>
      </c>
      <c r="I26" s="417">
        <v>97.5</v>
      </c>
      <c r="J26" s="417">
        <v>114.1</v>
      </c>
      <c r="K26" s="417">
        <v>104.1</v>
      </c>
      <c r="L26" s="417">
        <v>95.1</v>
      </c>
      <c r="M26" s="417">
        <v>110</v>
      </c>
      <c r="N26" s="418">
        <f>SUM(B26:M26)</f>
        <v>1336.4999999999998</v>
      </c>
      <c r="O26" s="419">
        <f t="shared" ref="O26:O28" si="0">ROUND(N26/N25*100,1)</f>
        <v>94</v>
      </c>
      <c r="P26" s="423"/>
      <c r="Q26" s="424"/>
      <c r="R26" s="424"/>
      <c r="S26" s="423"/>
      <c r="T26" s="423"/>
      <c r="U26" s="423"/>
      <c r="V26" s="423"/>
      <c r="W26" s="423"/>
      <c r="X26" s="423"/>
      <c r="Y26" s="423"/>
      <c r="Z26" s="423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</row>
    <row r="27" spans="1:55" s="53" customFormat="1" ht="11.1" customHeight="1" x14ac:dyDescent="0.15">
      <c r="A27" s="416" t="s">
        <v>178</v>
      </c>
      <c r="B27" s="417">
        <v>84.4</v>
      </c>
      <c r="C27" s="417">
        <v>90.2</v>
      </c>
      <c r="D27" s="417">
        <v>113.2</v>
      </c>
      <c r="E27" s="417">
        <v>112.9</v>
      </c>
      <c r="F27" s="417">
        <v>92.8</v>
      </c>
      <c r="G27" s="417">
        <v>100.2</v>
      </c>
      <c r="H27" s="417">
        <v>103</v>
      </c>
      <c r="I27" s="417">
        <v>90.2</v>
      </c>
      <c r="J27" s="417">
        <v>95.8</v>
      </c>
      <c r="K27" s="417">
        <v>131.9</v>
      </c>
      <c r="L27" s="417">
        <v>84.5</v>
      </c>
      <c r="M27" s="417">
        <v>78.599999999999994</v>
      </c>
      <c r="N27" s="418">
        <f>SUM(B27:M27)</f>
        <v>1177.6999999999998</v>
      </c>
      <c r="O27" s="419">
        <f t="shared" si="0"/>
        <v>88.1</v>
      </c>
      <c r="P27" s="423"/>
      <c r="Q27" s="424"/>
      <c r="R27" s="424"/>
      <c r="S27" s="423"/>
      <c r="T27" s="423"/>
      <c r="U27" s="423"/>
      <c r="V27" s="423"/>
      <c r="W27" s="423"/>
      <c r="X27" s="423"/>
      <c r="Y27" s="423"/>
      <c r="Z27" s="423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</row>
    <row r="28" spans="1:55" s="53" customFormat="1" ht="11.1" customHeight="1" x14ac:dyDescent="0.15">
      <c r="A28" s="416" t="s">
        <v>183</v>
      </c>
      <c r="B28" s="417">
        <v>75.7</v>
      </c>
      <c r="C28" s="417">
        <v>92.3</v>
      </c>
      <c r="D28" s="417">
        <v>105</v>
      </c>
      <c r="E28" s="417">
        <v>103.6</v>
      </c>
      <c r="F28" s="417">
        <v>94.9</v>
      </c>
      <c r="G28" s="417">
        <v>106.3</v>
      </c>
      <c r="H28" s="417">
        <v>100.1</v>
      </c>
      <c r="I28" s="417">
        <v>100.9</v>
      </c>
      <c r="J28" s="417">
        <v>91.8</v>
      </c>
      <c r="K28" s="417">
        <v>87.4</v>
      </c>
      <c r="L28" s="417">
        <v>90</v>
      </c>
      <c r="M28" s="417">
        <v>78.099999999999994</v>
      </c>
      <c r="N28" s="418">
        <f>SUM(B28:M28)</f>
        <v>1126.0999999999999</v>
      </c>
      <c r="O28" s="419">
        <f t="shared" si="0"/>
        <v>95.6</v>
      </c>
      <c r="P28" s="423"/>
      <c r="Q28" s="424"/>
      <c r="R28" s="424"/>
      <c r="S28" s="423"/>
      <c r="T28" s="423"/>
      <c r="U28" s="423"/>
      <c r="V28" s="423"/>
      <c r="W28" s="423"/>
      <c r="X28" s="423"/>
      <c r="Y28" s="423"/>
      <c r="Z28" s="423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</row>
    <row r="29" spans="1:55" s="53" customFormat="1" ht="11.1" customHeight="1" x14ac:dyDescent="0.15">
      <c r="A29" s="416" t="s">
        <v>195</v>
      </c>
      <c r="B29" s="417">
        <v>68.900000000000006</v>
      </c>
      <c r="C29" s="417">
        <v>75.7</v>
      </c>
      <c r="D29" s="417">
        <v>96.3</v>
      </c>
      <c r="E29" s="417">
        <v>98.9</v>
      </c>
      <c r="F29" s="417"/>
      <c r="G29" s="417"/>
      <c r="H29" s="417"/>
      <c r="I29" s="417"/>
      <c r="J29" s="417"/>
      <c r="K29" s="417"/>
      <c r="L29" s="417"/>
      <c r="M29" s="417"/>
      <c r="N29" s="418"/>
      <c r="O29" s="419"/>
      <c r="P29" s="423"/>
      <c r="Q29" s="425"/>
      <c r="R29" s="425"/>
      <c r="S29" s="423"/>
      <c r="T29" s="423"/>
      <c r="U29" s="423"/>
      <c r="V29" s="423"/>
      <c r="W29" s="423"/>
      <c r="X29" s="423"/>
      <c r="Y29" s="423"/>
      <c r="Z29" s="423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</row>
    <row r="30" spans="1:55" s="53" customFormat="1" ht="9.9499999999999993" customHeight="1" x14ac:dyDescent="0.15">
      <c r="H30" s="220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7" customFormat="1" ht="11.1" customHeight="1" x14ac:dyDescent="0.15">
      <c r="A53" s="426"/>
      <c r="B53" s="427" t="s">
        <v>76</v>
      </c>
      <c r="C53" s="427" t="s">
        <v>77</v>
      </c>
      <c r="D53" s="427" t="s">
        <v>78</v>
      </c>
      <c r="E53" s="427" t="s">
        <v>79</v>
      </c>
      <c r="F53" s="427" t="s">
        <v>80</v>
      </c>
      <c r="G53" s="427" t="s">
        <v>81</v>
      </c>
      <c r="H53" s="427" t="s">
        <v>82</v>
      </c>
      <c r="I53" s="427" t="s">
        <v>83</v>
      </c>
      <c r="J53" s="427" t="s">
        <v>84</v>
      </c>
      <c r="K53" s="427" t="s">
        <v>85</v>
      </c>
      <c r="L53" s="427" t="s">
        <v>86</v>
      </c>
      <c r="M53" s="427" t="s">
        <v>87</v>
      </c>
      <c r="N53" s="428" t="s">
        <v>123</v>
      </c>
      <c r="O53" s="429" t="s">
        <v>125</v>
      </c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  <c r="AQ53" s="422"/>
      <c r="AR53" s="422"/>
      <c r="AS53" s="422"/>
      <c r="AT53" s="422"/>
      <c r="AU53" s="422"/>
      <c r="AV53" s="422"/>
    </row>
    <row r="54" spans="1:48" s="357" customFormat="1" ht="11.1" customHeight="1" x14ac:dyDescent="0.15">
      <c r="A54" s="7" t="s">
        <v>176</v>
      </c>
      <c r="B54" s="173">
        <v>120.5</v>
      </c>
      <c r="C54" s="173">
        <v>109</v>
      </c>
      <c r="D54" s="173">
        <v>119.8</v>
      </c>
      <c r="E54" s="173">
        <v>121.6</v>
      </c>
      <c r="F54" s="173">
        <v>136.1</v>
      </c>
      <c r="G54" s="173">
        <v>141.5</v>
      </c>
      <c r="H54" s="173">
        <v>138.5</v>
      </c>
      <c r="I54" s="173">
        <v>115.4</v>
      </c>
      <c r="J54" s="173">
        <v>127.1</v>
      </c>
      <c r="K54" s="173">
        <v>139.9</v>
      </c>
      <c r="L54" s="173">
        <v>134.6</v>
      </c>
      <c r="M54" s="173">
        <v>130.80000000000001</v>
      </c>
      <c r="N54" s="418">
        <f>SUM(B54:M54)/12</f>
        <v>127.89999999999999</v>
      </c>
      <c r="O54" s="419">
        <v>108.3</v>
      </c>
      <c r="P54" s="420"/>
      <c r="Q54" s="421"/>
      <c r="R54" s="421"/>
      <c r="S54" s="420"/>
      <c r="T54" s="420"/>
      <c r="U54" s="420"/>
      <c r="V54" s="420"/>
      <c r="W54" s="420"/>
      <c r="X54" s="420"/>
      <c r="Y54" s="420"/>
      <c r="Z54" s="420"/>
      <c r="AA54" s="422"/>
      <c r="AB54" s="422"/>
      <c r="AC54" s="422"/>
      <c r="AD54" s="422"/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  <c r="AQ54" s="422"/>
      <c r="AR54" s="422"/>
      <c r="AS54" s="422"/>
      <c r="AT54" s="422"/>
      <c r="AU54" s="422"/>
      <c r="AV54" s="422"/>
    </row>
    <row r="55" spans="1:48" s="357" customFormat="1" ht="11.1" customHeight="1" x14ac:dyDescent="0.15">
      <c r="A55" s="7" t="s">
        <v>179</v>
      </c>
      <c r="B55" s="173">
        <v>114.1</v>
      </c>
      <c r="C55" s="173">
        <v>119.1</v>
      </c>
      <c r="D55" s="173">
        <v>126.2</v>
      </c>
      <c r="E55" s="173">
        <v>117.7</v>
      </c>
      <c r="F55" s="173">
        <v>126</v>
      </c>
      <c r="G55" s="173">
        <v>138.9</v>
      </c>
      <c r="H55" s="173">
        <v>146.19999999999999</v>
      </c>
      <c r="I55" s="173">
        <v>134.4</v>
      </c>
      <c r="J55" s="173">
        <v>134.19999999999999</v>
      </c>
      <c r="K55" s="173">
        <v>122.9</v>
      </c>
      <c r="L55" s="173">
        <v>124.3</v>
      </c>
      <c r="M55" s="173">
        <v>122.1</v>
      </c>
      <c r="N55" s="418">
        <f>SUM(B55:M55)/12</f>
        <v>127.17499999999997</v>
      </c>
      <c r="O55" s="419">
        <f t="shared" ref="O55:O57" si="1">ROUND(N55/N54*100,1)</f>
        <v>99.4</v>
      </c>
      <c r="P55" s="420"/>
      <c r="Q55" s="421"/>
      <c r="R55" s="421"/>
      <c r="S55" s="420"/>
      <c r="T55" s="420"/>
      <c r="U55" s="420"/>
      <c r="V55" s="420"/>
      <c r="W55" s="420"/>
      <c r="X55" s="420"/>
      <c r="Y55" s="420"/>
      <c r="Z55" s="420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</row>
    <row r="56" spans="1:48" s="357" customFormat="1" ht="11.1" customHeight="1" x14ac:dyDescent="0.15">
      <c r="A56" s="7" t="s">
        <v>178</v>
      </c>
      <c r="B56" s="173">
        <v>119.6</v>
      </c>
      <c r="C56" s="173">
        <v>116.2</v>
      </c>
      <c r="D56" s="173">
        <v>120.4</v>
      </c>
      <c r="E56" s="173">
        <v>120.3</v>
      </c>
      <c r="F56" s="173">
        <v>123.1</v>
      </c>
      <c r="G56" s="173">
        <v>116.5</v>
      </c>
      <c r="H56" s="173">
        <v>114.8</v>
      </c>
      <c r="I56" s="173">
        <v>111.8</v>
      </c>
      <c r="J56" s="173">
        <v>114</v>
      </c>
      <c r="K56" s="173">
        <v>141.30000000000001</v>
      </c>
      <c r="L56" s="173">
        <v>114</v>
      </c>
      <c r="M56" s="173">
        <v>101.3</v>
      </c>
      <c r="N56" s="418">
        <f>SUM(B56:M56)/12</f>
        <v>117.77499999999998</v>
      </c>
      <c r="O56" s="419">
        <f t="shared" si="1"/>
        <v>92.6</v>
      </c>
      <c r="P56" s="420"/>
      <c r="Q56" s="421"/>
      <c r="R56" s="421"/>
      <c r="S56" s="420"/>
      <c r="T56" s="420"/>
      <c r="U56" s="420"/>
      <c r="V56" s="420"/>
      <c r="W56" s="420"/>
      <c r="X56" s="420"/>
      <c r="Y56" s="420"/>
      <c r="Z56" s="420"/>
      <c r="AA56" s="422"/>
    </row>
    <row r="57" spans="1:48" s="357" customFormat="1" ht="11.1" customHeight="1" x14ac:dyDescent="0.15">
      <c r="A57" s="7" t="s">
        <v>183</v>
      </c>
      <c r="B57" s="173">
        <v>99.7</v>
      </c>
      <c r="C57" s="173">
        <v>109.5</v>
      </c>
      <c r="D57" s="173">
        <v>111.4</v>
      </c>
      <c r="E57" s="173">
        <v>102.9</v>
      </c>
      <c r="F57" s="173">
        <v>113.3</v>
      </c>
      <c r="G57" s="173">
        <v>123.3</v>
      </c>
      <c r="H57" s="173">
        <v>120.8</v>
      </c>
      <c r="I57" s="173">
        <v>138.19999999999999</v>
      </c>
      <c r="J57" s="173">
        <v>132.1</v>
      </c>
      <c r="K57" s="173">
        <v>128.30000000000001</v>
      </c>
      <c r="L57" s="173">
        <v>125.1</v>
      </c>
      <c r="M57" s="173">
        <v>109.6</v>
      </c>
      <c r="N57" s="241">
        <f>SUM(B57:M57)/12</f>
        <v>117.84999999999997</v>
      </c>
      <c r="O57" s="419">
        <f t="shared" si="1"/>
        <v>100.1</v>
      </c>
      <c r="P57" s="420"/>
      <c r="Q57" s="421"/>
      <c r="R57" s="421"/>
      <c r="S57" s="420"/>
      <c r="T57" s="420"/>
      <c r="U57" s="420"/>
      <c r="V57" s="420"/>
      <c r="W57" s="420"/>
      <c r="X57" s="420"/>
      <c r="Y57" s="420"/>
      <c r="Z57" s="420"/>
      <c r="AA57" s="422"/>
    </row>
    <row r="58" spans="1:48" s="170" customFormat="1" ht="11.1" customHeight="1" x14ac:dyDescent="0.15">
      <c r="A58" s="7" t="s">
        <v>195</v>
      </c>
      <c r="B58" s="173">
        <v>110.3</v>
      </c>
      <c r="C58" s="173">
        <v>109</v>
      </c>
      <c r="D58" s="173">
        <v>108.2</v>
      </c>
      <c r="E58" s="173">
        <v>113.1</v>
      </c>
      <c r="F58" s="173"/>
      <c r="G58" s="173"/>
      <c r="H58" s="173"/>
      <c r="I58" s="173"/>
      <c r="J58" s="173"/>
      <c r="K58" s="173"/>
      <c r="L58" s="173"/>
      <c r="M58" s="173"/>
      <c r="N58" s="241"/>
      <c r="O58" s="419"/>
      <c r="P58" s="180"/>
      <c r="Q58" s="414"/>
      <c r="R58" s="414"/>
      <c r="S58" s="180"/>
      <c r="T58" s="180"/>
      <c r="U58" s="180"/>
      <c r="V58" s="180"/>
      <c r="W58" s="180"/>
      <c r="X58" s="180"/>
      <c r="Y58" s="180"/>
      <c r="Z58" s="180"/>
      <c r="AA58" s="168"/>
    </row>
    <row r="59" spans="1:48" ht="9.9499999999999993" customHeight="1" x14ac:dyDescent="0.15">
      <c r="A59" s="17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1"/>
    </row>
    <row r="68" spans="18:18" ht="9.9499999999999993" customHeight="1" x14ac:dyDescent="0.15">
      <c r="R68" s="415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0" customFormat="1" ht="11.1" customHeight="1" x14ac:dyDescent="0.15">
      <c r="A83" s="12"/>
      <c r="B83" s="164" t="s">
        <v>76</v>
      </c>
      <c r="C83" s="164" t="s">
        <v>77</v>
      </c>
      <c r="D83" s="164" t="s">
        <v>78</v>
      </c>
      <c r="E83" s="164" t="s">
        <v>79</v>
      </c>
      <c r="F83" s="164" t="s">
        <v>80</v>
      </c>
      <c r="G83" s="164" t="s">
        <v>81</v>
      </c>
      <c r="H83" s="164" t="s">
        <v>82</v>
      </c>
      <c r="I83" s="164" t="s">
        <v>83</v>
      </c>
      <c r="J83" s="164" t="s">
        <v>84</v>
      </c>
      <c r="K83" s="164" t="s">
        <v>85</v>
      </c>
      <c r="L83" s="164" t="s">
        <v>86</v>
      </c>
      <c r="M83" s="164" t="s">
        <v>87</v>
      </c>
      <c r="N83" s="235" t="s">
        <v>123</v>
      </c>
      <c r="O83" s="167" t="s">
        <v>125</v>
      </c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s="170" customFormat="1" ht="11.1" customHeight="1" x14ac:dyDescent="0.15">
      <c r="A84" s="7" t="s">
        <v>176</v>
      </c>
      <c r="B84" s="166">
        <v>76</v>
      </c>
      <c r="C84" s="166">
        <v>82.2</v>
      </c>
      <c r="D84" s="166">
        <v>106.4</v>
      </c>
      <c r="E84" s="166">
        <v>101.7</v>
      </c>
      <c r="F84" s="166">
        <v>93.2</v>
      </c>
      <c r="G84" s="166">
        <v>87.3</v>
      </c>
      <c r="H84" s="166">
        <v>106.5</v>
      </c>
      <c r="I84" s="166">
        <v>106.7</v>
      </c>
      <c r="J84" s="166">
        <v>95.6</v>
      </c>
      <c r="K84" s="166">
        <v>93.4</v>
      </c>
      <c r="L84" s="166">
        <v>82.3</v>
      </c>
      <c r="M84" s="166">
        <v>81.7</v>
      </c>
      <c r="N84" s="240">
        <f t="shared" ref="N84:N87" si="2">SUM(B84:M84)/12</f>
        <v>92.75</v>
      </c>
      <c r="O84" s="246">
        <v>90.9</v>
      </c>
      <c r="P84" s="168"/>
      <c r="Q84" s="343"/>
      <c r="R84" s="343"/>
      <c r="S84" s="168"/>
      <c r="T84" s="168"/>
      <c r="U84" s="168"/>
      <c r="V84" s="168"/>
      <c r="W84" s="168"/>
      <c r="X84" s="168"/>
      <c r="Y84" s="168"/>
      <c r="Z84" s="168"/>
    </row>
    <row r="85" spans="1:26" s="170" customFormat="1" ht="11.1" customHeight="1" x14ac:dyDescent="0.15">
      <c r="A85" s="7" t="s">
        <v>179</v>
      </c>
      <c r="B85" s="166">
        <v>85.5</v>
      </c>
      <c r="C85" s="166">
        <v>84.2</v>
      </c>
      <c r="D85" s="166">
        <v>94.9</v>
      </c>
      <c r="E85" s="166">
        <v>103.5</v>
      </c>
      <c r="F85" s="166">
        <v>98</v>
      </c>
      <c r="G85" s="166">
        <v>90.4</v>
      </c>
      <c r="H85" s="166">
        <v>86.4</v>
      </c>
      <c r="I85" s="166">
        <v>73.7</v>
      </c>
      <c r="J85" s="166">
        <v>85</v>
      </c>
      <c r="K85" s="166">
        <v>85.4</v>
      </c>
      <c r="L85" s="166">
        <v>76.400000000000006</v>
      </c>
      <c r="M85" s="166">
        <v>90.2</v>
      </c>
      <c r="N85" s="240">
        <f t="shared" si="2"/>
        <v>87.8</v>
      </c>
      <c r="O85" s="246">
        <f t="shared" ref="O85:O87" si="3">ROUND(N85/N84*100,1)</f>
        <v>94.7</v>
      </c>
      <c r="P85" s="168"/>
      <c r="Q85" s="343"/>
      <c r="R85" s="343"/>
      <c r="S85" s="168"/>
      <c r="T85" s="168"/>
      <c r="U85" s="168"/>
      <c r="V85" s="168"/>
      <c r="W85" s="168"/>
      <c r="X85" s="168"/>
      <c r="Y85" s="168"/>
      <c r="Z85" s="168"/>
    </row>
    <row r="86" spans="1:26" s="170" customFormat="1" ht="11.1" customHeight="1" x14ac:dyDescent="0.15">
      <c r="A86" s="7" t="s">
        <v>178</v>
      </c>
      <c r="B86" s="166">
        <v>70.900000000000006</v>
      </c>
      <c r="C86" s="166">
        <v>78</v>
      </c>
      <c r="D86" s="166">
        <v>93.9</v>
      </c>
      <c r="E86" s="166">
        <v>93.9</v>
      </c>
      <c r="F86" s="166">
        <v>75.099999999999994</v>
      </c>
      <c r="G86" s="166">
        <v>86.4</v>
      </c>
      <c r="H86" s="166">
        <v>89.8</v>
      </c>
      <c r="I86" s="166">
        <v>81</v>
      </c>
      <c r="J86" s="166">
        <v>83.9</v>
      </c>
      <c r="K86" s="166">
        <v>92.6</v>
      </c>
      <c r="L86" s="166">
        <v>76.900000000000006</v>
      </c>
      <c r="M86" s="166">
        <v>79</v>
      </c>
      <c r="N86" s="240">
        <f t="shared" si="2"/>
        <v>83.45</v>
      </c>
      <c r="O86" s="246">
        <f t="shared" si="3"/>
        <v>95</v>
      </c>
      <c r="P86" s="168"/>
      <c r="Q86" s="343"/>
      <c r="R86" s="343"/>
      <c r="S86" s="168"/>
      <c r="T86" s="168"/>
      <c r="U86" s="168"/>
      <c r="V86" s="168"/>
      <c r="W86" s="168"/>
      <c r="X86" s="168"/>
      <c r="Y86" s="168"/>
      <c r="Z86" s="168"/>
    </row>
    <row r="87" spans="1:26" s="170" customFormat="1" ht="11.1" customHeight="1" x14ac:dyDescent="0.15">
      <c r="A87" s="7" t="s">
        <v>183</v>
      </c>
      <c r="B87" s="166">
        <v>76.099999999999994</v>
      </c>
      <c r="C87" s="166">
        <v>83.6</v>
      </c>
      <c r="D87" s="166">
        <v>94.2</v>
      </c>
      <c r="E87" s="166">
        <v>100.7</v>
      </c>
      <c r="F87" s="166">
        <v>83</v>
      </c>
      <c r="G87" s="166">
        <v>85.6</v>
      </c>
      <c r="H87" s="166">
        <v>83.1</v>
      </c>
      <c r="I87" s="166">
        <v>71.099999999999994</v>
      </c>
      <c r="J87" s="166">
        <v>70.099999999999994</v>
      </c>
      <c r="K87" s="166">
        <v>68.599999999999994</v>
      </c>
      <c r="L87" s="166">
        <v>72.099999999999994</v>
      </c>
      <c r="M87" s="166">
        <v>73.099999999999994</v>
      </c>
      <c r="N87" s="240">
        <f t="shared" si="2"/>
        <v>80.108333333333334</v>
      </c>
      <c r="O87" s="246">
        <f t="shared" si="3"/>
        <v>96</v>
      </c>
      <c r="P87" s="168"/>
      <c r="Q87" s="343"/>
      <c r="R87" s="343"/>
      <c r="S87" s="168"/>
      <c r="T87" s="168"/>
      <c r="U87" s="168"/>
      <c r="V87" s="168"/>
      <c r="W87" s="168"/>
      <c r="X87" s="168"/>
      <c r="Y87" s="168"/>
      <c r="Z87" s="168"/>
    </row>
    <row r="88" spans="1:26" s="170" customFormat="1" ht="11.1" customHeight="1" x14ac:dyDescent="0.15">
      <c r="A88" s="7" t="s">
        <v>195</v>
      </c>
      <c r="B88" s="166">
        <v>62.3</v>
      </c>
      <c r="C88" s="166">
        <v>69.599999999999994</v>
      </c>
      <c r="D88" s="166">
        <v>89</v>
      </c>
      <c r="E88" s="166">
        <v>87.2</v>
      </c>
      <c r="F88" s="166"/>
      <c r="G88" s="166"/>
      <c r="H88" s="166"/>
      <c r="I88" s="166"/>
      <c r="J88" s="166"/>
      <c r="K88" s="166"/>
      <c r="L88" s="166"/>
      <c r="M88" s="166"/>
      <c r="N88" s="240"/>
      <c r="O88" s="246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pans="1:26" ht="9.9499999999999993" customHeight="1" x14ac:dyDescent="0.15">
      <c r="E89" s="44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E89" sqref="E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7" width="7.625" style="258" customWidth="1"/>
    <col min="28" max="16384" width="9" style="258"/>
  </cols>
  <sheetData>
    <row r="7" spans="1:15" ht="9.9499999999999993" customHeight="1" x14ac:dyDescent="0.1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5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5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5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5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4" spans="1:15" ht="9.9499999999999993" customHeight="1" x14ac:dyDescent="0.15">
      <c r="N14" s="259"/>
      <c r="O14" s="259"/>
    </row>
    <row r="17" spans="1:48" ht="9.9499999999999993" customHeight="1" x14ac:dyDescent="0.15">
      <c r="O17" s="259"/>
    </row>
    <row r="18" spans="1:48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48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48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259"/>
    </row>
    <row r="21" spans="1:48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259"/>
    </row>
    <row r="22" spans="1:48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76</v>
      </c>
      <c r="C24" s="8" t="s">
        <v>77</v>
      </c>
      <c r="D24" s="8" t="s">
        <v>78</v>
      </c>
      <c r="E24" s="8" t="s">
        <v>79</v>
      </c>
      <c r="F24" s="8" t="s">
        <v>80</v>
      </c>
      <c r="G24" s="8" t="s">
        <v>81</v>
      </c>
      <c r="H24" s="8" t="s">
        <v>82</v>
      </c>
      <c r="I24" s="8" t="s">
        <v>83</v>
      </c>
      <c r="J24" s="8" t="s">
        <v>84</v>
      </c>
      <c r="K24" s="8" t="s">
        <v>85</v>
      </c>
      <c r="L24" s="8" t="s">
        <v>86</v>
      </c>
      <c r="M24" s="8" t="s">
        <v>87</v>
      </c>
      <c r="N24" s="235" t="s">
        <v>122</v>
      </c>
      <c r="O24" s="167" t="s">
        <v>125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176</v>
      </c>
      <c r="B25" s="173">
        <v>14.6</v>
      </c>
      <c r="C25" s="173">
        <v>14.9</v>
      </c>
      <c r="D25" s="173">
        <v>16</v>
      </c>
      <c r="E25" s="173">
        <v>15.6</v>
      </c>
      <c r="F25" s="173">
        <v>15.5</v>
      </c>
      <c r="G25" s="173">
        <v>15.8</v>
      </c>
      <c r="H25" s="173">
        <v>15.8</v>
      </c>
      <c r="I25" s="173">
        <v>15.3</v>
      </c>
      <c r="J25" s="173">
        <v>19.3</v>
      </c>
      <c r="K25" s="173">
        <v>20.3</v>
      </c>
      <c r="L25" s="173">
        <v>21.1</v>
      </c>
      <c r="M25" s="389">
        <v>18.5</v>
      </c>
      <c r="N25" s="241">
        <f>SUM(B25:M25)</f>
        <v>202.7</v>
      </c>
      <c r="O25" s="236">
        <v>106.1</v>
      </c>
      <c r="P25" s="176"/>
      <c r="Q25" s="333"/>
      <c r="R25" s="333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179</v>
      </c>
      <c r="B26" s="173">
        <v>20</v>
      </c>
      <c r="C26" s="173">
        <v>20.100000000000001</v>
      </c>
      <c r="D26" s="173">
        <v>21.2</v>
      </c>
      <c r="E26" s="173">
        <v>22.7</v>
      </c>
      <c r="F26" s="173">
        <v>21.8</v>
      </c>
      <c r="G26" s="173">
        <v>21.8</v>
      </c>
      <c r="H26" s="173">
        <v>23.4</v>
      </c>
      <c r="I26" s="173">
        <v>20.3</v>
      </c>
      <c r="J26" s="173">
        <v>23.3</v>
      </c>
      <c r="K26" s="173">
        <v>22.7</v>
      </c>
      <c r="L26" s="173">
        <v>21.9</v>
      </c>
      <c r="M26" s="389">
        <v>20.8</v>
      </c>
      <c r="N26" s="336">
        <f>SUM(B26:M26)</f>
        <v>260</v>
      </c>
      <c r="O26" s="236">
        <f>SUM(N26/N25)*100</f>
        <v>128.26837691169217</v>
      </c>
      <c r="P26" s="176"/>
      <c r="Q26" s="333"/>
      <c r="R26" s="333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178</v>
      </c>
      <c r="B27" s="173">
        <v>20.3</v>
      </c>
      <c r="C27" s="173">
        <v>21.9</v>
      </c>
      <c r="D27" s="173">
        <v>25.5</v>
      </c>
      <c r="E27" s="173">
        <v>26.2</v>
      </c>
      <c r="F27" s="173">
        <v>20.399999999999999</v>
      </c>
      <c r="G27" s="173">
        <v>21.6</v>
      </c>
      <c r="H27" s="173">
        <v>23.6</v>
      </c>
      <c r="I27" s="173">
        <v>19.3</v>
      </c>
      <c r="J27" s="173">
        <v>23.5</v>
      </c>
      <c r="K27" s="173">
        <v>23.4</v>
      </c>
      <c r="L27" s="173">
        <v>16.899999999999999</v>
      </c>
      <c r="M27" s="389">
        <v>19</v>
      </c>
      <c r="N27" s="336">
        <f>SUM(B27:M27)</f>
        <v>261.60000000000002</v>
      </c>
      <c r="O27" s="236">
        <f>SUM(N27/N26)*100</f>
        <v>100.61538461538461</v>
      </c>
      <c r="P27" s="176"/>
      <c r="Q27" s="333"/>
      <c r="R27" s="333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183</v>
      </c>
      <c r="B28" s="173">
        <v>16.5</v>
      </c>
      <c r="C28" s="173">
        <v>20.6</v>
      </c>
      <c r="D28" s="173">
        <v>23</v>
      </c>
      <c r="E28" s="173">
        <v>25.7</v>
      </c>
      <c r="F28" s="173">
        <v>22.2</v>
      </c>
      <c r="G28" s="173">
        <v>20.9</v>
      </c>
      <c r="H28" s="173">
        <v>21.1</v>
      </c>
      <c r="I28" s="173">
        <v>47.8</v>
      </c>
      <c r="J28" s="173">
        <v>50.3</v>
      </c>
      <c r="K28" s="173">
        <v>43.9</v>
      </c>
      <c r="L28" s="173">
        <v>48.7</v>
      </c>
      <c r="M28" s="389">
        <v>53</v>
      </c>
      <c r="N28" s="336">
        <f>SUM(B28:M28)</f>
        <v>393.7</v>
      </c>
      <c r="O28" s="236">
        <f>SUM(N28/N27)*100</f>
        <v>150.49694189602445</v>
      </c>
      <c r="P28" s="176"/>
      <c r="Q28" s="333"/>
      <c r="R28" s="333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195</v>
      </c>
      <c r="B29" s="173">
        <v>43</v>
      </c>
      <c r="C29" s="173">
        <v>42.4</v>
      </c>
      <c r="D29" s="173">
        <v>49.1</v>
      </c>
      <c r="E29" s="173">
        <v>50.7</v>
      </c>
      <c r="F29" s="173"/>
      <c r="G29" s="173"/>
      <c r="H29" s="173"/>
      <c r="I29" s="173"/>
      <c r="J29" s="173"/>
      <c r="K29" s="173"/>
      <c r="L29" s="173"/>
      <c r="M29" s="389"/>
      <c r="N29" s="336"/>
      <c r="O29" s="236"/>
      <c r="P29" s="176"/>
      <c r="Q29" s="244"/>
      <c r="R29" s="244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59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76</v>
      </c>
      <c r="C53" s="8" t="s">
        <v>77</v>
      </c>
      <c r="D53" s="8" t="s">
        <v>78</v>
      </c>
      <c r="E53" s="8" t="s">
        <v>79</v>
      </c>
      <c r="F53" s="8" t="s">
        <v>80</v>
      </c>
      <c r="G53" s="8" t="s">
        <v>81</v>
      </c>
      <c r="H53" s="8" t="s">
        <v>82</v>
      </c>
      <c r="I53" s="8" t="s">
        <v>83</v>
      </c>
      <c r="J53" s="8" t="s">
        <v>84</v>
      </c>
      <c r="K53" s="8" t="s">
        <v>85</v>
      </c>
      <c r="L53" s="8" t="s">
        <v>86</v>
      </c>
      <c r="M53" s="8" t="s">
        <v>87</v>
      </c>
      <c r="N53" s="235" t="s">
        <v>123</v>
      </c>
      <c r="O53" s="167" t="s">
        <v>125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176</v>
      </c>
      <c r="B54" s="173">
        <v>24.8</v>
      </c>
      <c r="C54" s="173">
        <v>25.3</v>
      </c>
      <c r="D54" s="173">
        <v>24.4</v>
      </c>
      <c r="E54" s="173">
        <v>23.9</v>
      </c>
      <c r="F54" s="173">
        <v>23.3</v>
      </c>
      <c r="G54" s="173">
        <v>23.4</v>
      </c>
      <c r="H54" s="173">
        <v>23.5</v>
      </c>
      <c r="I54" s="173">
        <v>23.2</v>
      </c>
      <c r="J54" s="173">
        <v>26.7</v>
      </c>
      <c r="K54" s="173">
        <v>29.6</v>
      </c>
      <c r="L54" s="173">
        <v>30.7</v>
      </c>
      <c r="M54" s="173">
        <v>29.8</v>
      </c>
      <c r="N54" s="241">
        <f t="shared" ref="N54:N57" si="0">SUM(B54:M54)/12</f>
        <v>25.716666666666665</v>
      </c>
      <c r="O54" s="236">
        <v>110</v>
      </c>
      <c r="P54" s="176"/>
      <c r="Q54" s="344"/>
      <c r="R54" s="344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179</v>
      </c>
      <c r="B55" s="173">
        <v>29.9</v>
      </c>
      <c r="C55" s="173">
        <v>30.7</v>
      </c>
      <c r="D55" s="173">
        <v>30.6</v>
      </c>
      <c r="E55" s="173">
        <v>31.5</v>
      </c>
      <c r="F55" s="173">
        <v>30.7</v>
      </c>
      <c r="G55" s="173">
        <v>30.4</v>
      </c>
      <c r="H55" s="173">
        <v>31.2</v>
      </c>
      <c r="I55" s="173">
        <v>31.6</v>
      </c>
      <c r="J55" s="173">
        <v>30.1</v>
      </c>
      <c r="K55" s="173">
        <v>31.2</v>
      </c>
      <c r="L55" s="173">
        <v>32.200000000000003</v>
      </c>
      <c r="M55" s="173">
        <v>30.2</v>
      </c>
      <c r="N55" s="241">
        <f t="shared" si="0"/>
        <v>30.858333333333331</v>
      </c>
      <c r="O55" s="236">
        <f t="shared" ref="O55:O57" si="1">SUM(N55/N54)*100</f>
        <v>119.99351911860012</v>
      </c>
      <c r="P55" s="176"/>
      <c r="Q55" s="344"/>
      <c r="R55" s="344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178</v>
      </c>
      <c r="B56" s="173">
        <v>31.5</v>
      </c>
      <c r="C56" s="173">
        <v>32.5</v>
      </c>
      <c r="D56" s="173">
        <v>33.299999999999997</v>
      </c>
      <c r="E56" s="173">
        <v>34</v>
      </c>
      <c r="F56" s="173">
        <v>33.9</v>
      </c>
      <c r="G56" s="173">
        <v>32.9</v>
      </c>
      <c r="H56" s="173">
        <v>31</v>
      </c>
      <c r="I56" s="173">
        <v>30.4</v>
      </c>
      <c r="J56" s="173">
        <v>31.4</v>
      </c>
      <c r="K56" s="173">
        <v>28.8</v>
      </c>
      <c r="L56" s="173">
        <v>30</v>
      </c>
      <c r="M56" s="173">
        <v>28.8</v>
      </c>
      <c r="N56" s="241">
        <f t="shared" si="0"/>
        <v>31.541666666666668</v>
      </c>
      <c r="O56" s="236">
        <f t="shared" si="1"/>
        <v>102.21442073994061</v>
      </c>
      <c r="P56" s="176"/>
      <c r="Q56" s="344"/>
      <c r="R56" s="344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183</v>
      </c>
      <c r="B57" s="173">
        <v>29.4</v>
      </c>
      <c r="C57" s="173">
        <v>31.6</v>
      </c>
      <c r="D57" s="173">
        <v>30.7</v>
      </c>
      <c r="E57" s="173">
        <v>30.6</v>
      </c>
      <c r="F57" s="173">
        <v>30.2</v>
      </c>
      <c r="G57" s="173">
        <v>28.7</v>
      </c>
      <c r="H57" s="173">
        <v>28.73</v>
      </c>
      <c r="I57" s="173">
        <v>56.4</v>
      </c>
      <c r="J57" s="173">
        <v>57.8</v>
      </c>
      <c r="K57" s="173">
        <v>58.5</v>
      </c>
      <c r="L57" s="173">
        <v>62</v>
      </c>
      <c r="M57" s="173">
        <v>64.5</v>
      </c>
      <c r="N57" s="241">
        <f t="shared" si="0"/>
        <v>42.427500000000002</v>
      </c>
      <c r="O57" s="236">
        <f t="shared" si="1"/>
        <v>134.51254953764862</v>
      </c>
      <c r="P57" s="176"/>
      <c r="Q57" s="344"/>
      <c r="R57" s="344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195</v>
      </c>
      <c r="B58" s="173">
        <v>57.2</v>
      </c>
      <c r="C58" s="173">
        <v>59.9</v>
      </c>
      <c r="D58" s="173">
        <v>59.5</v>
      </c>
      <c r="E58" s="173">
        <v>59.8</v>
      </c>
      <c r="F58" s="173"/>
      <c r="G58" s="173"/>
      <c r="H58" s="173"/>
      <c r="I58" s="173"/>
      <c r="J58" s="173"/>
      <c r="K58" s="173"/>
      <c r="L58" s="173"/>
      <c r="M58" s="173"/>
      <c r="N58" s="241"/>
      <c r="O58" s="236"/>
      <c r="P58" s="176"/>
      <c r="Q58" s="344"/>
      <c r="R58" s="3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76</v>
      </c>
      <c r="C83" s="8" t="s">
        <v>77</v>
      </c>
      <c r="D83" s="8" t="s">
        <v>78</v>
      </c>
      <c r="E83" s="8" t="s">
        <v>79</v>
      </c>
      <c r="F83" s="8" t="s">
        <v>80</v>
      </c>
      <c r="G83" s="8" t="s">
        <v>81</v>
      </c>
      <c r="H83" s="8" t="s">
        <v>82</v>
      </c>
      <c r="I83" s="8" t="s">
        <v>83</v>
      </c>
      <c r="J83" s="8" t="s">
        <v>84</v>
      </c>
      <c r="K83" s="8" t="s">
        <v>85</v>
      </c>
      <c r="L83" s="8" t="s">
        <v>86</v>
      </c>
      <c r="M83" s="8" t="s">
        <v>87</v>
      </c>
      <c r="N83" s="235" t="s">
        <v>123</v>
      </c>
      <c r="O83" s="167" t="s">
        <v>125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176</v>
      </c>
      <c r="B84" s="164">
        <v>58.8</v>
      </c>
      <c r="C84" s="164">
        <v>58.5</v>
      </c>
      <c r="D84" s="164">
        <v>66.2</v>
      </c>
      <c r="E84" s="164">
        <v>65.8</v>
      </c>
      <c r="F84" s="164">
        <v>67.099999999999994</v>
      </c>
      <c r="G84" s="164">
        <v>67.3</v>
      </c>
      <c r="H84" s="164">
        <v>67.099999999999994</v>
      </c>
      <c r="I84" s="164">
        <v>66.2</v>
      </c>
      <c r="J84" s="164">
        <v>70.3</v>
      </c>
      <c r="K84" s="164">
        <v>67.099999999999994</v>
      </c>
      <c r="L84" s="164">
        <v>68.2</v>
      </c>
      <c r="M84" s="164">
        <v>62.5</v>
      </c>
      <c r="N84" s="240">
        <f t="shared" ref="N84:N87" si="2">SUM(B84:M84)/12</f>
        <v>65.424999999999997</v>
      </c>
      <c r="O84" s="166">
        <v>96.2</v>
      </c>
      <c r="P84" s="52"/>
      <c r="Q84" s="335"/>
      <c r="R84" s="335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179</v>
      </c>
      <c r="B85" s="164">
        <v>67.099999999999994</v>
      </c>
      <c r="C85" s="164">
        <v>65</v>
      </c>
      <c r="D85" s="164">
        <v>69.599999999999994</v>
      </c>
      <c r="E85" s="164">
        <v>71.8</v>
      </c>
      <c r="F85" s="164">
        <v>71.3</v>
      </c>
      <c r="G85" s="164">
        <v>71.900000000000006</v>
      </c>
      <c r="H85" s="164">
        <v>74.599999999999994</v>
      </c>
      <c r="I85" s="164">
        <v>64.2</v>
      </c>
      <c r="J85" s="164">
        <v>77.900000000000006</v>
      </c>
      <c r="K85" s="164">
        <v>72.5</v>
      </c>
      <c r="L85" s="164">
        <v>67.5</v>
      </c>
      <c r="M85" s="164">
        <v>70</v>
      </c>
      <c r="N85" s="240">
        <f t="shared" si="2"/>
        <v>70.283333333333346</v>
      </c>
      <c r="O85" s="166">
        <f t="shared" ref="O85:O87" si="3">ROUND(N85/N84*100,1)</f>
        <v>107.4</v>
      </c>
      <c r="P85" s="52"/>
      <c r="Q85" s="335"/>
      <c r="R85" s="335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178</v>
      </c>
      <c r="B86" s="164">
        <v>63.7</v>
      </c>
      <c r="C86" s="164">
        <v>66.900000000000006</v>
      </c>
      <c r="D86" s="164">
        <v>76.400000000000006</v>
      </c>
      <c r="E86" s="164">
        <v>76.900000000000006</v>
      </c>
      <c r="F86" s="164">
        <v>60.2</v>
      </c>
      <c r="G86" s="164">
        <v>66.400000000000006</v>
      </c>
      <c r="H86" s="164">
        <v>77</v>
      </c>
      <c r="I86" s="164">
        <v>64</v>
      </c>
      <c r="J86" s="164">
        <v>74.5</v>
      </c>
      <c r="K86" s="164">
        <v>82</v>
      </c>
      <c r="L86" s="164">
        <v>55.6</v>
      </c>
      <c r="M86" s="164">
        <v>66.8</v>
      </c>
      <c r="N86" s="240">
        <f t="shared" si="2"/>
        <v>69.2</v>
      </c>
      <c r="O86" s="166">
        <f t="shared" si="3"/>
        <v>98.5</v>
      </c>
      <c r="P86" s="52"/>
      <c r="Q86" s="335"/>
      <c r="R86" s="335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183</v>
      </c>
      <c r="B87" s="164">
        <v>55.6</v>
      </c>
      <c r="C87" s="164">
        <v>63.7</v>
      </c>
      <c r="D87" s="164">
        <v>75.3</v>
      </c>
      <c r="E87" s="164">
        <v>79</v>
      </c>
      <c r="F87" s="164">
        <v>73.599999999999994</v>
      </c>
      <c r="G87" s="164">
        <v>73.3</v>
      </c>
      <c r="H87" s="164">
        <v>73.599999999999994</v>
      </c>
      <c r="I87" s="164">
        <v>79.8</v>
      </c>
      <c r="J87" s="164">
        <v>87</v>
      </c>
      <c r="K87" s="164">
        <v>74.900000000000006</v>
      </c>
      <c r="L87" s="164">
        <v>77.900000000000006</v>
      </c>
      <c r="M87" s="164">
        <v>81.7</v>
      </c>
      <c r="N87" s="240">
        <f t="shared" si="2"/>
        <v>74.61666666666666</v>
      </c>
      <c r="O87" s="166">
        <f t="shared" si="3"/>
        <v>107.8</v>
      </c>
      <c r="P87" s="52"/>
      <c r="Q87" s="335"/>
      <c r="R87" s="335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195</v>
      </c>
      <c r="B88" s="164">
        <v>76.7</v>
      </c>
      <c r="C88" s="164">
        <v>70.099999999999994</v>
      </c>
      <c r="D88" s="164">
        <v>82.6</v>
      </c>
      <c r="E88" s="164">
        <v>84.7</v>
      </c>
      <c r="F88" s="164"/>
      <c r="G88" s="164"/>
      <c r="H88" s="164"/>
      <c r="I88" s="164"/>
      <c r="J88" s="164"/>
      <c r="K88" s="164"/>
      <c r="L88" s="164"/>
      <c r="M88" s="164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7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M38" sqref="M38"/>
    </sheetView>
  </sheetViews>
  <sheetFormatPr defaultColWidth="10.625" defaultRowHeight="13.5" x14ac:dyDescent="0.15"/>
  <cols>
    <col min="1" max="1" width="8.5" style="409" customWidth="1"/>
    <col min="2" max="2" width="13.375" style="409" customWidth="1"/>
    <col min="3" max="16384" width="10.625" style="409"/>
  </cols>
  <sheetData>
    <row r="1" spans="1:13" ht="17.25" customHeight="1" x14ac:dyDescent="0.2">
      <c r="A1" s="535" t="s">
        <v>128</v>
      </c>
      <c r="F1" s="159"/>
      <c r="G1" s="159"/>
      <c r="H1" s="159"/>
    </row>
    <row r="2" spans="1:13" x14ac:dyDescent="0.15">
      <c r="A2" s="529"/>
    </row>
    <row r="3" spans="1:13" ht="17.25" x14ac:dyDescent="0.2">
      <c r="A3" s="529"/>
      <c r="C3" s="159"/>
    </row>
    <row r="4" spans="1:13" ht="17.25" x14ac:dyDescent="0.2">
      <c r="A4" s="529"/>
      <c r="J4" s="159"/>
      <c r="K4" s="159"/>
      <c r="L4" s="159"/>
      <c r="M4" s="159"/>
    </row>
    <row r="5" spans="1:13" x14ac:dyDescent="0.15">
      <c r="A5" s="529"/>
    </row>
    <row r="6" spans="1:13" x14ac:dyDescent="0.15">
      <c r="A6" s="529"/>
    </row>
    <row r="7" spans="1:13" x14ac:dyDescent="0.15">
      <c r="A7" s="529"/>
    </row>
    <row r="8" spans="1:13" x14ac:dyDescent="0.15">
      <c r="A8" s="529"/>
    </row>
    <row r="9" spans="1:13" x14ac:dyDescent="0.15">
      <c r="A9" s="529"/>
    </row>
    <row r="10" spans="1:13" x14ac:dyDescent="0.15">
      <c r="A10" s="529"/>
    </row>
    <row r="11" spans="1:13" x14ac:dyDescent="0.15">
      <c r="A11" s="529"/>
    </row>
    <row r="12" spans="1:13" x14ac:dyDescent="0.15">
      <c r="A12" s="529"/>
    </row>
    <row r="13" spans="1:13" x14ac:dyDescent="0.15">
      <c r="A13" s="529"/>
    </row>
    <row r="14" spans="1:13" x14ac:dyDescent="0.15">
      <c r="A14" s="529"/>
    </row>
    <row r="15" spans="1:13" x14ac:dyDescent="0.15">
      <c r="A15" s="529"/>
    </row>
    <row r="16" spans="1:13" x14ac:dyDescent="0.15">
      <c r="A16" s="529"/>
    </row>
    <row r="17" spans="1:15" x14ac:dyDescent="0.15">
      <c r="A17" s="529"/>
    </row>
    <row r="18" spans="1:15" x14ac:dyDescent="0.15">
      <c r="A18" s="529"/>
    </row>
    <row r="19" spans="1:15" x14ac:dyDescent="0.15">
      <c r="A19" s="529"/>
    </row>
    <row r="20" spans="1:15" x14ac:dyDescent="0.15">
      <c r="A20" s="529"/>
    </row>
    <row r="21" spans="1:15" x14ac:dyDescent="0.15">
      <c r="A21" s="529"/>
    </row>
    <row r="22" spans="1:15" x14ac:dyDescent="0.15">
      <c r="A22" s="529"/>
    </row>
    <row r="23" spans="1:15" x14ac:dyDescent="0.15">
      <c r="A23" s="529"/>
    </row>
    <row r="24" spans="1:15" x14ac:dyDescent="0.15">
      <c r="A24" s="529"/>
    </row>
    <row r="25" spans="1:15" x14ac:dyDescent="0.15">
      <c r="A25" s="529"/>
    </row>
    <row r="26" spans="1:15" x14ac:dyDescent="0.15">
      <c r="A26" s="529"/>
    </row>
    <row r="27" spans="1:15" x14ac:dyDescent="0.15">
      <c r="A27" s="529"/>
    </row>
    <row r="28" spans="1:15" x14ac:dyDescent="0.15">
      <c r="A28" s="529"/>
    </row>
    <row r="29" spans="1:15" x14ac:dyDescent="0.15">
      <c r="A29" s="529"/>
      <c r="O29" s="406"/>
    </row>
    <row r="30" spans="1:15" x14ac:dyDescent="0.15">
      <c r="A30" s="529"/>
    </row>
    <row r="31" spans="1:15" x14ac:dyDescent="0.15">
      <c r="A31" s="529"/>
    </row>
    <row r="32" spans="1:15" x14ac:dyDescent="0.15">
      <c r="A32" s="529"/>
    </row>
    <row r="33" spans="1:15" x14ac:dyDescent="0.15">
      <c r="A33" s="529"/>
    </row>
    <row r="34" spans="1:15" x14ac:dyDescent="0.15">
      <c r="A34" s="529"/>
    </row>
    <row r="35" spans="1:15" s="46" customFormat="1" ht="20.100000000000001" customHeight="1" x14ac:dyDescent="0.15">
      <c r="A35" s="529"/>
      <c r="B35" s="434" t="s">
        <v>174</v>
      </c>
      <c r="C35" s="434" t="s">
        <v>157</v>
      </c>
      <c r="D35" s="434" t="s">
        <v>158</v>
      </c>
      <c r="E35" s="435" t="s">
        <v>160</v>
      </c>
      <c r="F35" s="436" t="s">
        <v>163</v>
      </c>
      <c r="G35" s="436" t="s">
        <v>166</v>
      </c>
      <c r="H35" s="436" t="s">
        <v>173</v>
      </c>
      <c r="I35" s="436" t="s">
        <v>176</v>
      </c>
      <c r="J35" s="436" t="s">
        <v>177</v>
      </c>
      <c r="K35" s="436" t="s">
        <v>182</v>
      </c>
      <c r="L35" s="436" t="s">
        <v>193</v>
      </c>
      <c r="M35" s="437" t="s">
        <v>200</v>
      </c>
      <c r="N35" s="51"/>
      <c r="O35" s="161"/>
    </row>
    <row r="36" spans="1:15" ht="25.5" customHeight="1" x14ac:dyDescent="0.15">
      <c r="A36" s="529"/>
      <c r="B36" s="223" t="s">
        <v>109</v>
      </c>
      <c r="C36" s="328">
        <v>105</v>
      </c>
      <c r="D36" s="328">
        <v>95.8</v>
      </c>
      <c r="E36" s="328">
        <v>99.5</v>
      </c>
      <c r="F36" s="328">
        <v>100.7</v>
      </c>
      <c r="G36" s="328">
        <v>106.9</v>
      </c>
      <c r="H36" s="328">
        <v>108.5</v>
      </c>
      <c r="I36" s="328">
        <v>114.8</v>
      </c>
      <c r="J36" s="328">
        <v>122.6</v>
      </c>
      <c r="K36" s="328">
        <v>120.5</v>
      </c>
      <c r="L36" s="328">
        <v>125.7</v>
      </c>
      <c r="M36" s="328">
        <v>141.19999999999999</v>
      </c>
      <c r="N36" s="1"/>
      <c r="O36" s="1"/>
    </row>
    <row r="37" spans="1:15" ht="25.5" customHeight="1" x14ac:dyDescent="0.15">
      <c r="A37" s="529"/>
      <c r="B37" s="222" t="s">
        <v>132</v>
      </c>
      <c r="C37" s="328">
        <v>215</v>
      </c>
      <c r="D37" s="328">
        <v>220.5</v>
      </c>
      <c r="E37" s="328">
        <v>225.3</v>
      </c>
      <c r="F37" s="328">
        <v>226.3</v>
      </c>
      <c r="G37" s="328">
        <v>228.9</v>
      </c>
      <c r="H37" s="328">
        <v>231.8</v>
      </c>
      <c r="I37" s="328">
        <v>234.9</v>
      </c>
      <c r="J37" s="328">
        <v>240.8</v>
      </c>
      <c r="K37" s="328">
        <v>233.6</v>
      </c>
      <c r="L37" s="328">
        <v>240.2</v>
      </c>
      <c r="M37" s="328">
        <v>239.9</v>
      </c>
      <c r="N37" s="1"/>
      <c r="O37" s="1"/>
    </row>
    <row r="38" spans="1:15" ht="24.75" customHeight="1" x14ac:dyDescent="0.15">
      <c r="A38" s="529"/>
      <c r="B38" s="196" t="s">
        <v>131</v>
      </c>
      <c r="C38" s="328">
        <v>174</v>
      </c>
      <c r="D38" s="328">
        <v>173</v>
      </c>
      <c r="E38" s="328">
        <v>171</v>
      </c>
      <c r="F38" s="328">
        <v>171</v>
      </c>
      <c r="G38" s="328">
        <v>171</v>
      </c>
      <c r="H38" s="328">
        <v>171</v>
      </c>
      <c r="I38" s="328">
        <v>170</v>
      </c>
      <c r="J38" s="328">
        <v>171</v>
      </c>
      <c r="K38" s="328">
        <v>169</v>
      </c>
      <c r="L38" s="328">
        <v>171</v>
      </c>
      <c r="M38" s="328">
        <v>171</v>
      </c>
    </row>
    <row r="40" spans="1:15" ht="14.25" x14ac:dyDescent="0.15">
      <c r="C40" s="3"/>
      <c r="D40" s="187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6"/>
      <c r="B1" s="542" t="s">
        <v>201</v>
      </c>
      <c r="C1" s="542"/>
      <c r="D1" s="542"/>
      <c r="E1" s="542"/>
      <c r="F1" s="542"/>
      <c r="G1" s="543" t="s">
        <v>129</v>
      </c>
      <c r="H1" s="543"/>
      <c r="I1" s="543"/>
      <c r="J1" s="257" t="s">
        <v>110</v>
      </c>
      <c r="K1" s="4"/>
      <c r="M1" s="4" t="s">
        <v>194</v>
      </c>
    </row>
    <row r="2" spans="1:15" x14ac:dyDescent="0.15">
      <c r="A2" s="256"/>
      <c r="B2" s="542"/>
      <c r="C2" s="542"/>
      <c r="D2" s="542"/>
      <c r="E2" s="542"/>
      <c r="F2" s="542"/>
      <c r="G2" s="543"/>
      <c r="H2" s="543"/>
      <c r="I2" s="543"/>
      <c r="J2" s="453">
        <v>222774</v>
      </c>
      <c r="K2" s="5" t="s">
        <v>112</v>
      </c>
      <c r="L2" s="398">
        <f t="shared" ref="L2:L7" si="0">SUM(J2)</f>
        <v>222774</v>
      </c>
      <c r="M2" s="453">
        <v>152777</v>
      </c>
    </row>
    <row r="3" spans="1:15" x14ac:dyDescent="0.15">
      <c r="J3" s="453">
        <v>388653</v>
      </c>
      <c r="K3" s="4" t="s">
        <v>113</v>
      </c>
      <c r="L3" s="398">
        <f t="shared" si="0"/>
        <v>388653</v>
      </c>
      <c r="M3" s="453">
        <v>244884</v>
      </c>
    </row>
    <row r="4" spans="1:15" x14ac:dyDescent="0.15">
      <c r="J4" s="453">
        <v>516550</v>
      </c>
      <c r="K4" s="4" t="s">
        <v>103</v>
      </c>
      <c r="L4" s="398">
        <f t="shared" si="0"/>
        <v>516550</v>
      </c>
      <c r="M4" s="453">
        <v>320721</v>
      </c>
    </row>
    <row r="5" spans="1:15" x14ac:dyDescent="0.15">
      <c r="J5" s="453">
        <v>153912</v>
      </c>
      <c r="K5" s="4" t="s">
        <v>91</v>
      </c>
      <c r="L5" s="398">
        <f t="shared" si="0"/>
        <v>153912</v>
      </c>
      <c r="M5" s="453">
        <v>127162</v>
      </c>
    </row>
    <row r="6" spans="1:15" x14ac:dyDescent="0.15">
      <c r="J6" s="453">
        <v>255492</v>
      </c>
      <c r="K6" s="4" t="s">
        <v>101</v>
      </c>
      <c r="L6" s="398">
        <f t="shared" si="0"/>
        <v>255492</v>
      </c>
      <c r="M6" s="453">
        <v>154159</v>
      </c>
    </row>
    <row r="7" spans="1:15" x14ac:dyDescent="0.15">
      <c r="J7" s="453">
        <v>861283</v>
      </c>
      <c r="K7" s="4" t="s">
        <v>104</v>
      </c>
      <c r="L7" s="398">
        <f t="shared" si="0"/>
        <v>861283</v>
      </c>
      <c r="M7" s="453">
        <v>613606</v>
      </c>
    </row>
    <row r="8" spans="1:15" x14ac:dyDescent="0.15">
      <c r="J8" s="398">
        <f>SUM(J2:J7)</f>
        <v>2398664</v>
      </c>
      <c r="K8" s="4" t="s">
        <v>93</v>
      </c>
      <c r="L8" s="505">
        <f>SUM(L2:L7)</f>
        <v>2398664</v>
      </c>
      <c r="M8" s="398">
        <f>SUM(M2:M7)</f>
        <v>1613309</v>
      </c>
    </row>
    <row r="10" spans="1:15" x14ac:dyDescent="0.15">
      <c r="K10" s="4"/>
      <c r="L10" s="4" t="s">
        <v>168</v>
      </c>
      <c r="M10" s="4" t="s">
        <v>114</v>
      </c>
      <c r="N10" s="4"/>
      <c r="O10" s="4" t="s">
        <v>130</v>
      </c>
    </row>
    <row r="11" spans="1:15" x14ac:dyDescent="0.15">
      <c r="K11" s="5" t="s">
        <v>112</v>
      </c>
      <c r="L11" s="398">
        <f>SUM(M2)</f>
        <v>152777</v>
      </c>
      <c r="M11" s="398">
        <f t="shared" ref="M11:M17" si="1">SUM(N11-L11)</f>
        <v>69997</v>
      </c>
      <c r="N11" s="398">
        <f t="shared" ref="N11:N17" si="2">SUM(L2)</f>
        <v>222774</v>
      </c>
      <c r="O11" s="399">
        <f>SUM(L11/N11)</f>
        <v>0.68579367430669647</v>
      </c>
    </row>
    <row r="12" spans="1:15" x14ac:dyDescent="0.15">
      <c r="K12" s="4" t="s">
        <v>113</v>
      </c>
      <c r="L12" s="398">
        <f t="shared" ref="L12:L17" si="3">SUM(M3)</f>
        <v>244884</v>
      </c>
      <c r="M12" s="398">
        <f t="shared" si="1"/>
        <v>143769</v>
      </c>
      <c r="N12" s="398">
        <f t="shared" si="2"/>
        <v>388653</v>
      </c>
      <c r="O12" s="399">
        <f t="shared" ref="O12:O17" si="4">SUM(L12/N12)</f>
        <v>0.6300839051801993</v>
      </c>
    </row>
    <row r="13" spans="1:15" x14ac:dyDescent="0.15">
      <c r="K13" s="4" t="s">
        <v>103</v>
      </c>
      <c r="L13" s="398">
        <f t="shared" si="3"/>
        <v>320721</v>
      </c>
      <c r="M13" s="398">
        <f t="shared" si="1"/>
        <v>195829</v>
      </c>
      <c r="N13" s="398">
        <f t="shared" si="2"/>
        <v>516550</v>
      </c>
      <c r="O13" s="399">
        <f t="shared" si="4"/>
        <v>0.62089052366663444</v>
      </c>
    </row>
    <row r="14" spans="1:15" x14ac:dyDescent="0.15">
      <c r="K14" s="4" t="s">
        <v>91</v>
      </c>
      <c r="L14" s="398">
        <f t="shared" si="3"/>
        <v>127162</v>
      </c>
      <c r="M14" s="398">
        <f t="shared" si="1"/>
        <v>26750</v>
      </c>
      <c r="N14" s="398">
        <f t="shared" si="2"/>
        <v>153912</v>
      </c>
      <c r="O14" s="399">
        <f t="shared" si="4"/>
        <v>0.82619938666250847</v>
      </c>
    </row>
    <row r="15" spans="1:15" x14ac:dyDescent="0.15">
      <c r="K15" s="4" t="s">
        <v>101</v>
      </c>
      <c r="L15" s="398">
        <f t="shared" si="3"/>
        <v>154159</v>
      </c>
      <c r="M15" s="398">
        <f t="shared" si="1"/>
        <v>101333</v>
      </c>
      <c r="N15" s="398">
        <f t="shared" si="2"/>
        <v>255492</v>
      </c>
      <c r="O15" s="399">
        <f t="shared" si="4"/>
        <v>0.60338092777856056</v>
      </c>
    </row>
    <row r="16" spans="1:15" x14ac:dyDescent="0.15">
      <c r="K16" s="4" t="s">
        <v>104</v>
      </c>
      <c r="L16" s="398">
        <f t="shared" si="3"/>
        <v>613606</v>
      </c>
      <c r="M16" s="398">
        <f t="shared" si="1"/>
        <v>247677</v>
      </c>
      <c r="N16" s="398">
        <f t="shared" si="2"/>
        <v>861283</v>
      </c>
      <c r="O16" s="399">
        <f t="shared" si="4"/>
        <v>0.71243249895794991</v>
      </c>
    </row>
    <row r="17" spans="11:15" x14ac:dyDescent="0.15">
      <c r="K17" s="4" t="s">
        <v>93</v>
      </c>
      <c r="L17" s="398">
        <f t="shared" si="3"/>
        <v>1613309</v>
      </c>
      <c r="M17" s="398">
        <f t="shared" si="1"/>
        <v>785355</v>
      </c>
      <c r="N17" s="398">
        <f t="shared" si="2"/>
        <v>2398664</v>
      </c>
      <c r="O17" s="399">
        <f t="shared" si="4"/>
        <v>0.67258648981266234</v>
      </c>
    </row>
    <row r="52" spans="1:11" x14ac:dyDescent="0.15">
      <c r="K52" s="232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115</v>
      </c>
      <c r="B56" s="39"/>
      <c r="C56" s="544" t="s">
        <v>110</v>
      </c>
      <c r="D56" s="545"/>
      <c r="E56" s="544" t="s">
        <v>111</v>
      </c>
      <c r="F56" s="545"/>
      <c r="G56" s="548" t="s">
        <v>116</v>
      </c>
      <c r="H56" s="544" t="s">
        <v>117</v>
      </c>
      <c r="I56" s="545"/>
    </row>
    <row r="57" spans="1:11" ht="14.25" x14ac:dyDescent="0.15">
      <c r="A57" s="40" t="s">
        <v>118</v>
      </c>
      <c r="B57" s="41"/>
      <c r="C57" s="546"/>
      <c r="D57" s="547"/>
      <c r="E57" s="546"/>
      <c r="F57" s="547"/>
      <c r="G57" s="549"/>
      <c r="H57" s="546"/>
      <c r="I57" s="547"/>
    </row>
    <row r="58" spans="1:11" ht="19.5" customHeight="1" x14ac:dyDescent="0.15">
      <c r="A58" s="45" t="s">
        <v>119</v>
      </c>
      <c r="B58" s="42"/>
      <c r="C58" s="538" t="s">
        <v>162</v>
      </c>
      <c r="D58" s="539"/>
      <c r="E58" s="540" t="s">
        <v>199</v>
      </c>
      <c r="F58" s="541"/>
      <c r="G58" s="88">
        <v>15.1</v>
      </c>
      <c r="H58" s="43"/>
      <c r="I58" s="44"/>
    </row>
    <row r="59" spans="1:11" ht="19.5" customHeight="1" x14ac:dyDescent="0.15">
      <c r="A59" s="45" t="s">
        <v>120</v>
      </c>
      <c r="B59" s="42"/>
      <c r="C59" s="536" t="s">
        <v>159</v>
      </c>
      <c r="D59" s="539"/>
      <c r="E59" s="540" t="s">
        <v>203</v>
      </c>
      <c r="F59" s="541"/>
      <c r="G59" s="93">
        <v>29.3</v>
      </c>
      <c r="H59" s="43"/>
      <c r="I59" s="44"/>
    </row>
    <row r="60" spans="1:11" ht="20.100000000000001" customHeight="1" x14ac:dyDescent="0.15">
      <c r="A60" s="45" t="s">
        <v>121</v>
      </c>
      <c r="B60" s="42"/>
      <c r="C60" s="540" t="s">
        <v>202</v>
      </c>
      <c r="D60" s="541"/>
      <c r="E60" s="536" t="s">
        <v>204</v>
      </c>
      <c r="F60" s="537"/>
      <c r="G60" s="88">
        <v>78.8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E91" sqref="E91"/>
    </sheetView>
  </sheetViews>
  <sheetFormatPr defaultColWidth="4.75" defaultRowHeight="9.9499999999999993" customHeight="1" x14ac:dyDescent="0.15"/>
  <cols>
    <col min="1" max="1" width="7.625" style="410" customWidth="1"/>
    <col min="2" max="10" width="6.125" style="410" customWidth="1"/>
    <col min="11" max="11" width="6.125" style="1" customWidth="1"/>
    <col min="12" max="13" width="6.125" style="410" customWidth="1"/>
    <col min="14" max="14" width="7.625" style="410" customWidth="1"/>
    <col min="15" max="15" width="7.5" style="410" customWidth="1"/>
    <col min="16" max="34" width="7.625" style="410" customWidth="1"/>
    <col min="35" max="41" width="9.625" style="410" customWidth="1"/>
    <col min="42" max="16384" width="4.75" style="410"/>
  </cols>
  <sheetData>
    <row r="1" spans="1:19" ht="9.9499999999999993" customHeight="1" x14ac:dyDescent="0.15">
      <c r="E1" s="3"/>
      <c r="F1" s="3"/>
      <c r="G1" s="3"/>
      <c r="H1" s="3"/>
      <c r="K1" s="162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59"/>
      <c r="K4" s="3"/>
      <c r="L4" s="3"/>
      <c r="M4" s="87"/>
    </row>
    <row r="13" spans="1:19" ht="9.9499999999999993" customHeight="1" x14ac:dyDescent="0.15">
      <c r="R13" s="179"/>
      <c r="S13" s="329"/>
    </row>
    <row r="14" spans="1:19" ht="9.9499999999999993" customHeight="1" x14ac:dyDescent="0.15">
      <c r="R14" s="179"/>
      <c r="S14" s="329"/>
    </row>
    <row r="15" spans="1:19" ht="9.9499999999999993" customHeight="1" x14ac:dyDescent="0.15">
      <c r="R15" s="179"/>
      <c r="S15" s="329"/>
    </row>
    <row r="16" spans="1:19" ht="9.9499999999999993" customHeight="1" x14ac:dyDescent="0.15">
      <c r="R16" s="179"/>
      <c r="S16" s="329"/>
    </row>
    <row r="17" spans="1:35" ht="9.9499999999999993" customHeight="1" x14ac:dyDescent="0.15">
      <c r="R17" s="179"/>
      <c r="S17" s="329"/>
    </row>
    <row r="20" spans="1:35" ht="9.9499999999999993" customHeight="1" x14ac:dyDescent="0.15">
      <c r="AI20" s="163"/>
    </row>
    <row r="25" spans="1:35" s="163" customFormat="1" ht="9.9499999999999993" customHeight="1" x14ac:dyDescent="0.15">
      <c r="A25" s="164"/>
      <c r="B25" s="164" t="s">
        <v>76</v>
      </c>
      <c r="C25" s="164" t="s">
        <v>77</v>
      </c>
      <c r="D25" s="164" t="s">
        <v>78</v>
      </c>
      <c r="E25" s="164" t="s">
        <v>79</v>
      </c>
      <c r="F25" s="164" t="s">
        <v>80</v>
      </c>
      <c r="G25" s="164" t="s">
        <v>81</v>
      </c>
      <c r="H25" s="164" t="s">
        <v>82</v>
      </c>
      <c r="I25" s="164" t="s">
        <v>83</v>
      </c>
      <c r="J25" s="164" t="s">
        <v>84</v>
      </c>
      <c r="K25" s="164" t="s">
        <v>85</v>
      </c>
      <c r="L25" s="164" t="s">
        <v>86</v>
      </c>
      <c r="M25" s="165" t="s">
        <v>87</v>
      </c>
      <c r="N25" s="235" t="s">
        <v>126</v>
      </c>
      <c r="O25" s="167" t="s">
        <v>125</v>
      </c>
      <c r="AI25" s="410"/>
    </row>
    <row r="26" spans="1:35" ht="9.9499999999999993" customHeight="1" x14ac:dyDescent="0.15">
      <c r="A26" s="7" t="s">
        <v>176</v>
      </c>
      <c r="B26" s="164">
        <v>64.900000000000006</v>
      </c>
      <c r="C26" s="164">
        <v>67.599999999999994</v>
      </c>
      <c r="D26" s="166">
        <v>77.400000000000006</v>
      </c>
      <c r="E26" s="164">
        <v>74</v>
      </c>
      <c r="F26" s="164">
        <v>77</v>
      </c>
      <c r="G26" s="164">
        <v>78.2</v>
      </c>
      <c r="H26" s="166">
        <v>75.400000000000006</v>
      </c>
      <c r="I26" s="164">
        <v>74.8</v>
      </c>
      <c r="J26" s="164">
        <v>77</v>
      </c>
      <c r="K26" s="164">
        <v>80.7</v>
      </c>
      <c r="L26" s="164">
        <v>84.1</v>
      </c>
      <c r="M26" s="358">
        <v>74.400000000000006</v>
      </c>
      <c r="N26" s="359">
        <f t="shared" ref="N26:N29" si="0">SUM(B26:M26)</f>
        <v>905.5</v>
      </c>
      <c r="O26" s="166">
        <v>102.9</v>
      </c>
    </row>
    <row r="27" spans="1:35" ht="9.9499999999999993" customHeight="1" x14ac:dyDescent="0.15">
      <c r="A27" s="7" t="s">
        <v>179</v>
      </c>
      <c r="B27" s="164">
        <v>74.599999999999994</v>
      </c>
      <c r="C27" s="164">
        <v>75.400000000000006</v>
      </c>
      <c r="D27" s="166">
        <v>81.099999999999994</v>
      </c>
      <c r="E27" s="164">
        <v>81.599999999999994</v>
      </c>
      <c r="F27" s="164">
        <v>80.7</v>
      </c>
      <c r="G27" s="164">
        <v>79.400000000000006</v>
      </c>
      <c r="H27" s="166">
        <v>87.2</v>
      </c>
      <c r="I27" s="164">
        <v>72.599999999999994</v>
      </c>
      <c r="J27" s="164">
        <v>79</v>
      </c>
      <c r="K27" s="164">
        <v>82.8</v>
      </c>
      <c r="L27" s="164">
        <v>76.400000000000006</v>
      </c>
      <c r="M27" s="358">
        <v>76.5</v>
      </c>
      <c r="N27" s="359">
        <f t="shared" si="0"/>
        <v>947.3</v>
      </c>
      <c r="O27" s="166">
        <f>SUM(N27/N26)*100</f>
        <v>104.61623412479292</v>
      </c>
    </row>
    <row r="28" spans="1:35" ht="9.9499999999999993" customHeight="1" x14ac:dyDescent="0.15">
      <c r="A28" s="7" t="s">
        <v>178</v>
      </c>
      <c r="B28" s="164">
        <v>69</v>
      </c>
      <c r="C28" s="164">
        <v>77.5</v>
      </c>
      <c r="D28" s="166">
        <v>84.3</v>
      </c>
      <c r="E28" s="164">
        <v>83</v>
      </c>
      <c r="F28" s="164">
        <v>72.7</v>
      </c>
      <c r="G28" s="164">
        <v>75.400000000000006</v>
      </c>
      <c r="H28" s="166">
        <v>78.3</v>
      </c>
      <c r="I28" s="164">
        <v>69.5</v>
      </c>
      <c r="J28" s="164">
        <v>75.900000000000006</v>
      </c>
      <c r="K28" s="164">
        <v>79.900000000000006</v>
      </c>
      <c r="L28" s="164">
        <v>67.3</v>
      </c>
      <c r="M28" s="358">
        <v>71.8</v>
      </c>
      <c r="N28" s="359">
        <f t="shared" si="0"/>
        <v>904.5999999999998</v>
      </c>
      <c r="O28" s="166">
        <f>SUM(N28/N27)*100</f>
        <v>95.492452232661236</v>
      </c>
    </row>
    <row r="29" spans="1:35" ht="9.9499999999999993" customHeight="1" x14ac:dyDescent="0.15">
      <c r="A29" s="7" t="s">
        <v>183</v>
      </c>
      <c r="B29" s="164">
        <v>62</v>
      </c>
      <c r="C29" s="164">
        <v>71.900000000000006</v>
      </c>
      <c r="D29" s="166">
        <v>82.3</v>
      </c>
      <c r="E29" s="164">
        <v>86.9</v>
      </c>
      <c r="F29" s="164">
        <v>79.5</v>
      </c>
      <c r="G29" s="164">
        <v>84.7</v>
      </c>
      <c r="H29" s="166">
        <v>77.8</v>
      </c>
      <c r="I29" s="164">
        <v>103.2</v>
      </c>
      <c r="J29" s="164">
        <v>105.2</v>
      </c>
      <c r="K29" s="164">
        <v>95.4</v>
      </c>
      <c r="L29" s="164">
        <v>100.3</v>
      </c>
      <c r="M29" s="358">
        <v>106.6</v>
      </c>
      <c r="N29" s="359">
        <f t="shared" si="0"/>
        <v>1055.8</v>
      </c>
      <c r="O29" s="166">
        <f>SUM(N29/N28)*100</f>
        <v>116.71456997567988</v>
      </c>
    </row>
    <row r="30" spans="1:35" ht="9.9499999999999993" customHeight="1" x14ac:dyDescent="0.15">
      <c r="A30" s="7" t="s">
        <v>195</v>
      </c>
      <c r="B30" s="164">
        <v>93.3</v>
      </c>
      <c r="C30" s="164">
        <v>91.3</v>
      </c>
      <c r="D30" s="166">
        <v>106.6</v>
      </c>
      <c r="E30" s="164">
        <v>106.6</v>
      </c>
      <c r="F30" s="164"/>
      <c r="G30" s="164"/>
      <c r="H30" s="166"/>
      <c r="I30" s="164"/>
      <c r="J30" s="164"/>
      <c r="K30" s="164"/>
      <c r="L30" s="164"/>
      <c r="M30" s="358"/>
      <c r="N30" s="359"/>
      <c r="O30" s="166"/>
    </row>
    <row r="31" spans="1:35" s="1" customFormat="1" ht="9.9499999999999993" customHeight="1" x14ac:dyDescent="0.15"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4"/>
      <c r="B55" s="164" t="s">
        <v>76</v>
      </c>
      <c r="C55" s="164" t="s">
        <v>77</v>
      </c>
      <c r="D55" s="164" t="s">
        <v>78</v>
      </c>
      <c r="E55" s="164" t="s">
        <v>79</v>
      </c>
      <c r="F55" s="164" t="s">
        <v>80</v>
      </c>
      <c r="G55" s="164" t="s">
        <v>81</v>
      </c>
      <c r="H55" s="164" t="s">
        <v>82</v>
      </c>
      <c r="I55" s="164" t="s">
        <v>83</v>
      </c>
      <c r="J55" s="164" t="s">
        <v>84</v>
      </c>
      <c r="K55" s="164" t="s">
        <v>85</v>
      </c>
      <c r="L55" s="164" t="s">
        <v>86</v>
      </c>
      <c r="M55" s="165" t="s">
        <v>87</v>
      </c>
      <c r="N55" s="235" t="s">
        <v>127</v>
      </c>
      <c r="O55" s="167" t="s">
        <v>125</v>
      </c>
    </row>
    <row r="56" spans="1:27" ht="9.9499999999999993" customHeight="1" x14ac:dyDescent="0.15">
      <c r="A56" s="7" t="s">
        <v>176</v>
      </c>
      <c r="B56" s="164">
        <v>109.8</v>
      </c>
      <c r="C56" s="164">
        <v>111.1</v>
      </c>
      <c r="D56" s="164">
        <v>112.9</v>
      </c>
      <c r="E56" s="164">
        <v>112.6</v>
      </c>
      <c r="F56" s="164">
        <v>115.3</v>
      </c>
      <c r="G56" s="164">
        <v>116.9</v>
      </c>
      <c r="H56" s="164">
        <v>111</v>
      </c>
      <c r="I56" s="164">
        <v>109</v>
      </c>
      <c r="J56" s="165">
        <v>114.4</v>
      </c>
      <c r="K56" s="164">
        <v>118.3</v>
      </c>
      <c r="L56" s="164">
        <v>124.3</v>
      </c>
      <c r="M56" s="165">
        <v>121.6</v>
      </c>
      <c r="N56" s="240">
        <f t="shared" ref="N56:N59" si="1">SUM(B56:M56)/12</f>
        <v>114.76666666666665</v>
      </c>
      <c r="O56" s="166">
        <v>105.8</v>
      </c>
      <c r="P56" s="18"/>
      <c r="Q56" s="18"/>
    </row>
    <row r="57" spans="1:27" ht="9.9499999999999993" customHeight="1" x14ac:dyDescent="0.15">
      <c r="A57" s="7" t="s">
        <v>179</v>
      </c>
      <c r="B57" s="164">
        <v>119.6</v>
      </c>
      <c r="C57" s="164">
        <v>123</v>
      </c>
      <c r="D57" s="164">
        <v>124.9</v>
      </c>
      <c r="E57" s="164">
        <v>120.4</v>
      </c>
      <c r="F57" s="164">
        <v>122.8</v>
      </c>
      <c r="G57" s="164">
        <v>122.8</v>
      </c>
      <c r="H57" s="164">
        <v>126.5</v>
      </c>
      <c r="I57" s="164">
        <v>124.6</v>
      </c>
      <c r="J57" s="165">
        <v>120.4</v>
      </c>
      <c r="K57" s="164">
        <v>123.9</v>
      </c>
      <c r="L57" s="164">
        <v>123.3</v>
      </c>
      <c r="M57" s="165">
        <v>119.5</v>
      </c>
      <c r="N57" s="240">
        <f t="shared" si="1"/>
        <v>122.64166666666667</v>
      </c>
      <c r="O57" s="166">
        <f>SUM(N57/N56)*100</f>
        <v>106.86174847516703</v>
      </c>
      <c r="P57" s="18"/>
      <c r="Q57" s="18"/>
    </row>
    <row r="58" spans="1:27" ht="9.9499999999999993" customHeight="1" x14ac:dyDescent="0.15">
      <c r="A58" s="7" t="s">
        <v>178</v>
      </c>
      <c r="B58" s="164">
        <v>121.9</v>
      </c>
      <c r="C58" s="164">
        <v>124.4</v>
      </c>
      <c r="D58" s="164">
        <v>124.3</v>
      </c>
      <c r="E58" s="164">
        <v>124</v>
      </c>
      <c r="F58" s="164">
        <v>129.1</v>
      </c>
      <c r="G58" s="164">
        <v>126</v>
      </c>
      <c r="H58" s="164">
        <v>120.9</v>
      </c>
      <c r="I58" s="164">
        <v>119.3</v>
      </c>
      <c r="J58" s="165">
        <v>118.8</v>
      </c>
      <c r="K58" s="164">
        <v>118</v>
      </c>
      <c r="L58" s="164">
        <v>111.6</v>
      </c>
      <c r="M58" s="165">
        <v>107.9</v>
      </c>
      <c r="N58" s="240">
        <f t="shared" si="1"/>
        <v>120.51666666666667</v>
      </c>
      <c r="O58" s="166">
        <f>SUM(N58/N57)*100</f>
        <v>98.267309913705233</v>
      </c>
      <c r="P58" s="18"/>
      <c r="Q58" s="18"/>
    </row>
    <row r="59" spans="1:27" ht="10.5" customHeight="1" x14ac:dyDescent="0.15">
      <c r="A59" s="7" t="s">
        <v>183</v>
      </c>
      <c r="B59" s="164">
        <v>107.9</v>
      </c>
      <c r="C59" s="164">
        <v>111.7</v>
      </c>
      <c r="D59" s="164">
        <v>111.9</v>
      </c>
      <c r="E59" s="164">
        <v>110.2</v>
      </c>
      <c r="F59" s="164">
        <v>112.5</v>
      </c>
      <c r="G59" s="164">
        <v>113</v>
      </c>
      <c r="H59" s="164">
        <v>111.4</v>
      </c>
      <c r="I59" s="164">
        <v>144</v>
      </c>
      <c r="J59" s="165">
        <v>145.1</v>
      </c>
      <c r="K59" s="164">
        <v>144.6</v>
      </c>
      <c r="L59" s="164">
        <v>147.4</v>
      </c>
      <c r="M59" s="165">
        <v>148.4</v>
      </c>
      <c r="N59" s="240">
        <f t="shared" si="1"/>
        <v>125.67500000000001</v>
      </c>
      <c r="O59" s="166">
        <f>SUM(N59/N58)*100</f>
        <v>104.28018254736553</v>
      </c>
      <c r="P59" s="18"/>
      <c r="Q59" s="18"/>
    </row>
    <row r="60" spans="1:27" ht="10.5" customHeight="1" x14ac:dyDescent="0.15">
      <c r="A60" s="7" t="s">
        <v>195</v>
      </c>
      <c r="B60" s="164">
        <v>141.30000000000001</v>
      </c>
      <c r="C60" s="164">
        <v>142.30000000000001</v>
      </c>
      <c r="D60" s="164">
        <v>141.1</v>
      </c>
      <c r="E60" s="164">
        <v>140.1</v>
      </c>
      <c r="F60" s="164"/>
      <c r="G60" s="164"/>
      <c r="H60" s="164"/>
      <c r="I60" s="164"/>
      <c r="J60" s="165"/>
      <c r="K60" s="164"/>
      <c r="L60" s="164"/>
      <c r="M60" s="165"/>
      <c r="N60" s="240"/>
      <c r="O60" s="166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4"/>
      <c r="B85" s="164" t="s">
        <v>76</v>
      </c>
      <c r="C85" s="164" t="s">
        <v>77</v>
      </c>
      <c r="D85" s="164" t="s">
        <v>78</v>
      </c>
      <c r="E85" s="164" t="s">
        <v>79</v>
      </c>
      <c r="F85" s="164" t="s">
        <v>80</v>
      </c>
      <c r="G85" s="164" t="s">
        <v>81</v>
      </c>
      <c r="H85" s="164" t="s">
        <v>82</v>
      </c>
      <c r="I85" s="164" t="s">
        <v>83</v>
      </c>
      <c r="J85" s="164" t="s">
        <v>84</v>
      </c>
      <c r="K85" s="164" t="s">
        <v>85</v>
      </c>
      <c r="L85" s="164" t="s">
        <v>86</v>
      </c>
      <c r="M85" s="165" t="s">
        <v>87</v>
      </c>
      <c r="N85" s="235" t="s">
        <v>127</v>
      </c>
      <c r="O85" s="167" t="s">
        <v>125</v>
      </c>
    </row>
    <row r="86" spans="1:25" ht="9.9499999999999993" customHeight="1" x14ac:dyDescent="0.15">
      <c r="A86" s="7" t="s">
        <v>176</v>
      </c>
      <c r="B86" s="164">
        <v>59.5</v>
      </c>
      <c r="C86" s="164">
        <v>60.6</v>
      </c>
      <c r="D86" s="164">
        <v>68.3</v>
      </c>
      <c r="E86" s="164">
        <v>65.8</v>
      </c>
      <c r="F86" s="164">
        <v>66.5</v>
      </c>
      <c r="G86" s="164">
        <v>66.7</v>
      </c>
      <c r="H86" s="164">
        <v>68.8</v>
      </c>
      <c r="I86" s="164">
        <v>68.900000000000006</v>
      </c>
      <c r="J86" s="165">
        <v>66.5</v>
      </c>
      <c r="K86" s="164">
        <v>67.7</v>
      </c>
      <c r="L86" s="164">
        <v>66.8</v>
      </c>
      <c r="M86" s="165">
        <v>61.7</v>
      </c>
      <c r="N86" s="240">
        <f>SUM(B86:M86)/12</f>
        <v>65.650000000000006</v>
      </c>
      <c r="O86" s="166">
        <v>109.4</v>
      </c>
      <c r="P86" s="51"/>
      <c r="Q86" s="247"/>
      <c r="R86" s="51"/>
      <c r="S86" s="51"/>
      <c r="T86" s="51"/>
      <c r="U86" s="51"/>
      <c r="V86" s="51"/>
      <c r="W86" s="51"/>
      <c r="X86" s="51"/>
      <c r="Y86" s="169"/>
    </row>
    <row r="87" spans="1:25" ht="9.9499999999999993" customHeight="1" x14ac:dyDescent="0.15">
      <c r="A87" s="7" t="s">
        <v>179</v>
      </c>
      <c r="B87" s="164">
        <v>62.7</v>
      </c>
      <c r="C87" s="164">
        <v>60.7</v>
      </c>
      <c r="D87" s="164">
        <v>64.7</v>
      </c>
      <c r="E87" s="164">
        <v>68.3</v>
      </c>
      <c r="F87" s="164">
        <v>65.3</v>
      </c>
      <c r="G87" s="164">
        <v>64.7</v>
      </c>
      <c r="H87" s="164">
        <v>68.400000000000006</v>
      </c>
      <c r="I87" s="164">
        <v>58.6</v>
      </c>
      <c r="J87" s="165">
        <v>66.2</v>
      </c>
      <c r="K87" s="164">
        <v>66.3</v>
      </c>
      <c r="L87" s="164">
        <v>62.1</v>
      </c>
      <c r="M87" s="165">
        <v>64.599999999999994</v>
      </c>
      <c r="N87" s="240">
        <f>SUM(B87:M87)/12</f>
        <v>64.38333333333334</v>
      </c>
      <c r="O87" s="166">
        <f t="shared" ref="O87" si="2">SUM(N87/N86)*100</f>
        <v>98.070576288398073</v>
      </c>
      <c r="P87" s="51"/>
      <c r="Q87" s="247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178</v>
      </c>
      <c r="B88" s="164">
        <v>56.2</v>
      </c>
      <c r="C88" s="164">
        <v>61.9</v>
      </c>
      <c r="D88" s="164">
        <v>67.900000000000006</v>
      </c>
      <c r="E88" s="164">
        <v>67</v>
      </c>
      <c r="F88" s="164">
        <v>55.4</v>
      </c>
      <c r="G88" s="164">
        <v>60.3</v>
      </c>
      <c r="H88" s="164">
        <v>65.5</v>
      </c>
      <c r="I88" s="164">
        <v>58.5</v>
      </c>
      <c r="J88" s="165">
        <v>63.9</v>
      </c>
      <c r="K88" s="164">
        <v>67.900000000000006</v>
      </c>
      <c r="L88" s="164">
        <v>61.4</v>
      </c>
      <c r="M88" s="165">
        <v>67</v>
      </c>
      <c r="N88" s="240">
        <f>SUM(B88:M88)/12</f>
        <v>62.741666666666667</v>
      </c>
      <c r="O88" s="166">
        <f>SUM(N88/N87)*100</f>
        <v>97.450168263008024</v>
      </c>
      <c r="P88" s="51"/>
      <c r="Q88" s="247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183</v>
      </c>
      <c r="B89" s="164">
        <v>57.4</v>
      </c>
      <c r="C89" s="164">
        <v>63.8</v>
      </c>
      <c r="D89" s="164">
        <v>73.5</v>
      </c>
      <c r="E89" s="164">
        <v>79</v>
      </c>
      <c r="F89" s="164">
        <v>70.3</v>
      </c>
      <c r="G89" s="164">
        <v>74.900000000000006</v>
      </c>
      <c r="H89" s="164">
        <v>70</v>
      </c>
      <c r="I89" s="164">
        <v>68</v>
      </c>
      <c r="J89" s="165">
        <v>72.400000000000006</v>
      </c>
      <c r="K89" s="164">
        <v>66</v>
      </c>
      <c r="L89" s="164">
        <v>67.7</v>
      </c>
      <c r="M89" s="165">
        <v>71.7</v>
      </c>
      <c r="N89" s="240">
        <f>SUM(B89:M89)/12</f>
        <v>69.558333333333337</v>
      </c>
      <c r="O89" s="504">
        <f>SUM(N89/N88)*100</f>
        <v>110.86465666091114</v>
      </c>
      <c r="P89" s="51"/>
      <c r="Q89" s="247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195</v>
      </c>
      <c r="B90" s="164">
        <v>66.900000000000006</v>
      </c>
      <c r="C90" s="164">
        <v>64.099999999999994</v>
      </c>
      <c r="D90" s="164">
        <v>75.599999999999994</v>
      </c>
      <c r="E90" s="164">
        <v>76.2</v>
      </c>
      <c r="F90" s="164"/>
      <c r="G90" s="164"/>
      <c r="H90" s="164"/>
      <c r="I90" s="164"/>
      <c r="J90" s="165"/>
      <c r="K90" s="164"/>
      <c r="L90" s="164"/>
      <c r="M90" s="165"/>
      <c r="N90" s="240"/>
      <c r="O90" s="504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68"/>
      <c r="L91" s="170"/>
      <c r="M91" s="17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R17" sqref="R1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50" t="s">
        <v>205</v>
      </c>
      <c r="B1" s="551"/>
      <c r="C1" s="551"/>
      <c r="D1" s="551"/>
      <c r="E1" s="551"/>
      <c r="F1" s="551"/>
      <c r="G1" s="551"/>
      <c r="M1" s="17"/>
      <c r="N1" s="392" t="s">
        <v>195</v>
      </c>
      <c r="O1" s="124"/>
      <c r="P1" s="53"/>
      <c r="Q1" s="330" t="s">
        <v>183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67</v>
      </c>
      <c r="K2" s="4" t="s">
        <v>44</v>
      </c>
      <c r="L2" s="4"/>
      <c r="M2" s="9" t="s">
        <v>9</v>
      </c>
      <c r="N2" s="9"/>
      <c r="O2" s="99"/>
      <c r="P2" s="91"/>
      <c r="Q2" s="97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307835</v>
      </c>
      <c r="K3" s="225">
        <v>1</v>
      </c>
      <c r="L3" s="4">
        <f>SUM(H3)</f>
        <v>17</v>
      </c>
      <c r="M3" s="182" t="s">
        <v>21</v>
      </c>
      <c r="N3" s="14">
        <f>SUM(J3)</f>
        <v>307835</v>
      </c>
      <c r="O3" s="4">
        <f>SUM(H3)</f>
        <v>17</v>
      </c>
      <c r="P3" s="182" t="s">
        <v>21</v>
      </c>
      <c r="Q3" s="226">
        <v>69885</v>
      </c>
    </row>
    <row r="4" spans="1:19" ht="13.5" customHeight="1" x14ac:dyDescent="0.15">
      <c r="H4" s="91">
        <v>33</v>
      </c>
      <c r="I4" s="182" t="s">
        <v>0</v>
      </c>
      <c r="J4" s="14">
        <v>113558</v>
      </c>
      <c r="K4" s="225">
        <v>2</v>
      </c>
      <c r="L4" s="4">
        <f t="shared" ref="L4:L12" si="0">SUM(H4)</f>
        <v>33</v>
      </c>
      <c r="M4" s="182" t="s">
        <v>0</v>
      </c>
      <c r="N4" s="14">
        <f t="shared" ref="N4:N12" si="1">SUM(J4)</f>
        <v>113558</v>
      </c>
      <c r="O4" s="4">
        <f t="shared" ref="O4:O12" si="2">SUM(H4)</f>
        <v>33</v>
      </c>
      <c r="P4" s="182" t="s">
        <v>0</v>
      </c>
      <c r="Q4" s="96">
        <v>130309</v>
      </c>
    </row>
    <row r="5" spans="1:19" ht="13.5" customHeight="1" x14ac:dyDescent="0.15">
      <c r="G5" s="18"/>
      <c r="H5" s="91">
        <v>36</v>
      </c>
      <c r="I5" s="183" t="s">
        <v>5</v>
      </c>
      <c r="J5" s="14">
        <v>103626</v>
      </c>
      <c r="K5" s="225">
        <v>3</v>
      </c>
      <c r="L5" s="4">
        <f t="shared" si="0"/>
        <v>36</v>
      </c>
      <c r="M5" s="183" t="s">
        <v>5</v>
      </c>
      <c r="N5" s="14">
        <f t="shared" si="1"/>
        <v>103626</v>
      </c>
      <c r="O5" s="4">
        <f t="shared" si="2"/>
        <v>36</v>
      </c>
      <c r="P5" s="183" t="s">
        <v>5</v>
      </c>
      <c r="Q5" s="96">
        <v>87947</v>
      </c>
      <c r="S5" s="53"/>
    </row>
    <row r="6" spans="1:19" ht="13.5" customHeight="1" x14ac:dyDescent="0.15">
      <c r="H6" s="91">
        <v>26</v>
      </c>
      <c r="I6" s="182" t="s">
        <v>30</v>
      </c>
      <c r="J6" s="14">
        <v>100138</v>
      </c>
      <c r="K6" s="225">
        <v>4</v>
      </c>
      <c r="L6" s="4">
        <f t="shared" si="0"/>
        <v>26</v>
      </c>
      <c r="M6" s="182" t="s">
        <v>30</v>
      </c>
      <c r="N6" s="14">
        <f t="shared" si="1"/>
        <v>100138</v>
      </c>
      <c r="O6" s="4">
        <f t="shared" si="2"/>
        <v>26</v>
      </c>
      <c r="P6" s="182" t="s">
        <v>30</v>
      </c>
      <c r="Q6" s="96">
        <v>110073</v>
      </c>
    </row>
    <row r="7" spans="1:19" ht="13.5" customHeight="1" x14ac:dyDescent="0.15">
      <c r="H7" s="91">
        <v>16</v>
      </c>
      <c r="I7" s="182" t="s">
        <v>3</v>
      </c>
      <c r="J7" s="97">
        <v>75067</v>
      </c>
      <c r="K7" s="225">
        <v>5</v>
      </c>
      <c r="L7" s="4">
        <f t="shared" si="0"/>
        <v>16</v>
      </c>
      <c r="M7" s="182" t="s">
        <v>3</v>
      </c>
      <c r="N7" s="14">
        <f t="shared" si="1"/>
        <v>75067</v>
      </c>
      <c r="O7" s="4">
        <f t="shared" si="2"/>
        <v>16</v>
      </c>
      <c r="P7" s="182" t="s">
        <v>3</v>
      </c>
      <c r="Q7" s="96">
        <v>86769</v>
      </c>
    </row>
    <row r="8" spans="1:19" ht="13.5" customHeight="1" x14ac:dyDescent="0.15">
      <c r="G8" s="446"/>
      <c r="H8" s="91">
        <v>3</v>
      </c>
      <c r="I8" s="182" t="s">
        <v>10</v>
      </c>
      <c r="J8" s="14">
        <v>43493</v>
      </c>
      <c r="K8" s="225">
        <v>6</v>
      </c>
      <c r="L8" s="4">
        <f t="shared" si="0"/>
        <v>3</v>
      </c>
      <c r="M8" s="182" t="s">
        <v>10</v>
      </c>
      <c r="N8" s="14">
        <f t="shared" si="1"/>
        <v>43493</v>
      </c>
      <c r="O8" s="4">
        <f t="shared" si="2"/>
        <v>3</v>
      </c>
      <c r="P8" s="182" t="s">
        <v>10</v>
      </c>
      <c r="Q8" s="96">
        <v>12236</v>
      </c>
    </row>
    <row r="9" spans="1:19" ht="13.5" customHeight="1" x14ac:dyDescent="0.15">
      <c r="H9" s="152">
        <v>34</v>
      </c>
      <c r="I9" s="185" t="s">
        <v>1</v>
      </c>
      <c r="J9" s="251">
        <v>43181</v>
      </c>
      <c r="K9" s="225">
        <v>7</v>
      </c>
      <c r="L9" s="4">
        <f t="shared" si="0"/>
        <v>34</v>
      </c>
      <c r="M9" s="185" t="s">
        <v>1</v>
      </c>
      <c r="N9" s="14">
        <f t="shared" si="1"/>
        <v>43181</v>
      </c>
      <c r="O9" s="4">
        <f t="shared" si="2"/>
        <v>34</v>
      </c>
      <c r="P9" s="185" t="s">
        <v>1</v>
      </c>
      <c r="Q9" s="96">
        <v>47755</v>
      </c>
    </row>
    <row r="10" spans="1:19" ht="13.5" customHeight="1" x14ac:dyDescent="0.15">
      <c r="G10" s="446"/>
      <c r="H10" s="349">
        <v>40</v>
      </c>
      <c r="I10" s="183" t="s">
        <v>2</v>
      </c>
      <c r="J10" s="14">
        <v>41058</v>
      </c>
      <c r="K10" s="225">
        <v>8</v>
      </c>
      <c r="L10" s="4">
        <f t="shared" si="0"/>
        <v>40</v>
      </c>
      <c r="M10" s="183" t="s">
        <v>2</v>
      </c>
      <c r="N10" s="14">
        <f t="shared" si="1"/>
        <v>41058</v>
      </c>
      <c r="O10" s="4">
        <f t="shared" si="2"/>
        <v>40</v>
      </c>
      <c r="P10" s="183" t="s">
        <v>2</v>
      </c>
      <c r="Q10" s="96">
        <v>51736</v>
      </c>
    </row>
    <row r="11" spans="1:19" ht="13.5" customHeight="1" x14ac:dyDescent="0.15">
      <c r="H11" s="152">
        <v>25</v>
      </c>
      <c r="I11" s="185" t="s">
        <v>29</v>
      </c>
      <c r="J11" s="14">
        <v>35255</v>
      </c>
      <c r="K11" s="225">
        <v>9</v>
      </c>
      <c r="L11" s="4">
        <f t="shared" si="0"/>
        <v>25</v>
      </c>
      <c r="M11" s="185" t="s">
        <v>29</v>
      </c>
      <c r="N11" s="14">
        <f t="shared" si="1"/>
        <v>35255</v>
      </c>
      <c r="O11" s="4">
        <f t="shared" si="2"/>
        <v>25</v>
      </c>
      <c r="P11" s="185" t="s">
        <v>29</v>
      </c>
      <c r="Q11" s="96">
        <v>39181</v>
      </c>
    </row>
    <row r="12" spans="1:19" ht="13.5" customHeight="1" thickBot="1" x14ac:dyDescent="0.2">
      <c r="H12" s="321">
        <v>13</v>
      </c>
      <c r="I12" s="462" t="s">
        <v>7</v>
      </c>
      <c r="J12" s="517">
        <v>33140</v>
      </c>
      <c r="K12" s="224">
        <v>10</v>
      </c>
      <c r="L12" s="4">
        <f t="shared" si="0"/>
        <v>13</v>
      </c>
      <c r="M12" s="462" t="s">
        <v>7</v>
      </c>
      <c r="N12" s="128">
        <f t="shared" si="1"/>
        <v>33140</v>
      </c>
      <c r="O12" s="15">
        <f t="shared" si="2"/>
        <v>13</v>
      </c>
      <c r="P12" s="462" t="s">
        <v>7</v>
      </c>
      <c r="Q12" s="227">
        <v>43424</v>
      </c>
    </row>
    <row r="13" spans="1:19" ht="13.5" customHeight="1" thickTop="1" thickBot="1" x14ac:dyDescent="0.2">
      <c r="H13" s="136">
        <v>24</v>
      </c>
      <c r="I13" s="516" t="s">
        <v>28</v>
      </c>
      <c r="J13" s="518">
        <v>30402</v>
      </c>
      <c r="K13" s="116"/>
      <c r="L13" s="85"/>
      <c r="M13" s="186"/>
      <c r="N13" s="396">
        <f>SUM(J43)</f>
        <v>1066408</v>
      </c>
      <c r="O13" s="4"/>
      <c r="P13" s="320" t="s">
        <v>155</v>
      </c>
      <c r="Q13" s="229">
        <v>868793</v>
      </c>
    </row>
    <row r="14" spans="1:19" ht="13.5" customHeight="1" x14ac:dyDescent="0.15">
      <c r="B14" s="21"/>
      <c r="G14" s="507"/>
      <c r="H14" s="91">
        <v>38</v>
      </c>
      <c r="I14" s="182" t="s">
        <v>38</v>
      </c>
      <c r="J14" s="14">
        <v>28248</v>
      </c>
      <c r="K14" s="116"/>
      <c r="L14" s="28"/>
      <c r="O14"/>
    </row>
    <row r="15" spans="1:19" ht="13.5" customHeight="1" x14ac:dyDescent="0.15">
      <c r="H15" s="91">
        <v>31</v>
      </c>
      <c r="I15" s="182" t="s">
        <v>105</v>
      </c>
      <c r="J15" s="14">
        <v>16553</v>
      </c>
      <c r="K15" s="116"/>
      <c r="L15" s="28"/>
      <c r="M15" s="1" t="s">
        <v>196</v>
      </c>
      <c r="N15" s="16"/>
      <c r="O15"/>
      <c r="P15" s="392" t="s">
        <v>197</v>
      </c>
      <c r="Q15" s="95" t="s">
        <v>62</v>
      </c>
    </row>
    <row r="16" spans="1:19" ht="13.5" customHeight="1" x14ac:dyDescent="0.15">
      <c r="B16" s="1"/>
      <c r="C16" s="16"/>
      <c r="D16" s="1"/>
      <c r="E16" s="19"/>
      <c r="F16" s="1"/>
      <c r="H16" s="91">
        <v>37</v>
      </c>
      <c r="I16" s="182" t="s">
        <v>37</v>
      </c>
      <c r="J16" s="14">
        <v>12674</v>
      </c>
      <c r="K16" s="116"/>
      <c r="L16" s="4">
        <f>SUM(L3)</f>
        <v>17</v>
      </c>
      <c r="M16" s="14">
        <f>SUM(N3)</f>
        <v>307835</v>
      </c>
      <c r="N16" s="182" t="s">
        <v>21</v>
      </c>
      <c r="O16" s="4">
        <f>SUM(O3)</f>
        <v>17</v>
      </c>
      <c r="P16" s="14">
        <f>SUM(M16)</f>
        <v>307835</v>
      </c>
      <c r="Q16" s="325">
        <v>308748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14</v>
      </c>
      <c r="I17" s="182" t="s">
        <v>19</v>
      </c>
      <c r="J17" s="14">
        <v>11977</v>
      </c>
      <c r="K17" s="116"/>
      <c r="L17" s="4">
        <f t="shared" ref="L17:L25" si="3">SUM(L4)</f>
        <v>33</v>
      </c>
      <c r="M17" s="14">
        <f t="shared" ref="M17:M25" si="4">SUM(N4)</f>
        <v>113558</v>
      </c>
      <c r="N17" s="182" t="s">
        <v>0</v>
      </c>
      <c r="O17" s="4">
        <f t="shared" ref="O17:O25" si="5">SUM(O4)</f>
        <v>33</v>
      </c>
      <c r="P17" s="14">
        <f t="shared" ref="P17:P25" si="6">SUM(M17)</f>
        <v>113558</v>
      </c>
      <c r="Q17" s="326">
        <v>108586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9</v>
      </c>
      <c r="I18" s="393" t="s">
        <v>171</v>
      </c>
      <c r="J18" s="251">
        <v>11389</v>
      </c>
      <c r="K18" s="116"/>
      <c r="L18" s="4">
        <f t="shared" si="3"/>
        <v>36</v>
      </c>
      <c r="M18" s="14">
        <f t="shared" si="4"/>
        <v>103626</v>
      </c>
      <c r="N18" s="183" t="s">
        <v>5</v>
      </c>
      <c r="O18" s="4">
        <f t="shared" si="5"/>
        <v>36</v>
      </c>
      <c r="P18" s="14">
        <f t="shared" si="6"/>
        <v>103626</v>
      </c>
      <c r="Q18" s="326">
        <v>101783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G19" s="432"/>
      <c r="H19" s="91">
        <v>2</v>
      </c>
      <c r="I19" s="182" t="s">
        <v>6</v>
      </c>
      <c r="J19" s="14">
        <v>11319</v>
      </c>
      <c r="L19" s="4">
        <f t="shared" si="3"/>
        <v>26</v>
      </c>
      <c r="M19" s="14">
        <f t="shared" si="4"/>
        <v>100138</v>
      </c>
      <c r="N19" s="182" t="s">
        <v>30</v>
      </c>
      <c r="O19" s="4">
        <f t="shared" si="5"/>
        <v>26</v>
      </c>
      <c r="P19" s="14">
        <f t="shared" si="6"/>
        <v>100138</v>
      </c>
      <c r="Q19" s="326">
        <v>105138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21</v>
      </c>
      <c r="I20" s="393" t="s">
        <v>165</v>
      </c>
      <c r="J20" s="14">
        <v>8277</v>
      </c>
      <c r="L20" s="4">
        <f t="shared" si="3"/>
        <v>16</v>
      </c>
      <c r="M20" s="14">
        <f t="shared" si="4"/>
        <v>75067</v>
      </c>
      <c r="N20" s="182" t="s">
        <v>3</v>
      </c>
      <c r="O20" s="4">
        <f t="shared" si="5"/>
        <v>16</v>
      </c>
      <c r="P20" s="14">
        <f t="shared" si="6"/>
        <v>75067</v>
      </c>
      <c r="Q20" s="326">
        <v>77058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15</v>
      </c>
      <c r="I21" s="182" t="s">
        <v>20</v>
      </c>
      <c r="J21" s="14">
        <v>6586</v>
      </c>
      <c r="L21" s="4">
        <f t="shared" si="3"/>
        <v>3</v>
      </c>
      <c r="M21" s="14">
        <f t="shared" si="4"/>
        <v>43493</v>
      </c>
      <c r="N21" s="182" t="s">
        <v>10</v>
      </c>
      <c r="O21" s="4">
        <f t="shared" si="5"/>
        <v>3</v>
      </c>
      <c r="P21" s="14">
        <f t="shared" si="6"/>
        <v>43493</v>
      </c>
      <c r="Q21" s="326">
        <v>27920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11</v>
      </c>
      <c r="I22" s="182" t="s">
        <v>17</v>
      </c>
      <c r="J22" s="251">
        <v>5746</v>
      </c>
      <c r="K22" s="16"/>
      <c r="L22" s="4">
        <f t="shared" si="3"/>
        <v>34</v>
      </c>
      <c r="M22" s="14">
        <f t="shared" si="4"/>
        <v>43181</v>
      </c>
      <c r="N22" s="185" t="s">
        <v>1</v>
      </c>
      <c r="O22" s="4">
        <f t="shared" si="5"/>
        <v>34</v>
      </c>
      <c r="P22" s="14">
        <f t="shared" si="6"/>
        <v>43181</v>
      </c>
      <c r="Q22" s="326">
        <v>44207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1</v>
      </c>
      <c r="I23" s="182" t="s">
        <v>4</v>
      </c>
      <c r="J23" s="14">
        <v>4483</v>
      </c>
      <c r="K23" s="16"/>
      <c r="L23" s="4">
        <f t="shared" si="3"/>
        <v>40</v>
      </c>
      <c r="M23" s="14">
        <f t="shared" si="4"/>
        <v>41058</v>
      </c>
      <c r="N23" s="183" t="s">
        <v>2</v>
      </c>
      <c r="O23" s="4">
        <f t="shared" si="5"/>
        <v>40</v>
      </c>
      <c r="P23" s="14">
        <f t="shared" si="6"/>
        <v>41058</v>
      </c>
      <c r="Q23" s="326">
        <v>47750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20</v>
      </c>
      <c r="I24" s="182" t="s">
        <v>24</v>
      </c>
      <c r="J24" s="97">
        <v>3608</v>
      </c>
      <c r="K24" s="16"/>
      <c r="L24" s="4">
        <f t="shared" si="3"/>
        <v>25</v>
      </c>
      <c r="M24" s="14">
        <f t="shared" si="4"/>
        <v>35255</v>
      </c>
      <c r="N24" s="185" t="s">
        <v>29</v>
      </c>
      <c r="O24" s="4">
        <f t="shared" si="5"/>
        <v>25</v>
      </c>
      <c r="P24" s="14">
        <f t="shared" si="6"/>
        <v>35255</v>
      </c>
      <c r="Q24" s="326">
        <v>28005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G25" s="1"/>
      <c r="H25" s="91">
        <v>12</v>
      </c>
      <c r="I25" s="182" t="s">
        <v>18</v>
      </c>
      <c r="J25" s="14">
        <v>3490</v>
      </c>
      <c r="K25" s="16"/>
      <c r="L25" s="15">
        <f t="shared" si="3"/>
        <v>13</v>
      </c>
      <c r="M25" s="128">
        <f t="shared" si="4"/>
        <v>33140</v>
      </c>
      <c r="N25" s="462" t="s">
        <v>7</v>
      </c>
      <c r="O25" s="15">
        <f t="shared" si="5"/>
        <v>13</v>
      </c>
      <c r="P25" s="128">
        <f t="shared" si="6"/>
        <v>33140</v>
      </c>
      <c r="Q25" s="327">
        <v>39385</v>
      </c>
      <c r="R25" s="141" t="s">
        <v>72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22</v>
      </c>
      <c r="I26" s="182" t="s">
        <v>26</v>
      </c>
      <c r="J26" s="251">
        <v>3336</v>
      </c>
      <c r="K26" s="16"/>
      <c r="L26" s="129"/>
      <c r="M26" s="184">
        <f>SUM(J43-(M16+M17+M18+M19+M20+M21+M22+M23+M24+M25))</f>
        <v>170057</v>
      </c>
      <c r="N26" s="252" t="s">
        <v>45</v>
      </c>
      <c r="O26" s="130"/>
      <c r="P26" s="184">
        <f>SUM(M26)</f>
        <v>170057</v>
      </c>
      <c r="Q26" s="184"/>
      <c r="R26" s="200">
        <v>1066088</v>
      </c>
      <c r="T26" s="30"/>
    </row>
    <row r="27" spans="2:20" ht="13.5" customHeight="1" x14ac:dyDescent="0.15">
      <c r="H27" s="91">
        <v>39</v>
      </c>
      <c r="I27" s="182" t="s">
        <v>39</v>
      </c>
      <c r="J27" s="14">
        <v>2453</v>
      </c>
      <c r="K27" s="16"/>
      <c r="M27" s="53" t="s">
        <v>184</v>
      </c>
      <c r="N27" s="53"/>
      <c r="O27" s="124"/>
      <c r="P27" s="125" t="s">
        <v>185</v>
      </c>
    </row>
    <row r="28" spans="2:20" ht="13.5" customHeight="1" x14ac:dyDescent="0.15">
      <c r="G28" s="507"/>
      <c r="H28" s="91">
        <v>30</v>
      </c>
      <c r="I28" s="182" t="s">
        <v>33</v>
      </c>
      <c r="J28" s="14">
        <v>2108</v>
      </c>
      <c r="K28" s="16"/>
      <c r="M28" s="96">
        <f t="shared" ref="M28:M37" si="7">SUM(Q3)</f>
        <v>69885</v>
      </c>
      <c r="N28" s="182" t="s">
        <v>21</v>
      </c>
      <c r="O28" s="4">
        <f>SUM(L3)</f>
        <v>17</v>
      </c>
      <c r="P28" s="96">
        <f t="shared" ref="P28:P37" si="8">SUM(Q3)</f>
        <v>69885</v>
      </c>
    </row>
    <row r="29" spans="2:20" ht="13.5" customHeight="1" x14ac:dyDescent="0.15">
      <c r="H29" s="91">
        <v>27</v>
      </c>
      <c r="I29" s="182" t="s">
        <v>31</v>
      </c>
      <c r="J29" s="151">
        <v>1814</v>
      </c>
      <c r="K29" s="16"/>
      <c r="M29" s="96">
        <f t="shared" si="7"/>
        <v>130309</v>
      </c>
      <c r="N29" s="182" t="s">
        <v>0</v>
      </c>
      <c r="O29" s="4">
        <f t="shared" ref="O29:O37" si="9">SUM(L4)</f>
        <v>33</v>
      </c>
      <c r="P29" s="96">
        <f t="shared" si="8"/>
        <v>130309</v>
      </c>
    </row>
    <row r="30" spans="2:20" ht="13.5" customHeight="1" x14ac:dyDescent="0.15">
      <c r="H30" s="91">
        <v>29</v>
      </c>
      <c r="I30" s="182" t="s">
        <v>95</v>
      </c>
      <c r="J30" s="14">
        <v>1329</v>
      </c>
      <c r="K30" s="16"/>
      <c r="M30" s="96">
        <f t="shared" si="7"/>
        <v>87947</v>
      </c>
      <c r="N30" s="183" t="s">
        <v>5</v>
      </c>
      <c r="O30" s="4">
        <f t="shared" si="9"/>
        <v>36</v>
      </c>
      <c r="P30" s="96">
        <f t="shared" si="8"/>
        <v>87947</v>
      </c>
    </row>
    <row r="31" spans="2:20" ht="13.5" customHeight="1" x14ac:dyDescent="0.15">
      <c r="H31" s="91">
        <v>35</v>
      </c>
      <c r="I31" s="182" t="s">
        <v>36</v>
      </c>
      <c r="J31" s="151">
        <v>1213</v>
      </c>
      <c r="K31" s="16"/>
      <c r="M31" s="96">
        <f t="shared" si="7"/>
        <v>110073</v>
      </c>
      <c r="N31" s="182" t="s">
        <v>30</v>
      </c>
      <c r="O31" s="4">
        <f t="shared" si="9"/>
        <v>26</v>
      </c>
      <c r="P31" s="96">
        <f t="shared" si="8"/>
        <v>110073</v>
      </c>
    </row>
    <row r="32" spans="2:20" ht="13.5" customHeight="1" x14ac:dyDescent="0.15">
      <c r="H32" s="91">
        <v>6</v>
      </c>
      <c r="I32" s="182" t="s">
        <v>13</v>
      </c>
      <c r="J32" s="14">
        <v>705</v>
      </c>
      <c r="K32" s="16"/>
      <c r="M32" s="96">
        <f t="shared" si="7"/>
        <v>86769</v>
      </c>
      <c r="N32" s="182" t="s">
        <v>3</v>
      </c>
      <c r="O32" s="4">
        <f t="shared" si="9"/>
        <v>16</v>
      </c>
      <c r="P32" s="96">
        <f t="shared" si="8"/>
        <v>86769</v>
      </c>
      <c r="S32" s="11"/>
    </row>
    <row r="33" spans="7:21" ht="13.5" customHeight="1" x14ac:dyDescent="0.15">
      <c r="G33" s="447"/>
      <c r="H33" s="91">
        <v>4</v>
      </c>
      <c r="I33" s="182" t="s">
        <v>11</v>
      </c>
      <c r="J33" s="251">
        <v>598</v>
      </c>
      <c r="K33" s="16"/>
      <c r="M33" s="96">
        <f t="shared" si="7"/>
        <v>12236</v>
      </c>
      <c r="N33" s="182" t="s">
        <v>10</v>
      </c>
      <c r="O33" s="4">
        <f t="shared" si="9"/>
        <v>3</v>
      </c>
      <c r="P33" s="96">
        <f t="shared" si="8"/>
        <v>12236</v>
      </c>
      <c r="S33" s="30"/>
      <c r="T33" s="30"/>
    </row>
    <row r="34" spans="7:21" ht="13.5" customHeight="1" x14ac:dyDescent="0.15">
      <c r="H34" s="91">
        <v>18</v>
      </c>
      <c r="I34" s="182" t="s">
        <v>22</v>
      </c>
      <c r="J34" s="14">
        <v>434</v>
      </c>
      <c r="K34" s="16"/>
      <c r="M34" s="96">
        <f t="shared" si="7"/>
        <v>47755</v>
      </c>
      <c r="N34" s="185" t="s">
        <v>1</v>
      </c>
      <c r="O34" s="4">
        <f t="shared" si="9"/>
        <v>34</v>
      </c>
      <c r="P34" s="96">
        <f t="shared" si="8"/>
        <v>47755</v>
      </c>
      <c r="S34" s="30"/>
      <c r="T34" s="30"/>
    </row>
    <row r="35" spans="7:21" ht="13.5" customHeight="1" x14ac:dyDescent="0.15">
      <c r="H35" s="91">
        <v>19</v>
      </c>
      <c r="I35" s="182" t="s">
        <v>23</v>
      </c>
      <c r="J35" s="14">
        <v>342</v>
      </c>
      <c r="K35" s="16"/>
      <c r="M35" s="96">
        <f t="shared" si="7"/>
        <v>51736</v>
      </c>
      <c r="N35" s="183" t="s">
        <v>2</v>
      </c>
      <c r="O35" s="4">
        <f t="shared" si="9"/>
        <v>40</v>
      </c>
      <c r="P35" s="96">
        <f t="shared" si="8"/>
        <v>51736</v>
      </c>
      <c r="S35" s="30"/>
    </row>
    <row r="36" spans="7:21" ht="13.5" customHeight="1" x14ac:dyDescent="0.15">
      <c r="H36" s="91">
        <v>23</v>
      </c>
      <c r="I36" s="182" t="s">
        <v>27</v>
      </c>
      <c r="J36" s="14">
        <v>311</v>
      </c>
      <c r="K36" s="16"/>
      <c r="M36" s="96">
        <f t="shared" si="7"/>
        <v>39181</v>
      </c>
      <c r="N36" s="185" t="s">
        <v>29</v>
      </c>
      <c r="O36" s="4">
        <f t="shared" si="9"/>
        <v>25</v>
      </c>
      <c r="P36" s="96">
        <f t="shared" si="8"/>
        <v>39181</v>
      </c>
      <c r="S36" s="30"/>
    </row>
    <row r="37" spans="7:21" ht="13.5" customHeight="1" thickBot="1" x14ac:dyDescent="0.2">
      <c r="H37" s="91">
        <v>5</v>
      </c>
      <c r="I37" s="182" t="s">
        <v>12</v>
      </c>
      <c r="J37" s="251">
        <v>257</v>
      </c>
      <c r="K37" s="16"/>
      <c r="M37" s="127">
        <f t="shared" si="7"/>
        <v>43424</v>
      </c>
      <c r="N37" s="462" t="s">
        <v>7</v>
      </c>
      <c r="O37" s="15">
        <f t="shared" si="9"/>
        <v>13</v>
      </c>
      <c r="P37" s="127">
        <f t="shared" si="8"/>
        <v>43424</v>
      </c>
      <c r="S37" s="30"/>
    </row>
    <row r="38" spans="7:21" ht="13.5" customHeight="1" thickTop="1" x14ac:dyDescent="0.15">
      <c r="G38" s="432"/>
      <c r="H38" s="91">
        <v>7</v>
      </c>
      <c r="I38" s="182" t="s">
        <v>14</v>
      </c>
      <c r="J38" s="251">
        <v>152</v>
      </c>
      <c r="K38" s="16"/>
      <c r="M38" s="402">
        <f>SUM(Q13-(Q3+Q4+Q5+Q6+Q7+Q8+Q9+Q10+Q11+Q12))</f>
        <v>189478</v>
      </c>
      <c r="N38" s="403" t="s">
        <v>167</v>
      </c>
      <c r="O38" s="404"/>
      <c r="P38" s="405">
        <f>SUM(M38)</f>
        <v>189478</v>
      </c>
      <c r="U38" s="30"/>
    </row>
    <row r="39" spans="7:21" ht="13.5" customHeight="1" x14ac:dyDescent="0.15">
      <c r="H39" s="91">
        <v>10</v>
      </c>
      <c r="I39" s="182" t="s">
        <v>16</v>
      </c>
      <c r="J39" s="14">
        <v>104</v>
      </c>
      <c r="K39" s="16"/>
      <c r="P39" s="30"/>
    </row>
    <row r="40" spans="7:21" ht="13.5" customHeight="1" x14ac:dyDescent="0.15">
      <c r="H40" s="91">
        <v>32</v>
      </c>
      <c r="I40" s="182" t="s">
        <v>35</v>
      </c>
      <c r="J40" s="151">
        <v>101</v>
      </c>
      <c r="K40" s="16"/>
    </row>
    <row r="41" spans="7:21" ht="13.5" customHeight="1" x14ac:dyDescent="0.15">
      <c r="G41" s="447"/>
      <c r="H41" s="91">
        <v>28</v>
      </c>
      <c r="I41" s="182" t="s">
        <v>32</v>
      </c>
      <c r="J41" s="14">
        <v>48</v>
      </c>
      <c r="K41" s="16"/>
    </row>
    <row r="42" spans="7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7:21" ht="13.5" customHeight="1" thickTop="1" x14ac:dyDescent="0.15">
      <c r="H43" s="129"/>
      <c r="I43" s="347" t="s">
        <v>93</v>
      </c>
      <c r="J43" s="348">
        <f>SUM(J3:J42)</f>
        <v>1066408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195</v>
      </c>
      <c r="D52" s="9" t="s">
        <v>183</v>
      </c>
      <c r="E52" s="26" t="s">
        <v>43</v>
      </c>
      <c r="F52" s="25" t="s">
        <v>42</v>
      </c>
      <c r="G52" s="25" t="s">
        <v>40</v>
      </c>
      <c r="I52" s="181"/>
    </row>
    <row r="53" spans="1:16" ht="13.5" customHeight="1" x14ac:dyDescent="0.15">
      <c r="A53" s="10">
        <v>1</v>
      </c>
      <c r="B53" s="182" t="s">
        <v>21</v>
      </c>
      <c r="C53" s="14">
        <f t="shared" ref="C53:C62" si="10">SUM(J3)</f>
        <v>307835</v>
      </c>
      <c r="D53" s="97">
        <f t="shared" ref="D53:D63" si="11">SUM(Q3)</f>
        <v>69885</v>
      </c>
      <c r="E53" s="94">
        <f t="shared" ref="E53:E62" si="12">SUM(P16/Q16*100)</f>
        <v>99.704289582442641</v>
      </c>
      <c r="F53" s="22">
        <f t="shared" ref="F53:F63" si="13">SUM(C53/D53*100)</f>
        <v>440.48794448021749</v>
      </c>
      <c r="G53" s="23"/>
      <c r="I53" s="181"/>
    </row>
    <row r="54" spans="1:16" ht="13.5" customHeight="1" x14ac:dyDescent="0.15">
      <c r="A54" s="10">
        <v>2</v>
      </c>
      <c r="B54" s="182" t="s">
        <v>0</v>
      </c>
      <c r="C54" s="14">
        <f t="shared" si="10"/>
        <v>113558</v>
      </c>
      <c r="D54" s="97">
        <f t="shared" si="11"/>
        <v>130309</v>
      </c>
      <c r="E54" s="94">
        <f t="shared" si="12"/>
        <v>104.57885915311367</v>
      </c>
      <c r="F54" s="22">
        <f t="shared" si="13"/>
        <v>87.145170325917633</v>
      </c>
      <c r="G54" s="23"/>
      <c r="I54" s="181"/>
    </row>
    <row r="55" spans="1:16" ht="13.5" customHeight="1" x14ac:dyDescent="0.15">
      <c r="A55" s="10">
        <v>3</v>
      </c>
      <c r="B55" s="183" t="s">
        <v>5</v>
      </c>
      <c r="C55" s="14">
        <f t="shared" si="10"/>
        <v>103626</v>
      </c>
      <c r="D55" s="97">
        <f t="shared" si="11"/>
        <v>87947</v>
      </c>
      <c r="E55" s="94">
        <f t="shared" si="12"/>
        <v>101.81071495239873</v>
      </c>
      <c r="F55" s="22">
        <f t="shared" si="13"/>
        <v>117.82778264181837</v>
      </c>
      <c r="G55" s="23"/>
      <c r="I55" s="181"/>
    </row>
    <row r="56" spans="1:16" ht="13.5" customHeight="1" x14ac:dyDescent="0.15">
      <c r="A56" s="10">
        <v>4</v>
      </c>
      <c r="B56" s="182" t="s">
        <v>30</v>
      </c>
      <c r="C56" s="14">
        <f t="shared" si="10"/>
        <v>100138</v>
      </c>
      <c r="D56" s="97">
        <f t="shared" si="11"/>
        <v>110073</v>
      </c>
      <c r="E56" s="94">
        <f t="shared" si="12"/>
        <v>95.244345526831395</v>
      </c>
      <c r="F56" s="22">
        <f t="shared" si="13"/>
        <v>90.974171686062888</v>
      </c>
      <c r="G56" s="23"/>
      <c r="I56" s="181"/>
    </row>
    <row r="57" spans="1:16" ht="13.5" customHeight="1" x14ac:dyDescent="0.15">
      <c r="A57" s="10">
        <v>5</v>
      </c>
      <c r="B57" s="182" t="s">
        <v>3</v>
      </c>
      <c r="C57" s="14">
        <f t="shared" si="10"/>
        <v>75067</v>
      </c>
      <c r="D57" s="97">
        <f t="shared" si="11"/>
        <v>86769</v>
      </c>
      <c r="E57" s="94">
        <f t="shared" si="12"/>
        <v>97.416231929196201</v>
      </c>
      <c r="F57" s="22">
        <f t="shared" si="13"/>
        <v>86.513616614228582</v>
      </c>
      <c r="G57" s="23"/>
      <c r="I57" s="181"/>
      <c r="P57" s="30"/>
    </row>
    <row r="58" spans="1:16" ht="13.5" customHeight="1" x14ac:dyDescent="0.15">
      <c r="A58" s="10">
        <v>6</v>
      </c>
      <c r="B58" s="182" t="s">
        <v>10</v>
      </c>
      <c r="C58" s="14">
        <f t="shared" si="10"/>
        <v>43493</v>
      </c>
      <c r="D58" s="97">
        <f t="shared" si="11"/>
        <v>12236</v>
      </c>
      <c r="E58" s="94">
        <f t="shared" si="12"/>
        <v>155.77722063037248</v>
      </c>
      <c r="F58" s="22">
        <f t="shared" si="13"/>
        <v>355.45112781954884</v>
      </c>
      <c r="G58" s="23"/>
    </row>
    <row r="59" spans="1:16" ht="13.5" customHeight="1" x14ac:dyDescent="0.15">
      <c r="A59" s="10">
        <v>7</v>
      </c>
      <c r="B59" s="185" t="s">
        <v>1</v>
      </c>
      <c r="C59" s="14">
        <f t="shared" si="10"/>
        <v>43181</v>
      </c>
      <c r="D59" s="97">
        <f t="shared" si="11"/>
        <v>47755</v>
      </c>
      <c r="E59" s="94">
        <f t="shared" si="12"/>
        <v>97.6791005949284</v>
      </c>
      <c r="F59" s="22">
        <f t="shared" si="13"/>
        <v>90.421945346037063</v>
      </c>
      <c r="G59" s="23"/>
    </row>
    <row r="60" spans="1:16" ht="13.5" customHeight="1" x14ac:dyDescent="0.15">
      <c r="A60" s="10">
        <v>8</v>
      </c>
      <c r="B60" s="183" t="s">
        <v>2</v>
      </c>
      <c r="C60" s="14">
        <f t="shared" si="10"/>
        <v>41058</v>
      </c>
      <c r="D60" s="97">
        <f t="shared" si="11"/>
        <v>51736</v>
      </c>
      <c r="E60" s="94">
        <f t="shared" si="12"/>
        <v>85.985340314136124</v>
      </c>
      <c r="F60" s="22">
        <f t="shared" si="13"/>
        <v>79.36059996907376</v>
      </c>
      <c r="G60" s="23"/>
    </row>
    <row r="61" spans="1:16" ht="13.5" customHeight="1" x14ac:dyDescent="0.15">
      <c r="A61" s="10">
        <v>9</v>
      </c>
      <c r="B61" s="185" t="s">
        <v>29</v>
      </c>
      <c r="C61" s="14">
        <f t="shared" si="10"/>
        <v>35255</v>
      </c>
      <c r="D61" s="97">
        <f t="shared" si="11"/>
        <v>39181</v>
      </c>
      <c r="E61" s="94">
        <f t="shared" si="12"/>
        <v>125.88823424388502</v>
      </c>
      <c r="F61" s="22">
        <f t="shared" si="13"/>
        <v>89.979837165973308</v>
      </c>
      <c r="G61" s="23"/>
    </row>
    <row r="62" spans="1:16" ht="13.5" customHeight="1" thickBot="1" x14ac:dyDescent="0.2">
      <c r="A62" s="142">
        <v>10</v>
      </c>
      <c r="B62" s="462" t="s">
        <v>7</v>
      </c>
      <c r="C62" s="128">
        <f t="shared" si="10"/>
        <v>33140</v>
      </c>
      <c r="D62" s="143">
        <f t="shared" si="11"/>
        <v>43424</v>
      </c>
      <c r="E62" s="144">
        <f t="shared" si="12"/>
        <v>84.143709534086582</v>
      </c>
      <c r="F62" s="145">
        <f t="shared" si="13"/>
        <v>76.317243920412665</v>
      </c>
      <c r="G62" s="146"/>
    </row>
    <row r="63" spans="1:16" ht="13.5" customHeight="1" thickTop="1" x14ac:dyDescent="0.15">
      <c r="A63" s="129"/>
      <c r="B63" s="147" t="s">
        <v>73</v>
      </c>
      <c r="C63" s="148">
        <f>SUM(J43)</f>
        <v>1066408</v>
      </c>
      <c r="D63" s="148">
        <f t="shared" si="11"/>
        <v>868793</v>
      </c>
      <c r="E63" s="149">
        <f>SUM(C63/R26*100)</f>
        <v>100.03001628383399</v>
      </c>
      <c r="F63" s="150">
        <f t="shared" si="13"/>
        <v>122.74592451826845</v>
      </c>
      <c r="G63" s="129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47" sqref="M47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5" t="s">
        <v>65</v>
      </c>
      <c r="R1" s="117"/>
    </row>
    <row r="2" spans="8:30" x14ac:dyDescent="0.15">
      <c r="H2" s="209" t="s">
        <v>195</v>
      </c>
      <c r="I2" s="91"/>
      <c r="J2" s="211" t="s">
        <v>102</v>
      </c>
      <c r="K2" s="4"/>
      <c r="L2" s="350" t="s">
        <v>183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99</v>
      </c>
      <c r="I3" s="91"/>
      <c r="J3" s="160" t="s">
        <v>100</v>
      </c>
      <c r="K3" s="4"/>
      <c r="L3" s="350" t="s">
        <v>99</v>
      </c>
      <c r="M3" s="1"/>
      <c r="N3" s="100"/>
      <c r="O3" s="100"/>
      <c r="S3" s="28"/>
      <c r="T3" s="28"/>
      <c r="U3" s="28"/>
    </row>
    <row r="4" spans="8:30" x14ac:dyDescent="0.15">
      <c r="H4" s="47">
        <v>23608</v>
      </c>
      <c r="I4" s="91">
        <v>33</v>
      </c>
      <c r="J4" s="182" t="s">
        <v>0</v>
      </c>
      <c r="K4" s="131">
        <f>SUM(I4)</f>
        <v>33</v>
      </c>
      <c r="L4" s="367">
        <v>26388</v>
      </c>
      <c r="M4" s="49"/>
      <c r="N4" s="101"/>
      <c r="O4" s="101"/>
      <c r="S4" s="28"/>
      <c r="T4" s="28"/>
      <c r="U4" s="28"/>
    </row>
    <row r="5" spans="8:30" x14ac:dyDescent="0.15">
      <c r="H5" s="98">
        <v>17106</v>
      </c>
      <c r="I5" s="91">
        <v>26</v>
      </c>
      <c r="J5" s="182" t="s">
        <v>30</v>
      </c>
      <c r="K5" s="131">
        <f t="shared" ref="K5:K13" si="0">SUM(I5)</f>
        <v>26</v>
      </c>
      <c r="L5" s="368">
        <v>19230</v>
      </c>
      <c r="M5" s="49"/>
      <c r="N5" s="101"/>
      <c r="O5" s="101"/>
      <c r="S5" s="28"/>
      <c r="T5" s="28"/>
      <c r="U5" s="28"/>
    </row>
    <row r="6" spans="8:30" x14ac:dyDescent="0.15">
      <c r="H6" s="98">
        <v>8067</v>
      </c>
      <c r="I6" s="91">
        <v>14</v>
      </c>
      <c r="J6" s="182" t="s">
        <v>19</v>
      </c>
      <c r="K6" s="131">
        <f t="shared" si="0"/>
        <v>14</v>
      </c>
      <c r="L6" s="368">
        <v>8751</v>
      </c>
      <c r="M6" s="49"/>
      <c r="N6" s="210"/>
      <c r="O6" s="101"/>
      <c r="S6" s="28"/>
      <c r="T6" s="28"/>
      <c r="U6" s="28"/>
    </row>
    <row r="7" spans="8:30" x14ac:dyDescent="0.15">
      <c r="H7" s="221">
        <v>5514</v>
      </c>
      <c r="I7" s="91">
        <v>34</v>
      </c>
      <c r="J7" s="182" t="s">
        <v>1</v>
      </c>
      <c r="K7" s="131">
        <f t="shared" si="0"/>
        <v>34</v>
      </c>
      <c r="L7" s="368">
        <v>5363</v>
      </c>
      <c r="M7" s="49"/>
      <c r="N7" s="101"/>
      <c r="O7" s="101"/>
      <c r="S7" s="28"/>
      <c r="T7" s="28"/>
      <c r="U7" s="28"/>
    </row>
    <row r="8" spans="8:30" x14ac:dyDescent="0.15">
      <c r="H8" s="98">
        <v>4841</v>
      </c>
      <c r="I8" s="91">
        <v>24</v>
      </c>
      <c r="J8" s="182" t="s">
        <v>28</v>
      </c>
      <c r="K8" s="131">
        <f t="shared" si="0"/>
        <v>24</v>
      </c>
      <c r="L8" s="368">
        <v>4768</v>
      </c>
      <c r="M8" s="49"/>
      <c r="N8" s="101"/>
      <c r="O8" s="101"/>
      <c r="S8" s="28"/>
      <c r="T8" s="28"/>
      <c r="U8" s="28"/>
    </row>
    <row r="9" spans="8:30" x14ac:dyDescent="0.15">
      <c r="H9" s="48">
        <v>4496</v>
      </c>
      <c r="I9" s="91">
        <v>38</v>
      </c>
      <c r="J9" s="182" t="s">
        <v>38</v>
      </c>
      <c r="K9" s="131">
        <f t="shared" si="0"/>
        <v>38</v>
      </c>
      <c r="L9" s="368">
        <v>4958</v>
      </c>
      <c r="M9" s="49"/>
      <c r="N9" s="101"/>
      <c r="O9" s="101"/>
      <c r="S9" s="28"/>
      <c r="T9" s="28"/>
      <c r="U9" s="28"/>
    </row>
    <row r="10" spans="8:30" x14ac:dyDescent="0.15">
      <c r="H10" s="48">
        <v>3687</v>
      </c>
      <c r="I10" s="152">
        <v>15</v>
      </c>
      <c r="J10" s="185" t="s">
        <v>20</v>
      </c>
      <c r="K10" s="131">
        <f t="shared" si="0"/>
        <v>15</v>
      </c>
      <c r="L10" s="368">
        <v>3888</v>
      </c>
      <c r="S10" s="28"/>
      <c r="T10" s="28"/>
      <c r="U10" s="28"/>
    </row>
    <row r="11" spans="8:30" x14ac:dyDescent="0.15">
      <c r="H11" s="6">
        <v>2498</v>
      </c>
      <c r="I11" s="91">
        <v>36</v>
      </c>
      <c r="J11" s="182" t="s">
        <v>5</v>
      </c>
      <c r="K11" s="131">
        <f t="shared" si="0"/>
        <v>36</v>
      </c>
      <c r="L11" s="368">
        <v>2597</v>
      </c>
      <c r="M11" s="49"/>
      <c r="N11" s="101"/>
      <c r="O11" s="101"/>
      <c r="S11" s="28"/>
      <c r="T11" s="28"/>
      <c r="U11" s="28"/>
    </row>
    <row r="12" spans="8:30" x14ac:dyDescent="0.15">
      <c r="H12" s="190">
        <v>2027</v>
      </c>
      <c r="I12" s="152">
        <v>37</v>
      </c>
      <c r="J12" s="185" t="s">
        <v>37</v>
      </c>
      <c r="K12" s="131">
        <f t="shared" si="0"/>
        <v>37</v>
      </c>
      <c r="L12" s="368">
        <v>2162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20">
        <v>1215</v>
      </c>
      <c r="I13" s="470">
        <v>27</v>
      </c>
      <c r="J13" s="471" t="s">
        <v>31</v>
      </c>
      <c r="K13" s="131">
        <f t="shared" si="0"/>
        <v>27</v>
      </c>
      <c r="L13" s="368">
        <v>1346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221">
        <v>907</v>
      </c>
      <c r="I14" s="136">
        <v>25</v>
      </c>
      <c r="J14" s="199" t="s">
        <v>29</v>
      </c>
      <c r="K14" s="120" t="s">
        <v>8</v>
      </c>
      <c r="L14" s="369">
        <v>84022</v>
      </c>
      <c r="S14" s="28"/>
      <c r="T14" s="28"/>
      <c r="U14" s="28"/>
    </row>
    <row r="15" spans="8:30" x14ac:dyDescent="0.15">
      <c r="H15" s="48">
        <v>845</v>
      </c>
      <c r="I15" s="91">
        <v>1</v>
      </c>
      <c r="J15" s="182" t="s">
        <v>4</v>
      </c>
      <c r="K15" s="55"/>
      <c r="L15" s="1" t="s">
        <v>59</v>
      </c>
      <c r="M15" s="456" t="s">
        <v>94</v>
      </c>
      <c r="N15" s="46" t="s">
        <v>74</v>
      </c>
      <c r="S15" s="28"/>
      <c r="T15" s="28"/>
      <c r="U15" s="28"/>
    </row>
    <row r="16" spans="8:30" x14ac:dyDescent="0.15">
      <c r="H16" s="98">
        <v>607</v>
      </c>
      <c r="I16" s="349">
        <v>40</v>
      </c>
      <c r="J16" s="183" t="s">
        <v>2</v>
      </c>
      <c r="K16" s="131">
        <f>SUM(I4)</f>
        <v>33</v>
      </c>
      <c r="L16" s="182" t="s">
        <v>0</v>
      </c>
      <c r="M16" s="370">
        <v>14408</v>
      </c>
      <c r="N16" s="99">
        <f>SUM(H4)</f>
        <v>23608</v>
      </c>
      <c r="O16" s="49"/>
      <c r="P16" s="18"/>
      <c r="S16" s="28"/>
      <c r="T16" s="28"/>
      <c r="U16" s="28"/>
    </row>
    <row r="17" spans="1:21" x14ac:dyDescent="0.15">
      <c r="H17" s="221">
        <v>592</v>
      </c>
      <c r="I17" s="91">
        <v>16</v>
      </c>
      <c r="J17" s="182" t="s">
        <v>3</v>
      </c>
      <c r="K17" s="131">
        <f t="shared" ref="K17:K25" si="1">SUM(I5)</f>
        <v>26</v>
      </c>
      <c r="L17" s="182" t="s">
        <v>30</v>
      </c>
      <c r="M17" s="371">
        <v>18079</v>
      </c>
      <c r="N17" s="99">
        <f t="shared" ref="N17:N25" si="2">SUM(H5)</f>
        <v>17106</v>
      </c>
      <c r="O17" s="49"/>
      <c r="P17" s="18"/>
      <c r="S17" s="28"/>
      <c r="T17" s="28"/>
      <c r="U17" s="28"/>
    </row>
    <row r="18" spans="1:21" x14ac:dyDescent="0.15">
      <c r="H18" s="407">
        <v>564</v>
      </c>
      <c r="I18" s="91">
        <v>17</v>
      </c>
      <c r="J18" s="182" t="s">
        <v>21</v>
      </c>
      <c r="K18" s="131">
        <f t="shared" si="1"/>
        <v>14</v>
      </c>
      <c r="L18" s="182" t="s">
        <v>19</v>
      </c>
      <c r="M18" s="371">
        <v>8312</v>
      </c>
      <c r="N18" s="99">
        <f t="shared" si="2"/>
        <v>8067</v>
      </c>
      <c r="O18" s="49"/>
      <c r="P18" s="18"/>
      <c r="S18" s="28"/>
      <c r="T18" s="28"/>
      <c r="U18" s="28"/>
    </row>
    <row r="19" spans="1:21" x14ac:dyDescent="0.15">
      <c r="H19" s="110">
        <v>305</v>
      </c>
      <c r="I19" s="91">
        <v>19</v>
      </c>
      <c r="J19" s="182" t="s">
        <v>23</v>
      </c>
      <c r="K19" s="131">
        <f t="shared" si="1"/>
        <v>34</v>
      </c>
      <c r="L19" s="182" t="s">
        <v>1</v>
      </c>
      <c r="M19" s="371">
        <v>6289</v>
      </c>
      <c r="N19" s="99">
        <f t="shared" si="2"/>
        <v>5514</v>
      </c>
      <c r="O19" s="49"/>
      <c r="P19" s="18"/>
      <c r="S19" s="28"/>
      <c r="T19" s="28"/>
      <c r="U19" s="28"/>
    </row>
    <row r="20" spans="1:21" ht="14.25" thickBot="1" x14ac:dyDescent="0.2">
      <c r="H20" s="391">
        <v>179</v>
      </c>
      <c r="I20" s="91">
        <v>23</v>
      </c>
      <c r="J20" s="182" t="s">
        <v>27</v>
      </c>
      <c r="K20" s="131">
        <f t="shared" si="1"/>
        <v>24</v>
      </c>
      <c r="L20" s="182" t="s">
        <v>28</v>
      </c>
      <c r="M20" s="371">
        <v>4946</v>
      </c>
      <c r="N20" s="99">
        <f t="shared" si="2"/>
        <v>4841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53</v>
      </c>
      <c r="C21" s="66" t="s">
        <v>195</v>
      </c>
      <c r="D21" s="66" t="s">
        <v>183</v>
      </c>
      <c r="E21" s="66" t="s">
        <v>51</v>
      </c>
      <c r="F21" s="66" t="s">
        <v>50</v>
      </c>
      <c r="G21" s="66" t="s">
        <v>52</v>
      </c>
      <c r="H21" s="221">
        <v>168</v>
      </c>
      <c r="I21" s="91">
        <v>21</v>
      </c>
      <c r="J21" s="182" t="s">
        <v>25</v>
      </c>
      <c r="K21" s="131">
        <f t="shared" si="1"/>
        <v>38</v>
      </c>
      <c r="L21" s="182" t="s">
        <v>38</v>
      </c>
      <c r="M21" s="371">
        <v>5012</v>
      </c>
      <c r="N21" s="99">
        <f t="shared" si="2"/>
        <v>4496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0</v>
      </c>
      <c r="C22" s="47">
        <f t="shared" ref="C22:C31" si="3">SUM(H4)</f>
        <v>23608</v>
      </c>
      <c r="D22" s="99">
        <f>SUM(L4)</f>
        <v>26388</v>
      </c>
      <c r="E22" s="58">
        <f t="shared" ref="E22:E32" si="4">SUM(N16/M16*100)</f>
        <v>163.85341476957248</v>
      </c>
      <c r="F22" s="62">
        <f>SUM(C22/D22*100)</f>
        <v>89.464908291647717</v>
      </c>
      <c r="G22" s="4"/>
      <c r="H22" s="102">
        <v>149</v>
      </c>
      <c r="I22" s="91">
        <v>2</v>
      </c>
      <c r="J22" s="182" t="s">
        <v>6</v>
      </c>
      <c r="K22" s="131">
        <f t="shared" si="1"/>
        <v>15</v>
      </c>
      <c r="L22" s="185" t="s">
        <v>20</v>
      </c>
      <c r="M22" s="371">
        <v>3844</v>
      </c>
      <c r="N22" s="99">
        <f t="shared" si="2"/>
        <v>3687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30</v>
      </c>
      <c r="C23" s="47">
        <f t="shared" si="3"/>
        <v>17106</v>
      </c>
      <c r="D23" s="99">
        <f>SUM(L5)</f>
        <v>19230</v>
      </c>
      <c r="E23" s="58">
        <f t="shared" si="4"/>
        <v>94.618065158471154</v>
      </c>
      <c r="F23" s="62">
        <f t="shared" ref="F23:F32" si="5">SUM(C23/D23*100)</f>
        <v>88.95475819032761</v>
      </c>
      <c r="G23" s="4"/>
      <c r="H23" s="140">
        <v>75</v>
      </c>
      <c r="I23" s="91">
        <v>32</v>
      </c>
      <c r="J23" s="182" t="s">
        <v>35</v>
      </c>
      <c r="K23" s="131">
        <f t="shared" si="1"/>
        <v>36</v>
      </c>
      <c r="L23" s="182" t="s">
        <v>5</v>
      </c>
      <c r="M23" s="371">
        <v>2704</v>
      </c>
      <c r="N23" s="99">
        <f t="shared" si="2"/>
        <v>2498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19</v>
      </c>
      <c r="C24" s="47">
        <f t="shared" si="3"/>
        <v>8067</v>
      </c>
      <c r="D24" s="99">
        <f t="shared" ref="D24:D31" si="6">SUM(L6)</f>
        <v>8751</v>
      </c>
      <c r="E24" s="58">
        <f t="shared" si="4"/>
        <v>97.052454282964391</v>
      </c>
      <c r="F24" s="62">
        <f t="shared" si="5"/>
        <v>92.183750428522458</v>
      </c>
      <c r="G24" s="4"/>
      <c r="H24" s="102">
        <v>54</v>
      </c>
      <c r="I24" s="91">
        <v>9</v>
      </c>
      <c r="J24" s="393" t="s">
        <v>172</v>
      </c>
      <c r="K24" s="131">
        <f t="shared" si="1"/>
        <v>37</v>
      </c>
      <c r="L24" s="185" t="s">
        <v>37</v>
      </c>
      <c r="M24" s="371">
        <v>2138</v>
      </c>
      <c r="N24" s="99">
        <f t="shared" si="2"/>
        <v>2027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1</v>
      </c>
      <c r="C25" s="47">
        <f t="shared" si="3"/>
        <v>5514</v>
      </c>
      <c r="D25" s="99">
        <f t="shared" si="6"/>
        <v>5363</v>
      </c>
      <c r="E25" s="58">
        <f t="shared" si="4"/>
        <v>87.676896167912233</v>
      </c>
      <c r="F25" s="62">
        <f t="shared" si="5"/>
        <v>102.81558829013613</v>
      </c>
      <c r="G25" s="4"/>
      <c r="H25" s="140">
        <v>20</v>
      </c>
      <c r="I25" s="91">
        <v>4</v>
      </c>
      <c r="J25" s="182" t="s">
        <v>11</v>
      </c>
      <c r="K25" s="206">
        <f t="shared" si="1"/>
        <v>27</v>
      </c>
      <c r="L25" s="471" t="s">
        <v>31</v>
      </c>
      <c r="M25" s="372">
        <v>1371</v>
      </c>
      <c r="N25" s="190">
        <f t="shared" si="2"/>
        <v>1215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28</v>
      </c>
      <c r="C26" s="99">
        <f t="shared" si="3"/>
        <v>4841</v>
      </c>
      <c r="D26" s="99">
        <f t="shared" si="6"/>
        <v>4768</v>
      </c>
      <c r="E26" s="459">
        <f t="shared" si="4"/>
        <v>97.877072381722613</v>
      </c>
      <c r="F26" s="461">
        <f t="shared" si="5"/>
        <v>101.53104026845638</v>
      </c>
      <c r="G26" s="13"/>
      <c r="H26" s="102">
        <v>15</v>
      </c>
      <c r="I26" s="91">
        <v>22</v>
      </c>
      <c r="J26" s="182" t="s">
        <v>26</v>
      </c>
      <c r="K26" s="4"/>
      <c r="L26" s="438" t="s">
        <v>164</v>
      </c>
      <c r="M26" s="373">
        <v>71535</v>
      </c>
      <c r="N26" s="219">
        <f>SUM(H44)</f>
        <v>77543</v>
      </c>
      <c r="S26" s="28"/>
      <c r="T26" s="28"/>
      <c r="U26" s="28"/>
    </row>
    <row r="27" spans="1:21" x14ac:dyDescent="0.15">
      <c r="A27" s="68">
        <v>6</v>
      </c>
      <c r="B27" s="182" t="s">
        <v>38</v>
      </c>
      <c r="C27" s="47">
        <f t="shared" si="3"/>
        <v>4496</v>
      </c>
      <c r="D27" s="99">
        <f t="shared" si="6"/>
        <v>4958</v>
      </c>
      <c r="E27" s="58">
        <f t="shared" si="4"/>
        <v>89.704708699122108</v>
      </c>
      <c r="F27" s="62">
        <f t="shared" si="5"/>
        <v>90.681726502622027</v>
      </c>
      <c r="G27" s="4"/>
      <c r="H27" s="455">
        <v>4</v>
      </c>
      <c r="I27" s="91">
        <v>12</v>
      </c>
      <c r="J27" s="182" t="s">
        <v>18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20</v>
      </c>
      <c r="C28" s="47">
        <f t="shared" si="3"/>
        <v>3687</v>
      </c>
      <c r="D28" s="99">
        <f t="shared" si="6"/>
        <v>3888</v>
      </c>
      <c r="E28" s="58">
        <f t="shared" si="4"/>
        <v>95.915712799167522</v>
      </c>
      <c r="F28" s="62">
        <f t="shared" si="5"/>
        <v>94.830246913580254</v>
      </c>
      <c r="G28" s="4"/>
      <c r="H28" s="102">
        <v>0</v>
      </c>
      <c r="I28" s="91">
        <v>3</v>
      </c>
      <c r="J28" s="182" t="s">
        <v>10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5</v>
      </c>
      <c r="C29" s="47">
        <f t="shared" si="3"/>
        <v>2498</v>
      </c>
      <c r="D29" s="99">
        <f t="shared" si="6"/>
        <v>2597</v>
      </c>
      <c r="E29" s="58">
        <f t="shared" si="4"/>
        <v>92.381656804733723</v>
      </c>
      <c r="F29" s="62">
        <f t="shared" si="5"/>
        <v>96.187909125914516</v>
      </c>
      <c r="G29" s="12"/>
      <c r="H29" s="519">
        <v>0</v>
      </c>
      <c r="I29" s="91">
        <v>5</v>
      </c>
      <c r="J29" s="182" t="s">
        <v>12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37</v>
      </c>
      <c r="C30" s="47">
        <f t="shared" si="3"/>
        <v>2027</v>
      </c>
      <c r="D30" s="99">
        <f t="shared" si="6"/>
        <v>2162</v>
      </c>
      <c r="E30" s="58">
        <f t="shared" si="4"/>
        <v>94.808231992516369</v>
      </c>
      <c r="F30" s="62">
        <f t="shared" si="5"/>
        <v>93.755781683626267</v>
      </c>
      <c r="G30" s="13"/>
      <c r="H30" s="140">
        <v>0</v>
      </c>
      <c r="I30" s="91">
        <v>6</v>
      </c>
      <c r="J30" s="182" t="s">
        <v>13</v>
      </c>
      <c r="L30" s="32"/>
      <c r="M30" s="28"/>
      <c r="S30" s="28"/>
      <c r="T30" s="28"/>
      <c r="U30" s="28"/>
    </row>
    <row r="31" spans="1:21" ht="14.25" thickBot="1" x14ac:dyDescent="0.2">
      <c r="A31" s="71">
        <v>10</v>
      </c>
      <c r="B31" s="471" t="s">
        <v>31</v>
      </c>
      <c r="C31" s="47">
        <f t="shared" si="3"/>
        <v>1215</v>
      </c>
      <c r="D31" s="99">
        <f t="shared" si="6"/>
        <v>1346</v>
      </c>
      <c r="E31" s="58">
        <f t="shared" si="4"/>
        <v>88.621444201312912</v>
      </c>
      <c r="F31" s="62">
        <f t="shared" si="5"/>
        <v>90.26745913818722</v>
      </c>
      <c r="G31" s="103"/>
      <c r="H31" s="102">
        <v>0</v>
      </c>
      <c r="I31" s="91">
        <v>7</v>
      </c>
      <c r="J31" s="182" t="s">
        <v>14</v>
      </c>
      <c r="L31" s="3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77543</v>
      </c>
      <c r="D32" s="74">
        <f>SUM(L14)</f>
        <v>84022</v>
      </c>
      <c r="E32" s="77">
        <f t="shared" si="4"/>
        <v>108.39868595792271</v>
      </c>
      <c r="F32" s="75">
        <f t="shared" si="5"/>
        <v>92.288924329342308</v>
      </c>
      <c r="G32" s="76"/>
      <c r="H32" s="512">
        <v>0</v>
      </c>
      <c r="I32" s="91">
        <v>8</v>
      </c>
      <c r="J32" s="182" t="s">
        <v>15</v>
      </c>
      <c r="L32" s="32"/>
      <c r="M32" s="28"/>
      <c r="S32" s="28"/>
      <c r="T32" s="28"/>
      <c r="U32" s="28"/>
    </row>
    <row r="33" spans="1:30" x14ac:dyDescent="0.15">
      <c r="H33" s="99">
        <v>0</v>
      </c>
      <c r="I33" s="91">
        <v>10</v>
      </c>
      <c r="J33" s="182" t="s">
        <v>16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99">
        <v>0</v>
      </c>
      <c r="I34" s="91">
        <v>11</v>
      </c>
      <c r="J34" s="182" t="s">
        <v>17</v>
      </c>
      <c r="L34" s="248"/>
      <c r="M34" s="28"/>
      <c r="S34" s="28"/>
      <c r="T34" s="28"/>
      <c r="U34" s="28"/>
    </row>
    <row r="35" spans="1:30" x14ac:dyDescent="0.15">
      <c r="H35" s="407">
        <v>0</v>
      </c>
      <c r="I35" s="91">
        <v>13</v>
      </c>
      <c r="J35" s="182" t="s">
        <v>7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7">
        <v>0</v>
      </c>
      <c r="I36" s="91">
        <v>18</v>
      </c>
      <c r="J36" s="182" t="s">
        <v>22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8">
        <v>0</v>
      </c>
      <c r="I37" s="91">
        <v>20</v>
      </c>
      <c r="J37" s="182" t="s">
        <v>24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221">
        <v>0</v>
      </c>
      <c r="I38" s="91">
        <v>28</v>
      </c>
      <c r="J38" s="182" t="s">
        <v>32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221">
        <v>0</v>
      </c>
      <c r="I39" s="91">
        <v>29</v>
      </c>
      <c r="J39" s="182" t="s">
        <v>95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48">
        <v>0</v>
      </c>
      <c r="I40" s="91">
        <v>30</v>
      </c>
      <c r="J40" s="182" t="s">
        <v>33</v>
      </c>
      <c r="L40" s="52"/>
      <c r="M40" s="28"/>
      <c r="S40" s="28"/>
      <c r="T40" s="28"/>
      <c r="U40" s="28"/>
    </row>
    <row r="41" spans="1:30" x14ac:dyDescent="0.15">
      <c r="H41" s="221">
        <v>0</v>
      </c>
      <c r="I41" s="91">
        <v>31</v>
      </c>
      <c r="J41" s="182" t="s">
        <v>105</v>
      </c>
      <c r="L41" s="52"/>
      <c r="M41" s="28"/>
      <c r="S41" s="28"/>
      <c r="T41" s="28"/>
      <c r="U41" s="28"/>
    </row>
    <row r="42" spans="1:30" x14ac:dyDescent="0.15">
      <c r="H42" s="48">
        <v>0</v>
      </c>
      <c r="I42" s="91">
        <v>35</v>
      </c>
      <c r="J42" s="182" t="s">
        <v>36</v>
      </c>
      <c r="L42" s="52"/>
      <c r="M42" s="28"/>
      <c r="S42" s="28"/>
      <c r="T42" s="28"/>
      <c r="U42" s="28"/>
    </row>
    <row r="43" spans="1:30" x14ac:dyDescent="0.15">
      <c r="H43" s="98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77543</v>
      </c>
      <c r="I44" s="91"/>
      <c r="J44" s="189" t="s">
        <v>97</v>
      </c>
      <c r="L44" s="52"/>
      <c r="M44" s="28"/>
    </row>
    <row r="45" spans="1:30" x14ac:dyDescent="0.15">
      <c r="R45" s="117"/>
    </row>
    <row r="46" spans="1:30" ht="13.5" customHeight="1" x14ac:dyDescent="0.15"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195</v>
      </c>
      <c r="I47" s="91"/>
      <c r="J47" s="204" t="s">
        <v>70</v>
      </c>
      <c r="K47" s="4"/>
      <c r="L47" s="355" t="s">
        <v>183</v>
      </c>
      <c r="S47" s="28"/>
      <c r="T47" s="28"/>
      <c r="U47" s="28"/>
      <c r="V47" s="28"/>
    </row>
    <row r="48" spans="1:30" x14ac:dyDescent="0.15">
      <c r="H48" s="212" t="s">
        <v>99</v>
      </c>
      <c r="I48" s="136"/>
      <c r="J48" s="203" t="s">
        <v>53</v>
      </c>
      <c r="K48" s="197"/>
      <c r="L48" s="360" t="s">
        <v>99</v>
      </c>
      <c r="S48" s="28"/>
      <c r="T48" s="28"/>
      <c r="U48" s="28"/>
      <c r="V48" s="28"/>
    </row>
    <row r="49" spans="1:22" x14ac:dyDescent="0.15">
      <c r="H49" s="47">
        <v>52966</v>
      </c>
      <c r="I49" s="91">
        <v>26</v>
      </c>
      <c r="J49" s="182" t="s">
        <v>30</v>
      </c>
      <c r="K49" s="4">
        <f>SUM(I49)</f>
        <v>26</v>
      </c>
      <c r="L49" s="361">
        <v>55782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99">
        <v>15593</v>
      </c>
      <c r="I50" s="91">
        <v>13</v>
      </c>
      <c r="J50" s="182" t="s">
        <v>7</v>
      </c>
      <c r="K50" s="4">
        <f t="shared" ref="K50:K58" si="7">SUM(I50)</f>
        <v>13</v>
      </c>
      <c r="L50" s="361">
        <v>15682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98">
        <v>14726</v>
      </c>
      <c r="I51" s="91">
        <v>25</v>
      </c>
      <c r="J51" s="182" t="s">
        <v>29</v>
      </c>
      <c r="K51" s="4">
        <f t="shared" si="7"/>
        <v>25</v>
      </c>
      <c r="L51" s="361">
        <v>18558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391">
        <v>10488</v>
      </c>
      <c r="I52" s="91">
        <v>33</v>
      </c>
      <c r="J52" s="182" t="s">
        <v>0</v>
      </c>
      <c r="K52" s="4">
        <f t="shared" si="7"/>
        <v>33</v>
      </c>
      <c r="L52" s="361">
        <v>16537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53</v>
      </c>
      <c r="C53" s="66" t="s">
        <v>195</v>
      </c>
      <c r="D53" s="66" t="s">
        <v>183</v>
      </c>
      <c r="E53" s="66" t="s">
        <v>51</v>
      </c>
      <c r="F53" s="66" t="s">
        <v>50</v>
      </c>
      <c r="G53" s="66" t="s">
        <v>52</v>
      </c>
      <c r="H53" s="48">
        <v>8605</v>
      </c>
      <c r="I53" s="91">
        <v>40</v>
      </c>
      <c r="J53" s="182" t="s">
        <v>2</v>
      </c>
      <c r="K53" s="4">
        <f t="shared" si="7"/>
        <v>40</v>
      </c>
      <c r="L53" s="361">
        <v>7780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52966</v>
      </c>
      <c r="D54" s="110">
        <f>SUM(L49)</f>
        <v>55782</v>
      </c>
      <c r="E54" s="58">
        <f t="shared" ref="E54:E64" si="9">SUM(N63/M63*100)</f>
        <v>95.9320437586032</v>
      </c>
      <c r="F54" s="58">
        <f>SUM(C54/D54*100)</f>
        <v>94.951776558746545</v>
      </c>
      <c r="G54" s="4"/>
      <c r="H54" s="98">
        <v>5269</v>
      </c>
      <c r="I54" s="91">
        <v>34</v>
      </c>
      <c r="J54" s="182" t="s">
        <v>1</v>
      </c>
      <c r="K54" s="4">
        <f t="shared" si="7"/>
        <v>34</v>
      </c>
      <c r="L54" s="361">
        <v>5045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15593</v>
      </c>
      <c r="D55" s="110">
        <f t="shared" ref="D55:D64" si="10">SUM(L50)</f>
        <v>15682</v>
      </c>
      <c r="E55" s="58">
        <f t="shared" si="9"/>
        <v>101.4904972663369</v>
      </c>
      <c r="F55" s="58">
        <f t="shared" ref="F55:F64" si="11">SUM(C55/D55*100)</f>
        <v>99.432470348169872</v>
      </c>
      <c r="G55" s="4"/>
      <c r="H55" s="391">
        <v>3932</v>
      </c>
      <c r="I55" s="91">
        <v>24</v>
      </c>
      <c r="J55" s="182" t="s">
        <v>28</v>
      </c>
      <c r="K55" s="4">
        <f t="shared" si="7"/>
        <v>24</v>
      </c>
      <c r="L55" s="361">
        <v>4301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29</v>
      </c>
      <c r="C56" s="47">
        <f t="shared" si="8"/>
        <v>14726</v>
      </c>
      <c r="D56" s="110">
        <f t="shared" si="10"/>
        <v>18558</v>
      </c>
      <c r="E56" s="58">
        <f t="shared" si="9"/>
        <v>224.55016773406524</v>
      </c>
      <c r="F56" s="58">
        <f t="shared" si="11"/>
        <v>79.351223192154336</v>
      </c>
      <c r="G56" s="4"/>
      <c r="H56" s="48">
        <v>2775</v>
      </c>
      <c r="I56" s="91">
        <v>36</v>
      </c>
      <c r="J56" s="182" t="s">
        <v>5</v>
      </c>
      <c r="K56" s="4">
        <f t="shared" si="7"/>
        <v>36</v>
      </c>
      <c r="L56" s="361">
        <v>2581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0</v>
      </c>
      <c r="C57" s="47">
        <f t="shared" si="8"/>
        <v>10488</v>
      </c>
      <c r="D57" s="110">
        <f t="shared" si="10"/>
        <v>16537</v>
      </c>
      <c r="E57" s="58">
        <f t="shared" si="9"/>
        <v>87.138584247258223</v>
      </c>
      <c r="F57" s="58">
        <f t="shared" si="11"/>
        <v>63.421418636995831</v>
      </c>
      <c r="G57" s="4"/>
      <c r="H57" s="102">
        <v>2691</v>
      </c>
      <c r="I57" s="91">
        <v>22</v>
      </c>
      <c r="J57" s="182" t="s">
        <v>26</v>
      </c>
      <c r="K57" s="4">
        <f t="shared" si="7"/>
        <v>22</v>
      </c>
      <c r="L57" s="361">
        <v>2088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2</v>
      </c>
      <c r="C58" s="47">
        <f t="shared" si="8"/>
        <v>8605</v>
      </c>
      <c r="D58" s="110">
        <f t="shared" si="10"/>
        <v>7780</v>
      </c>
      <c r="E58" s="58">
        <f t="shared" si="9"/>
        <v>76.036051957232488</v>
      </c>
      <c r="F58" s="58">
        <f t="shared" si="11"/>
        <v>110.60411311053984</v>
      </c>
      <c r="G58" s="13"/>
      <c r="H58" s="521">
        <v>1668</v>
      </c>
      <c r="I58" s="152">
        <v>38</v>
      </c>
      <c r="J58" s="185" t="s">
        <v>38</v>
      </c>
      <c r="K58" s="15">
        <f t="shared" si="7"/>
        <v>38</v>
      </c>
      <c r="L58" s="362">
        <v>1633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1</v>
      </c>
      <c r="C59" s="47">
        <f t="shared" si="8"/>
        <v>5269</v>
      </c>
      <c r="D59" s="110">
        <f t="shared" si="10"/>
        <v>5045</v>
      </c>
      <c r="E59" s="58">
        <f t="shared" si="9"/>
        <v>126.81107099879662</v>
      </c>
      <c r="F59" s="58">
        <f t="shared" si="11"/>
        <v>104.44003964321109</v>
      </c>
      <c r="G59" s="4"/>
      <c r="H59" s="514">
        <v>1555</v>
      </c>
      <c r="I59" s="395">
        <v>16</v>
      </c>
      <c r="J59" s="255" t="s">
        <v>3</v>
      </c>
      <c r="K59" s="9" t="s">
        <v>66</v>
      </c>
      <c r="L59" s="363">
        <v>134986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28</v>
      </c>
      <c r="C60" s="47">
        <f t="shared" si="8"/>
        <v>3932</v>
      </c>
      <c r="D60" s="110">
        <f t="shared" si="10"/>
        <v>4301</v>
      </c>
      <c r="E60" s="58">
        <f t="shared" si="9"/>
        <v>101.6283277332644</v>
      </c>
      <c r="F60" s="58">
        <f t="shared" si="11"/>
        <v>91.42059986049756</v>
      </c>
      <c r="G60" s="4"/>
      <c r="H60" s="508">
        <v>1277</v>
      </c>
      <c r="I60" s="155">
        <v>17</v>
      </c>
      <c r="J60" s="182" t="s">
        <v>21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5</v>
      </c>
      <c r="C61" s="47">
        <f t="shared" si="8"/>
        <v>2775</v>
      </c>
      <c r="D61" s="110">
        <f t="shared" si="10"/>
        <v>2581</v>
      </c>
      <c r="E61" s="58">
        <f t="shared" si="9"/>
        <v>103.77711293941661</v>
      </c>
      <c r="F61" s="58">
        <f t="shared" si="11"/>
        <v>107.5164664858582</v>
      </c>
      <c r="G61" s="12"/>
      <c r="H61" s="102">
        <v>550</v>
      </c>
      <c r="I61" s="155">
        <v>21</v>
      </c>
      <c r="J61" s="4" t="s">
        <v>161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26</v>
      </c>
      <c r="C62" s="47">
        <f t="shared" si="8"/>
        <v>2691</v>
      </c>
      <c r="D62" s="110">
        <f t="shared" si="10"/>
        <v>2088</v>
      </c>
      <c r="E62" s="58">
        <f t="shared" si="9"/>
        <v>94.222689075630257</v>
      </c>
      <c r="F62" s="58">
        <f t="shared" si="11"/>
        <v>128.87931034482759</v>
      </c>
      <c r="G62" s="13"/>
      <c r="H62" s="140">
        <v>210</v>
      </c>
      <c r="I62" s="198">
        <v>4</v>
      </c>
      <c r="J62" s="182" t="s">
        <v>11</v>
      </c>
      <c r="K62" s="55"/>
      <c r="L62" s="1" t="s">
        <v>60</v>
      </c>
      <c r="M62" s="104" t="s">
        <v>62</v>
      </c>
      <c r="N62" s="46" t="s">
        <v>74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38</v>
      </c>
      <c r="C63" s="388">
        <f t="shared" si="8"/>
        <v>1668</v>
      </c>
      <c r="D63" s="153">
        <f t="shared" si="10"/>
        <v>1633</v>
      </c>
      <c r="E63" s="64">
        <f t="shared" si="9"/>
        <v>86.469673405909802</v>
      </c>
      <c r="F63" s="64">
        <f t="shared" si="11"/>
        <v>102.14329454990813</v>
      </c>
      <c r="G63" s="103"/>
      <c r="H63" s="102">
        <v>182</v>
      </c>
      <c r="I63" s="91">
        <v>12</v>
      </c>
      <c r="J63" s="182" t="s">
        <v>18</v>
      </c>
      <c r="K63" s="4">
        <f>SUM(K49)</f>
        <v>26</v>
      </c>
      <c r="L63" s="182" t="s">
        <v>30</v>
      </c>
      <c r="M63" s="193">
        <v>55212</v>
      </c>
      <c r="N63" s="99">
        <f>SUM(H49)</f>
        <v>52966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/>
      <c r="C64" s="113">
        <f>SUM(H89)</f>
        <v>122725</v>
      </c>
      <c r="D64" s="154">
        <f t="shared" si="10"/>
        <v>134986</v>
      </c>
      <c r="E64" s="77">
        <f t="shared" si="9"/>
        <v>101.17143705071557</v>
      </c>
      <c r="F64" s="77">
        <f t="shared" si="11"/>
        <v>90.916835820010959</v>
      </c>
      <c r="G64" s="76"/>
      <c r="H64" s="102">
        <v>109</v>
      </c>
      <c r="I64" s="91">
        <v>23</v>
      </c>
      <c r="J64" s="182" t="s">
        <v>27</v>
      </c>
      <c r="K64" s="4">
        <f t="shared" ref="K64:K72" si="12">SUM(K50)</f>
        <v>13</v>
      </c>
      <c r="L64" s="182" t="s">
        <v>7</v>
      </c>
      <c r="M64" s="193">
        <v>15364</v>
      </c>
      <c r="N64" s="99">
        <f t="shared" ref="N64:N72" si="13">SUM(H50)</f>
        <v>15593</v>
      </c>
      <c r="O64" s="49"/>
      <c r="S64" s="28"/>
      <c r="T64" s="28"/>
      <c r="U64" s="28"/>
      <c r="V64" s="28"/>
    </row>
    <row r="65" spans="2:22" x14ac:dyDescent="0.15">
      <c r="H65" s="47">
        <v>62</v>
      </c>
      <c r="I65" s="91">
        <v>1</v>
      </c>
      <c r="J65" s="182" t="s">
        <v>4</v>
      </c>
      <c r="K65" s="4">
        <f t="shared" si="12"/>
        <v>25</v>
      </c>
      <c r="L65" s="182" t="s">
        <v>29</v>
      </c>
      <c r="M65" s="193">
        <v>6558</v>
      </c>
      <c r="N65" s="99">
        <f t="shared" si="13"/>
        <v>14726</v>
      </c>
      <c r="O65" s="49"/>
      <c r="S65" s="28"/>
      <c r="T65" s="28"/>
      <c r="U65" s="28"/>
      <c r="V65" s="28"/>
    </row>
    <row r="66" spans="2:22" x14ac:dyDescent="0.15">
      <c r="H66" s="47">
        <v>22</v>
      </c>
      <c r="I66" s="91">
        <v>29</v>
      </c>
      <c r="J66" s="182" t="s">
        <v>95</v>
      </c>
      <c r="K66" s="4">
        <f t="shared" si="12"/>
        <v>33</v>
      </c>
      <c r="L66" s="182" t="s">
        <v>0</v>
      </c>
      <c r="M66" s="193">
        <v>12036</v>
      </c>
      <c r="N66" s="99">
        <f t="shared" si="13"/>
        <v>10488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99">
        <v>21</v>
      </c>
      <c r="I67" s="91">
        <v>9</v>
      </c>
      <c r="J67" s="393" t="s">
        <v>169</v>
      </c>
      <c r="K67" s="4">
        <f t="shared" si="12"/>
        <v>40</v>
      </c>
      <c r="L67" s="182" t="s">
        <v>2</v>
      </c>
      <c r="M67" s="193">
        <v>11317</v>
      </c>
      <c r="N67" s="99">
        <f t="shared" si="13"/>
        <v>8605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48">
        <v>20</v>
      </c>
      <c r="I68" s="91">
        <v>15</v>
      </c>
      <c r="J68" s="182" t="s">
        <v>20</v>
      </c>
      <c r="K68" s="4">
        <f t="shared" si="12"/>
        <v>34</v>
      </c>
      <c r="L68" s="182" t="s">
        <v>1</v>
      </c>
      <c r="M68" s="193">
        <v>4155</v>
      </c>
      <c r="N68" s="99">
        <f t="shared" si="13"/>
        <v>5269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4</v>
      </c>
      <c r="I69" s="91">
        <v>27</v>
      </c>
      <c r="J69" s="182" t="s">
        <v>31</v>
      </c>
      <c r="K69" s="4">
        <f t="shared" si="12"/>
        <v>24</v>
      </c>
      <c r="L69" s="182" t="s">
        <v>28</v>
      </c>
      <c r="M69" s="193">
        <v>3869</v>
      </c>
      <c r="N69" s="99">
        <f t="shared" si="13"/>
        <v>3932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48">
        <v>0</v>
      </c>
      <c r="I70" s="91">
        <v>2</v>
      </c>
      <c r="J70" s="182" t="s">
        <v>6</v>
      </c>
      <c r="K70" s="4">
        <f t="shared" si="12"/>
        <v>36</v>
      </c>
      <c r="L70" s="182" t="s">
        <v>5</v>
      </c>
      <c r="M70" s="193">
        <v>2674</v>
      </c>
      <c r="N70" s="99">
        <f t="shared" si="13"/>
        <v>2775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0</v>
      </c>
      <c r="I71" s="91">
        <v>3</v>
      </c>
      <c r="J71" s="182" t="s">
        <v>10</v>
      </c>
      <c r="K71" s="4">
        <f t="shared" si="12"/>
        <v>22</v>
      </c>
      <c r="L71" s="182" t="s">
        <v>26</v>
      </c>
      <c r="M71" s="193">
        <v>2856</v>
      </c>
      <c r="N71" s="99">
        <f t="shared" si="13"/>
        <v>2691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48">
        <v>0</v>
      </c>
      <c r="I72" s="91">
        <v>5</v>
      </c>
      <c r="J72" s="182" t="s">
        <v>12</v>
      </c>
      <c r="K72" s="4">
        <f t="shared" si="12"/>
        <v>38</v>
      </c>
      <c r="L72" s="185" t="s">
        <v>38</v>
      </c>
      <c r="M72" s="194">
        <v>1929</v>
      </c>
      <c r="N72" s="99">
        <f t="shared" si="13"/>
        <v>1668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391">
        <v>0</v>
      </c>
      <c r="I73" s="91">
        <v>6</v>
      </c>
      <c r="J73" s="182" t="s">
        <v>13</v>
      </c>
      <c r="K73" s="47"/>
      <c r="L73" s="393" t="s">
        <v>189</v>
      </c>
      <c r="M73" s="192">
        <v>121304</v>
      </c>
      <c r="N73" s="191">
        <f>SUM(H89)</f>
        <v>122725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98">
        <v>0</v>
      </c>
      <c r="I74" s="91">
        <v>7</v>
      </c>
      <c r="J74" s="182" t="s">
        <v>14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98">
        <v>0</v>
      </c>
      <c r="I75" s="91">
        <v>8</v>
      </c>
      <c r="J75" s="182" t="s">
        <v>15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10</v>
      </c>
      <c r="J76" s="182" t="s">
        <v>16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391">
        <v>0</v>
      </c>
      <c r="I77" s="91">
        <v>11</v>
      </c>
      <c r="J77" s="182" t="s">
        <v>17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1">
        <v>14</v>
      </c>
      <c r="J78" s="182" t="s">
        <v>19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99">
        <v>0</v>
      </c>
      <c r="I79" s="91">
        <v>18</v>
      </c>
      <c r="J79" s="182" t="s">
        <v>22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19</v>
      </c>
      <c r="J80" s="182" t="s">
        <v>23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137">
        <v>0</v>
      </c>
      <c r="I81" s="91">
        <v>20</v>
      </c>
      <c r="J81" s="182" t="s">
        <v>24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99">
        <v>0</v>
      </c>
      <c r="I82" s="91">
        <v>28</v>
      </c>
      <c r="J82" s="182" t="s">
        <v>32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98">
        <v>0</v>
      </c>
      <c r="I83" s="91">
        <v>30</v>
      </c>
      <c r="J83" s="182" t="s">
        <v>33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8">
        <v>0</v>
      </c>
      <c r="I84" s="91">
        <v>31</v>
      </c>
      <c r="J84" s="182" t="s">
        <v>96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8">
        <v>0</v>
      </c>
      <c r="I85" s="91">
        <v>32</v>
      </c>
      <c r="J85" s="182" t="s">
        <v>35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48">
        <v>0</v>
      </c>
      <c r="I86" s="91">
        <v>35</v>
      </c>
      <c r="J86" s="182" t="s">
        <v>36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9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4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122725</v>
      </c>
      <c r="I89" s="91"/>
      <c r="J89" s="4" t="s">
        <v>93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N44" sqref="N4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0" customWidth="1"/>
    <col min="19" max="30" width="7.625" customWidth="1"/>
  </cols>
  <sheetData>
    <row r="1" spans="5:31" ht="13.5" customHeight="1" x14ac:dyDescent="0.15">
      <c r="H1" s="17" t="s">
        <v>64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195</v>
      </c>
      <c r="I2" s="91"/>
      <c r="J2" s="213" t="s">
        <v>103</v>
      </c>
      <c r="K2" s="4"/>
      <c r="L2" s="205" t="s">
        <v>183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99</v>
      </c>
      <c r="I3" s="91"/>
      <c r="J3" s="160" t="s">
        <v>100</v>
      </c>
      <c r="K3" s="4"/>
      <c r="L3" s="46" t="s">
        <v>99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43493</v>
      </c>
      <c r="I4" s="91">
        <v>3</v>
      </c>
      <c r="J4" s="36" t="s">
        <v>10</v>
      </c>
      <c r="K4" s="231">
        <f>SUM(I4)</f>
        <v>3</v>
      </c>
      <c r="L4" s="322">
        <v>12236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31197</v>
      </c>
      <c r="I5" s="91">
        <v>17</v>
      </c>
      <c r="J5" s="36" t="s">
        <v>21</v>
      </c>
      <c r="K5" s="231">
        <f t="shared" ref="K5:K13" si="0">SUM(I5)</f>
        <v>17</v>
      </c>
      <c r="L5" s="322">
        <v>31681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391">
        <v>15892</v>
      </c>
      <c r="I6" s="91">
        <v>34</v>
      </c>
      <c r="J6" s="36" t="s">
        <v>1</v>
      </c>
      <c r="K6" s="231">
        <f t="shared" si="0"/>
        <v>34</v>
      </c>
      <c r="L6" s="322">
        <v>20027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15053</v>
      </c>
      <c r="I7" s="91">
        <v>31</v>
      </c>
      <c r="J7" s="36" t="s">
        <v>63</v>
      </c>
      <c r="K7" s="231">
        <f t="shared" si="0"/>
        <v>31</v>
      </c>
      <c r="L7" s="322">
        <v>23295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14389</v>
      </c>
      <c r="I8" s="91">
        <v>16</v>
      </c>
      <c r="J8" s="36" t="s">
        <v>3</v>
      </c>
      <c r="K8" s="231">
        <f t="shared" si="0"/>
        <v>16</v>
      </c>
      <c r="L8" s="322">
        <v>13420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12705</v>
      </c>
      <c r="I9" s="91">
        <v>33</v>
      </c>
      <c r="J9" s="36" t="s">
        <v>0</v>
      </c>
      <c r="K9" s="231">
        <f t="shared" si="0"/>
        <v>33</v>
      </c>
      <c r="L9" s="322">
        <v>23148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48">
        <v>11080</v>
      </c>
      <c r="I10" s="91">
        <v>2</v>
      </c>
      <c r="J10" s="36" t="s">
        <v>6</v>
      </c>
      <c r="K10" s="231">
        <f t="shared" si="0"/>
        <v>2</v>
      </c>
      <c r="L10" s="322">
        <v>10391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10437</v>
      </c>
      <c r="I11" s="91">
        <v>13</v>
      </c>
      <c r="J11" s="36" t="s">
        <v>7</v>
      </c>
      <c r="K11" s="231">
        <f t="shared" si="0"/>
        <v>13</v>
      </c>
      <c r="L11" s="322">
        <v>15098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09">
        <v>7486</v>
      </c>
      <c r="I12" s="91">
        <v>40</v>
      </c>
      <c r="J12" s="349" t="s">
        <v>2</v>
      </c>
      <c r="K12" s="231">
        <f t="shared" si="0"/>
        <v>40</v>
      </c>
      <c r="L12" s="323">
        <v>14380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3">
        <v>6174</v>
      </c>
      <c r="I13" s="152">
        <v>21</v>
      </c>
      <c r="J13" s="515" t="s">
        <v>165</v>
      </c>
      <c r="K13" s="231">
        <f t="shared" si="0"/>
        <v>21</v>
      </c>
      <c r="L13" s="323">
        <v>6153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6107</v>
      </c>
      <c r="I14" s="254">
        <v>25</v>
      </c>
      <c r="J14" s="466" t="s">
        <v>29</v>
      </c>
      <c r="K14" s="120" t="s">
        <v>8</v>
      </c>
      <c r="L14" s="324">
        <v>206790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5634</v>
      </c>
      <c r="I15" s="91">
        <v>11</v>
      </c>
      <c r="J15" s="36" t="s">
        <v>17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48">
        <v>5239</v>
      </c>
      <c r="I16" s="91">
        <v>26</v>
      </c>
      <c r="J16" s="36" t="s">
        <v>30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3665</v>
      </c>
      <c r="I17" s="91">
        <v>38</v>
      </c>
      <c r="J17" s="36" t="s">
        <v>38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1823</v>
      </c>
      <c r="I18" s="91">
        <v>14</v>
      </c>
      <c r="J18" s="36" t="s">
        <v>19</v>
      </c>
      <c r="K18" s="1"/>
      <c r="L18" s="214" t="s">
        <v>103</v>
      </c>
      <c r="M18" t="s">
        <v>62</v>
      </c>
      <c r="N18" s="46" t="s">
        <v>74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1735</v>
      </c>
      <c r="I19" s="91">
        <v>1</v>
      </c>
      <c r="J19" s="36" t="s">
        <v>4</v>
      </c>
      <c r="K19" s="131">
        <f>SUM(I4)</f>
        <v>3</v>
      </c>
      <c r="L19" s="36" t="s">
        <v>10</v>
      </c>
      <c r="M19" s="448">
        <v>27912</v>
      </c>
      <c r="N19" s="99">
        <f>SUM(H4)</f>
        <v>43493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53</v>
      </c>
      <c r="C20" s="66" t="s">
        <v>195</v>
      </c>
      <c r="D20" s="66" t="s">
        <v>183</v>
      </c>
      <c r="E20" s="66" t="s">
        <v>51</v>
      </c>
      <c r="F20" s="66" t="s">
        <v>50</v>
      </c>
      <c r="G20" s="67" t="s">
        <v>52</v>
      </c>
      <c r="H20" s="98">
        <v>1720</v>
      </c>
      <c r="I20" s="91">
        <v>36</v>
      </c>
      <c r="J20" s="36" t="s">
        <v>5</v>
      </c>
      <c r="K20" s="131">
        <f t="shared" ref="K20:K28" si="1">SUM(I5)</f>
        <v>17</v>
      </c>
      <c r="L20" s="36" t="s">
        <v>21</v>
      </c>
      <c r="M20" s="449">
        <v>39094</v>
      </c>
      <c r="N20" s="99">
        <f t="shared" ref="N20:N28" si="2">SUM(H5)</f>
        <v>31197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10</v>
      </c>
      <c r="C21" s="230">
        <f>SUM(H4)</f>
        <v>43493</v>
      </c>
      <c r="D21" s="6">
        <f>SUM(L4)</f>
        <v>12236</v>
      </c>
      <c r="E21" s="58">
        <f t="shared" ref="E21:E30" si="3">SUM(N19/M19*100)</f>
        <v>155.82186873029522</v>
      </c>
      <c r="F21" s="58">
        <f t="shared" ref="F21:F31" si="4">SUM(C21/D21*100)</f>
        <v>355.45112781954884</v>
      </c>
      <c r="G21" s="69"/>
      <c r="H21" s="98">
        <v>1700</v>
      </c>
      <c r="I21" s="91">
        <v>9</v>
      </c>
      <c r="J21" s="393" t="s">
        <v>171</v>
      </c>
      <c r="K21" s="131">
        <f t="shared" si="1"/>
        <v>34</v>
      </c>
      <c r="L21" s="36" t="s">
        <v>1</v>
      </c>
      <c r="M21" s="449">
        <v>16397</v>
      </c>
      <c r="N21" s="99">
        <f t="shared" si="2"/>
        <v>15892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21</v>
      </c>
      <c r="C22" s="230">
        <f t="shared" ref="C22:C30" si="5">SUM(H5)</f>
        <v>31197</v>
      </c>
      <c r="D22" s="6">
        <f t="shared" ref="D22:D30" si="6">SUM(L5)</f>
        <v>31681</v>
      </c>
      <c r="E22" s="58">
        <f t="shared" si="3"/>
        <v>79.799969304752651</v>
      </c>
      <c r="F22" s="58">
        <f t="shared" si="4"/>
        <v>98.47227044600865</v>
      </c>
      <c r="G22" s="69"/>
      <c r="H22" s="98">
        <v>1230</v>
      </c>
      <c r="I22" s="91">
        <v>24</v>
      </c>
      <c r="J22" s="349" t="s">
        <v>28</v>
      </c>
      <c r="K22" s="131">
        <f t="shared" si="1"/>
        <v>31</v>
      </c>
      <c r="L22" s="36" t="s">
        <v>63</v>
      </c>
      <c r="M22" s="449">
        <v>17470</v>
      </c>
      <c r="N22" s="99">
        <f t="shared" si="2"/>
        <v>15053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</v>
      </c>
      <c r="C23" s="458">
        <f t="shared" si="5"/>
        <v>15892</v>
      </c>
      <c r="D23" s="110">
        <f t="shared" si="6"/>
        <v>20027</v>
      </c>
      <c r="E23" s="459">
        <f t="shared" si="3"/>
        <v>96.920168323473803</v>
      </c>
      <c r="F23" s="459">
        <f t="shared" si="4"/>
        <v>79.352873620612172</v>
      </c>
      <c r="G23" s="69"/>
      <c r="H23" s="98">
        <v>935</v>
      </c>
      <c r="I23" s="91">
        <v>39</v>
      </c>
      <c r="J23" s="36" t="s">
        <v>39</v>
      </c>
      <c r="K23" s="131">
        <f t="shared" si="1"/>
        <v>16</v>
      </c>
      <c r="L23" s="36" t="s">
        <v>3</v>
      </c>
      <c r="M23" s="449">
        <v>15646</v>
      </c>
      <c r="N23" s="99">
        <f t="shared" si="2"/>
        <v>14389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63</v>
      </c>
      <c r="C24" s="230">
        <f t="shared" si="5"/>
        <v>15053</v>
      </c>
      <c r="D24" s="6">
        <f t="shared" si="6"/>
        <v>23295</v>
      </c>
      <c r="E24" s="58">
        <f t="shared" si="3"/>
        <v>86.164854035489412</v>
      </c>
      <c r="F24" s="58">
        <f t="shared" si="4"/>
        <v>64.619016956428425</v>
      </c>
      <c r="G24" s="69"/>
      <c r="H24" s="98">
        <v>519</v>
      </c>
      <c r="I24" s="91">
        <v>27</v>
      </c>
      <c r="J24" s="36" t="s">
        <v>31</v>
      </c>
      <c r="K24" s="131">
        <f t="shared" si="1"/>
        <v>33</v>
      </c>
      <c r="L24" s="36" t="s">
        <v>0</v>
      </c>
      <c r="M24" s="449">
        <v>21692</v>
      </c>
      <c r="N24" s="99">
        <f t="shared" si="2"/>
        <v>12705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3</v>
      </c>
      <c r="C25" s="230">
        <f t="shared" si="5"/>
        <v>14389</v>
      </c>
      <c r="D25" s="6">
        <f t="shared" si="6"/>
        <v>13420</v>
      </c>
      <c r="E25" s="58">
        <f t="shared" si="3"/>
        <v>91.965997699092412</v>
      </c>
      <c r="F25" s="58">
        <f t="shared" si="4"/>
        <v>107.22056631892698</v>
      </c>
      <c r="G25" s="79"/>
      <c r="H25" s="98">
        <v>363</v>
      </c>
      <c r="I25" s="91">
        <v>12</v>
      </c>
      <c r="J25" s="36" t="s">
        <v>18</v>
      </c>
      <c r="K25" s="131">
        <f t="shared" si="1"/>
        <v>2</v>
      </c>
      <c r="L25" s="36" t="s">
        <v>6</v>
      </c>
      <c r="M25" s="449">
        <v>12610</v>
      </c>
      <c r="N25" s="99">
        <f t="shared" si="2"/>
        <v>11080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0</v>
      </c>
      <c r="C26" s="230">
        <f t="shared" si="5"/>
        <v>12705</v>
      </c>
      <c r="D26" s="6">
        <f t="shared" si="6"/>
        <v>23148</v>
      </c>
      <c r="E26" s="58">
        <f t="shared" si="3"/>
        <v>58.569979716024342</v>
      </c>
      <c r="F26" s="58">
        <f t="shared" si="4"/>
        <v>54.885951270088128</v>
      </c>
      <c r="G26" s="69"/>
      <c r="H26" s="98">
        <v>359</v>
      </c>
      <c r="I26" s="91">
        <v>4</v>
      </c>
      <c r="J26" s="36" t="s">
        <v>11</v>
      </c>
      <c r="K26" s="131">
        <f t="shared" si="1"/>
        <v>13</v>
      </c>
      <c r="L26" s="36" t="s">
        <v>7</v>
      </c>
      <c r="M26" s="449">
        <v>12750</v>
      </c>
      <c r="N26" s="99">
        <f t="shared" si="2"/>
        <v>10437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6</v>
      </c>
      <c r="C27" s="230">
        <f t="shared" si="5"/>
        <v>11080</v>
      </c>
      <c r="D27" s="6">
        <f t="shared" si="6"/>
        <v>10391</v>
      </c>
      <c r="E27" s="58">
        <f t="shared" si="3"/>
        <v>87.866772402854878</v>
      </c>
      <c r="F27" s="58">
        <f t="shared" si="4"/>
        <v>106.63073813877392</v>
      </c>
      <c r="G27" s="69"/>
      <c r="H27" s="98">
        <v>304</v>
      </c>
      <c r="I27" s="91">
        <v>20</v>
      </c>
      <c r="J27" s="36" t="s">
        <v>24</v>
      </c>
      <c r="K27" s="131">
        <f t="shared" si="1"/>
        <v>40</v>
      </c>
      <c r="L27" s="349" t="s">
        <v>2</v>
      </c>
      <c r="M27" s="450">
        <v>13404</v>
      </c>
      <c r="N27" s="99">
        <f t="shared" si="2"/>
        <v>7486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7</v>
      </c>
      <c r="C28" s="230">
        <f t="shared" si="5"/>
        <v>10437</v>
      </c>
      <c r="D28" s="6">
        <f t="shared" si="6"/>
        <v>15098</v>
      </c>
      <c r="E28" s="58">
        <f t="shared" si="3"/>
        <v>81.858823529411765</v>
      </c>
      <c r="F28" s="58">
        <f t="shared" si="4"/>
        <v>69.128361372367195</v>
      </c>
      <c r="G28" s="80"/>
      <c r="H28" s="345">
        <v>152</v>
      </c>
      <c r="I28" s="91">
        <v>7</v>
      </c>
      <c r="J28" s="36" t="s">
        <v>14</v>
      </c>
      <c r="K28" s="206">
        <f t="shared" si="1"/>
        <v>21</v>
      </c>
      <c r="L28" s="515" t="s">
        <v>161</v>
      </c>
      <c r="M28" s="451">
        <v>6553</v>
      </c>
      <c r="N28" s="190">
        <f t="shared" si="2"/>
        <v>6174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49" t="s">
        <v>2</v>
      </c>
      <c r="C29" s="230">
        <f t="shared" si="5"/>
        <v>7486</v>
      </c>
      <c r="D29" s="6">
        <f t="shared" si="6"/>
        <v>14380</v>
      </c>
      <c r="E29" s="58">
        <f t="shared" si="3"/>
        <v>55.849000298418382</v>
      </c>
      <c r="F29" s="58">
        <f t="shared" si="4"/>
        <v>52.058414464534074</v>
      </c>
      <c r="G29" s="79"/>
      <c r="H29" s="345">
        <v>151</v>
      </c>
      <c r="I29" s="91">
        <v>15</v>
      </c>
      <c r="J29" s="36" t="s">
        <v>20</v>
      </c>
      <c r="K29" s="129"/>
      <c r="L29" s="129" t="s">
        <v>175</v>
      </c>
      <c r="M29" s="452">
        <v>219382</v>
      </c>
      <c r="N29" s="195">
        <f>SUM(H44)</f>
        <v>199829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515" t="s">
        <v>161</v>
      </c>
      <c r="C30" s="230">
        <f t="shared" si="5"/>
        <v>6174</v>
      </c>
      <c r="D30" s="6">
        <f t="shared" si="6"/>
        <v>6153</v>
      </c>
      <c r="E30" s="64">
        <f t="shared" si="3"/>
        <v>94.216389439951172</v>
      </c>
      <c r="F30" s="70">
        <f t="shared" si="4"/>
        <v>100.34129692832765</v>
      </c>
      <c r="G30" s="82"/>
      <c r="H30" s="98">
        <v>104</v>
      </c>
      <c r="I30" s="91">
        <v>10</v>
      </c>
      <c r="J30" s="36" t="s">
        <v>16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199829</v>
      </c>
      <c r="D31" s="74">
        <f>SUM(L14)</f>
        <v>206790</v>
      </c>
      <c r="E31" s="77">
        <f>SUM(N29/M29*100)</f>
        <v>91.087235962841078</v>
      </c>
      <c r="F31" s="70">
        <f t="shared" si="4"/>
        <v>96.633783064945106</v>
      </c>
      <c r="G31" s="78"/>
      <c r="H31" s="98">
        <v>67</v>
      </c>
      <c r="I31" s="91">
        <v>5</v>
      </c>
      <c r="J31" s="36" t="s">
        <v>12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65</v>
      </c>
      <c r="I32" s="91">
        <v>29</v>
      </c>
      <c r="J32" s="36" t="s">
        <v>54</v>
      </c>
      <c r="K32" s="1"/>
      <c r="L32" s="57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24</v>
      </c>
      <c r="I33" s="91">
        <v>18</v>
      </c>
      <c r="J33" s="36" t="s">
        <v>22</v>
      </c>
      <c r="K33" s="1"/>
      <c r="L33" s="57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16</v>
      </c>
      <c r="I34" s="91">
        <v>32</v>
      </c>
      <c r="J34" s="36" t="s">
        <v>35</v>
      </c>
      <c r="K34" s="1"/>
      <c r="L34" s="57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9</v>
      </c>
      <c r="I35" s="91">
        <v>23</v>
      </c>
      <c r="J35" s="36" t="s">
        <v>27</v>
      </c>
      <c r="K35" s="1"/>
      <c r="L35" s="5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1</v>
      </c>
      <c r="I36" s="91">
        <v>6</v>
      </c>
      <c r="J36" s="36" t="s">
        <v>13</v>
      </c>
      <c r="K36" s="1"/>
      <c r="L36" s="57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1</v>
      </c>
      <c r="I37" s="91">
        <v>19</v>
      </c>
      <c r="J37" s="36" t="s">
        <v>23</v>
      </c>
      <c r="K37" s="1"/>
      <c r="L37" s="57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0</v>
      </c>
      <c r="I38" s="91">
        <v>8</v>
      </c>
      <c r="J38" s="36" t="s">
        <v>15</v>
      </c>
      <c r="K38" s="1"/>
      <c r="L38" s="57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48">
        <v>0</v>
      </c>
      <c r="I39" s="91">
        <v>22</v>
      </c>
      <c r="J39" s="36" t="s">
        <v>26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28</v>
      </c>
      <c r="J40" s="36" t="s">
        <v>32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30</v>
      </c>
      <c r="J41" s="36" t="s">
        <v>33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35</v>
      </c>
      <c r="J42" s="36" t="s">
        <v>36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345">
        <v>0</v>
      </c>
      <c r="I43" s="91">
        <v>37</v>
      </c>
      <c r="J43" s="36" t="s">
        <v>37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199829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195</v>
      </c>
      <c r="I48" s="91"/>
      <c r="J48" s="216" t="s">
        <v>91</v>
      </c>
      <c r="K48" s="4"/>
      <c r="L48" s="384" t="s">
        <v>183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6" t="s">
        <v>99</v>
      </c>
      <c r="I49" s="91"/>
      <c r="J49" s="160" t="s">
        <v>9</v>
      </c>
      <c r="K49" s="4"/>
      <c r="L49" s="384" t="s">
        <v>181</v>
      </c>
      <c r="M49" s="9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7">
        <v>26168</v>
      </c>
      <c r="I50" s="91">
        <v>16</v>
      </c>
      <c r="J50" s="36" t="s">
        <v>3</v>
      </c>
      <c r="K50" s="382">
        <f>SUM(I50)</f>
        <v>16</v>
      </c>
      <c r="L50" s="385">
        <v>39572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48">
        <v>8653</v>
      </c>
      <c r="I51" s="91">
        <v>33</v>
      </c>
      <c r="J51" s="36" t="s">
        <v>0</v>
      </c>
      <c r="K51" s="382">
        <f t="shared" ref="K51:K59" si="7">SUM(I51)</f>
        <v>33</v>
      </c>
      <c r="L51" s="386">
        <v>11924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7680</v>
      </c>
      <c r="I52" s="91">
        <v>26</v>
      </c>
      <c r="J52" s="36" t="s">
        <v>30</v>
      </c>
      <c r="K52" s="382">
        <f t="shared" si="7"/>
        <v>26</v>
      </c>
      <c r="L52" s="386">
        <v>7264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53</v>
      </c>
      <c r="C53" s="66" t="s">
        <v>195</v>
      </c>
      <c r="D53" s="66" t="s">
        <v>183</v>
      </c>
      <c r="E53" s="66" t="s">
        <v>51</v>
      </c>
      <c r="F53" s="66" t="s">
        <v>50</v>
      </c>
      <c r="G53" s="67" t="s">
        <v>52</v>
      </c>
      <c r="H53" s="48">
        <v>5895</v>
      </c>
      <c r="I53" s="91">
        <v>38</v>
      </c>
      <c r="J53" s="36" t="s">
        <v>38</v>
      </c>
      <c r="K53" s="382">
        <f t="shared" si="7"/>
        <v>38</v>
      </c>
      <c r="L53" s="386">
        <v>10702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26168</v>
      </c>
      <c r="D54" s="110">
        <f>SUM(L50)</f>
        <v>39572</v>
      </c>
      <c r="E54" s="58">
        <f t="shared" ref="E54:E63" si="8">SUM(N67/M67*100)</f>
        <v>75.184599913805485</v>
      </c>
      <c r="F54" s="58">
        <f t="shared" ref="F54:F61" si="9">SUM(C54/D54*100)</f>
        <v>66.127564944910546</v>
      </c>
      <c r="G54" s="69"/>
      <c r="H54" s="48">
        <v>3501</v>
      </c>
      <c r="I54" s="91">
        <v>34</v>
      </c>
      <c r="J54" s="36" t="s">
        <v>1</v>
      </c>
      <c r="K54" s="382">
        <f t="shared" si="7"/>
        <v>34</v>
      </c>
      <c r="L54" s="386">
        <v>3481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8653</v>
      </c>
      <c r="D55" s="110">
        <f t="shared" ref="D55:D63" si="11">SUM(L51)</f>
        <v>11924</v>
      </c>
      <c r="E55" s="58">
        <f t="shared" si="8"/>
        <v>91.760339342523849</v>
      </c>
      <c r="F55" s="58">
        <f t="shared" si="9"/>
        <v>72.567930224756793</v>
      </c>
      <c r="G55" s="69"/>
      <c r="H55" s="345">
        <v>2959</v>
      </c>
      <c r="I55" s="91">
        <v>36</v>
      </c>
      <c r="J55" s="36" t="s">
        <v>5</v>
      </c>
      <c r="K55" s="382">
        <f t="shared" si="7"/>
        <v>36</v>
      </c>
      <c r="L55" s="386">
        <v>3620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7680</v>
      </c>
      <c r="D56" s="110">
        <f t="shared" si="11"/>
        <v>7264</v>
      </c>
      <c r="E56" s="58">
        <f t="shared" si="8"/>
        <v>135.92920353982299</v>
      </c>
      <c r="F56" s="58">
        <f t="shared" si="9"/>
        <v>105.72687224669603</v>
      </c>
      <c r="G56" s="69"/>
      <c r="H56" s="48">
        <v>1971</v>
      </c>
      <c r="I56" s="91">
        <v>40</v>
      </c>
      <c r="J56" s="36" t="s">
        <v>2</v>
      </c>
      <c r="K56" s="382">
        <f t="shared" si="7"/>
        <v>40</v>
      </c>
      <c r="L56" s="386">
        <v>1917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38</v>
      </c>
      <c r="C57" s="47">
        <f t="shared" si="10"/>
        <v>5895</v>
      </c>
      <c r="D57" s="110">
        <f t="shared" si="11"/>
        <v>10702</v>
      </c>
      <c r="E57" s="58">
        <f t="shared" si="8"/>
        <v>119.331983805668</v>
      </c>
      <c r="F57" s="58">
        <f t="shared" si="9"/>
        <v>55.083162025789569</v>
      </c>
      <c r="G57" s="69"/>
      <c r="H57" s="48">
        <v>1007</v>
      </c>
      <c r="I57" s="91">
        <v>25</v>
      </c>
      <c r="J57" s="36" t="s">
        <v>29</v>
      </c>
      <c r="K57" s="382">
        <f t="shared" si="7"/>
        <v>25</v>
      </c>
      <c r="L57" s="386">
        <v>1016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3501</v>
      </c>
      <c r="D58" s="110">
        <f t="shared" si="11"/>
        <v>3481</v>
      </c>
      <c r="E58" s="58">
        <f t="shared" si="8"/>
        <v>92.54559873116574</v>
      </c>
      <c r="F58" s="58">
        <f t="shared" si="9"/>
        <v>100.57454754380926</v>
      </c>
      <c r="G58" s="79"/>
      <c r="H58" s="98">
        <v>814</v>
      </c>
      <c r="I58" s="91">
        <v>31</v>
      </c>
      <c r="J58" s="36" t="s">
        <v>107</v>
      </c>
      <c r="K58" s="382">
        <f t="shared" si="7"/>
        <v>31</v>
      </c>
      <c r="L58" s="386">
        <v>787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5</v>
      </c>
      <c r="C59" s="47">
        <f t="shared" si="10"/>
        <v>2959</v>
      </c>
      <c r="D59" s="110">
        <f t="shared" si="11"/>
        <v>3620</v>
      </c>
      <c r="E59" s="58">
        <f t="shared" si="8"/>
        <v>113.50210970464134</v>
      </c>
      <c r="F59" s="58">
        <f t="shared" si="9"/>
        <v>81.740331491712709</v>
      </c>
      <c r="G59" s="69"/>
      <c r="H59" s="460">
        <v>726</v>
      </c>
      <c r="I59" s="152">
        <v>14</v>
      </c>
      <c r="J59" s="84" t="s">
        <v>19</v>
      </c>
      <c r="K59" s="383">
        <f t="shared" si="7"/>
        <v>14</v>
      </c>
      <c r="L59" s="387">
        <v>818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2</v>
      </c>
      <c r="C60" s="99">
        <f t="shared" si="10"/>
        <v>1971</v>
      </c>
      <c r="D60" s="110">
        <f t="shared" si="11"/>
        <v>1917</v>
      </c>
      <c r="E60" s="58">
        <f t="shared" si="8"/>
        <v>101.07692307692308</v>
      </c>
      <c r="F60" s="58">
        <f t="shared" si="9"/>
        <v>102.8169014084507</v>
      </c>
      <c r="G60" s="440"/>
      <c r="H60" s="506">
        <v>610</v>
      </c>
      <c r="I60" s="254">
        <v>24</v>
      </c>
      <c r="J60" s="492" t="s">
        <v>28</v>
      </c>
      <c r="K60" s="441" t="s">
        <v>8</v>
      </c>
      <c r="L60" s="454">
        <v>82292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29</v>
      </c>
      <c r="C61" s="47">
        <f t="shared" si="10"/>
        <v>1007</v>
      </c>
      <c r="D61" s="110">
        <f t="shared" si="11"/>
        <v>1016</v>
      </c>
      <c r="E61" s="58">
        <f t="shared" si="8"/>
        <v>90.476190476190482</v>
      </c>
      <c r="F61" s="58">
        <f t="shared" si="9"/>
        <v>99.114173228346459</v>
      </c>
      <c r="G61" s="80"/>
      <c r="H61" s="48">
        <v>174</v>
      </c>
      <c r="I61" s="91">
        <v>15</v>
      </c>
      <c r="J61" s="36" t="s">
        <v>20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63</v>
      </c>
      <c r="C62" s="47">
        <f t="shared" si="10"/>
        <v>814</v>
      </c>
      <c r="D62" s="110">
        <f t="shared" si="11"/>
        <v>787</v>
      </c>
      <c r="E62" s="58">
        <f t="shared" si="8"/>
        <v>157.14285714285714</v>
      </c>
      <c r="F62" s="58">
        <f>SUM(C62/D62*100)</f>
        <v>103.43074968233799</v>
      </c>
      <c r="G62" s="79"/>
      <c r="H62" s="48">
        <v>163</v>
      </c>
      <c r="I62" s="91">
        <v>1</v>
      </c>
      <c r="J62" s="36" t="s">
        <v>4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19</v>
      </c>
      <c r="C63" s="47">
        <f t="shared" si="10"/>
        <v>726</v>
      </c>
      <c r="D63" s="110">
        <f t="shared" si="11"/>
        <v>818</v>
      </c>
      <c r="E63" s="64">
        <f t="shared" si="8"/>
        <v>105.21739130434781</v>
      </c>
      <c r="F63" s="58">
        <f>SUM(C63/D63*100)</f>
        <v>88.753056234718827</v>
      </c>
      <c r="G63" s="82"/>
      <c r="H63" s="98">
        <v>127</v>
      </c>
      <c r="I63" s="91">
        <v>13</v>
      </c>
      <c r="J63" s="36" t="s">
        <v>7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58</v>
      </c>
      <c r="C64" s="74">
        <f>SUM(H90)</f>
        <v>60661</v>
      </c>
      <c r="D64" s="74">
        <f>SUM(L60)</f>
        <v>82292</v>
      </c>
      <c r="E64" s="77">
        <f>SUM(N77/M77*100)</f>
        <v>90.811239689216904</v>
      </c>
      <c r="F64" s="77">
        <f>SUM(C64/D64*100)</f>
        <v>73.714334321683765</v>
      </c>
      <c r="G64" s="78"/>
      <c r="H64" s="407">
        <v>92</v>
      </c>
      <c r="I64" s="91">
        <v>37</v>
      </c>
      <c r="J64" s="36" t="s">
        <v>37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80</v>
      </c>
      <c r="I65" s="91">
        <v>9</v>
      </c>
      <c r="J65" s="393" t="s">
        <v>171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36</v>
      </c>
      <c r="I66" s="91">
        <v>19</v>
      </c>
      <c r="J66" s="36" t="s">
        <v>23</v>
      </c>
      <c r="K66" s="1"/>
      <c r="L66" s="217" t="s">
        <v>91</v>
      </c>
      <c r="M66" s="400" t="s">
        <v>68</v>
      </c>
      <c r="N66" s="46" t="s">
        <v>74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5</v>
      </c>
      <c r="I67" s="91">
        <v>23</v>
      </c>
      <c r="J67" s="36" t="s">
        <v>27</v>
      </c>
      <c r="K67" s="4">
        <f>SUM(I50)</f>
        <v>16</v>
      </c>
      <c r="L67" s="36" t="s">
        <v>3</v>
      </c>
      <c r="M67" s="485">
        <v>34805</v>
      </c>
      <c r="N67" s="99">
        <f>SUM(H50)</f>
        <v>26168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0</v>
      </c>
      <c r="I68" s="91">
        <v>2</v>
      </c>
      <c r="J68" s="36" t="s">
        <v>6</v>
      </c>
      <c r="K68" s="4">
        <f t="shared" ref="K68:K76" si="12">SUM(I51)</f>
        <v>33</v>
      </c>
      <c r="L68" s="36" t="s">
        <v>0</v>
      </c>
      <c r="M68" s="486">
        <v>9430</v>
      </c>
      <c r="N68" s="99">
        <f t="shared" ref="N68:N76" si="13">SUM(H51)</f>
        <v>8653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0</v>
      </c>
      <c r="I69" s="91">
        <v>3</v>
      </c>
      <c r="J69" s="36" t="s">
        <v>10</v>
      </c>
      <c r="K69" s="4">
        <f t="shared" si="12"/>
        <v>26</v>
      </c>
      <c r="L69" s="36" t="s">
        <v>30</v>
      </c>
      <c r="M69" s="486">
        <v>5650</v>
      </c>
      <c r="N69" s="99">
        <f t="shared" si="13"/>
        <v>7680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4</v>
      </c>
      <c r="J70" s="36" t="s">
        <v>11</v>
      </c>
      <c r="K70" s="4">
        <f t="shared" si="12"/>
        <v>38</v>
      </c>
      <c r="L70" s="36" t="s">
        <v>38</v>
      </c>
      <c r="M70" s="486">
        <v>4940</v>
      </c>
      <c r="N70" s="99">
        <f t="shared" si="13"/>
        <v>5895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98">
        <v>0</v>
      </c>
      <c r="I71" s="91">
        <v>5</v>
      </c>
      <c r="J71" s="36" t="s">
        <v>12</v>
      </c>
      <c r="K71" s="4">
        <f t="shared" si="12"/>
        <v>34</v>
      </c>
      <c r="L71" s="36" t="s">
        <v>1</v>
      </c>
      <c r="M71" s="486">
        <v>3783</v>
      </c>
      <c r="N71" s="99">
        <f t="shared" si="13"/>
        <v>3501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98">
        <v>0</v>
      </c>
      <c r="I72" s="91">
        <v>6</v>
      </c>
      <c r="J72" s="36" t="s">
        <v>13</v>
      </c>
      <c r="K72" s="4">
        <f t="shared" si="12"/>
        <v>36</v>
      </c>
      <c r="L72" s="36" t="s">
        <v>5</v>
      </c>
      <c r="M72" s="486">
        <v>2607</v>
      </c>
      <c r="N72" s="99">
        <f t="shared" si="13"/>
        <v>2959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7</v>
      </c>
      <c r="J73" s="36" t="s">
        <v>14</v>
      </c>
      <c r="K73" s="4">
        <f t="shared" si="12"/>
        <v>40</v>
      </c>
      <c r="L73" s="36" t="s">
        <v>2</v>
      </c>
      <c r="M73" s="486">
        <v>1950</v>
      </c>
      <c r="N73" s="99">
        <f t="shared" si="13"/>
        <v>1971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8</v>
      </c>
      <c r="J74" s="36" t="s">
        <v>15</v>
      </c>
      <c r="K74" s="4">
        <f t="shared" si="12"/>
        <v>25</v>
      </c>
      <c r="L74" s="36" t="s">
        <v>29</v>
      </c>
      <c r="M74" s="486">
        <v>1113</v>
      </c>
      <c r="N74" s="99">
        <f t="shared" si="13"/>
        <v>1007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98">
        <v>0</v>
      </c>
      <c r="I75" s="91">
        <v>10</v>
      </c>
      <c r="J75" s="36" t="s">
        <v>16</v>
      </c>
      <c r="K75" s="4">
        <f t="shared" si="12"/>
        <v>31</v>
      </c>
      <c r="L75" s="36" t="s">
        <v>63</v>
      </c>
      <c r="M75" s="486">
        <v>518</v>
      </c>
      <c r="N75" s="99">
        <f t="shared" si="13"/>
        <v>814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11</v>
      </c>
      <c r="J76" s="36" t="s">
        <v>17</v>
      </c>
      <c r="K76" s="15">
        <f t="shared" si="12"/>
        <v>14</v>
      </c>
      <c r="L76" s="84" t="s">
        <v>19</v>
      </c>
      <c r="M76" s="487">
        <v>690</v>
      </c>
      <c r="N76" s="190">
        <f t="shared" si="13"/>
        <v>726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98">
        <v>0</v>
      </c>
      <c r="I77" s="91">
        <v>12</v>
      </c>
      <c r="J77" s="36" t="s">
        <v>18</v>
      </c>
      <c r="K77" s="4"/>
      <c r="L77" s="129" t="s">
        <v>61</v>
      </c>
      <c r="M77" s="351">
        <v>66799</v>
      </c>
      <c r="N77" s="195">
        <f>SUM(H90)</f>
        <v>60661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17</v>
      </c>
      <c r="J78" s="36" t="s">
        <v>21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7">
        <v>0</v>
      </c>
      <c r="I80" s="91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21</v>
      </c>
      <c r="J81" s="36" t="s">
        <v>71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345">
        <v>0</v>
      </c>
      <c r="I82" s="91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98">
        <v>0</v>
      </c>
      <c r="I84" s="91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98">
        <v>0</v>
      </c>
      <c r="I86" s="91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98">
        <v>0</v>
      </c>
      <c r="I87" s="91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60661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O48" sqref="O48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3" t="s">
        <v>101</v>
      </c>
      <c r="I1" t="s">
        <v>49</v>
      </c>
      <c r="J1" s="50"/>
      <c r="K1" s="1"/>
      <c r="L1" s="51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198</v>
      </c>
      <c r="I2" s="4"/>
      <c r="J2" s="208" t="s">
        <v>101</v>
      </c>
      <c r="K2" s="89"/>
      <c r="L2" s="374" t="s">
        <v>180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99</v>
      </c>
      <c r="I3" s="4"/>
      <c r="J3" s="160" t="s">
        <v>9</v>
      </c>
      <c r="K3" s="89"/>
      <c r="L3" s="375" t="s">
        <v>99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37475</v>
      </c>
      <c r="I4" s="91">
        <v>33</v>
      </c>
      <c r="J4" s="183" t="s">
        <v>0</v>
      </c>
      <c r="K4" s="135">
        <f>SUM(I4)</f>
        <v>33</v>
      </c>
      <c r="L4" s="367">
        <v>36745</v>
      </c>
      <c r="M4" s="107"/>
      <c r="N4" s="10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11079</v>
      </c>
      <c r="I5" s="91">
        <v>34</v>
      </c>
      <c r="J5" s="183" t="s">
        <v>1</v>
      </c>
      <c r="K5" s="135">
        <f t="shared" ref="K5:K13" si="0">SUM(I5)</f>
        <v>34</v>
      </c>
      <c r="L5" s="368">
        <v>11083</v>
      </c>
      <c r="M5" s="107"/>
      <c r="N5" s="10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9920</v>
      </c>
      <c r="I6" s="91">
        <v>36</v>
      </c>
      <c r="J6" s="183" t="s">
        <v>5</v>
      </c>
      <c r="K6" s="135">
        <f t="shared" si="0"/>
        <v>36</v>
      </c>
      <c r="L6" s="368">
        <v>3085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345">
        <v>9364</v>
      </c>
      <c r="I7" s="91">
        <v>9</v>
      </c>
      <c r="J7" s="408" t="s">
        <v>170</v>
      </c>
      <c r="K7" s="135">
        <f t="shared" si="0"/>
        <v>9</v>
      </c>
      <c r="L7" s="368">
        <v>9135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6554</v>
      </c>
      <c r="I8" s="91">
        <v>13</v>
      </c>
      <c r="J8" s="183" t="s">
        <v>7</v>
      </c>
      <c r="K8" s="135">
        <f t="shared" si="0"/>
        <v>13</v>
      </c>
      <c r="L8" s="368">
        <v>12150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6300</v>
      </c>
      <c r="I9" s="91">
        <v>24</v>
      </c>
      <c r="J9" s="183" t="s">
        <v>28</v>
      </c>
      <c r="K9" s="135">
        <f t="shared" si="0"/>
        <v>24</v>
      </c>
      <c r="L9" s="368">
        <v>6115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3304</v>
      </c>
      <c r="I10" s="91">
        <v>20</v>
      </c>
      <c r="J10" s="183" t="s">
        <v>24</v>
      </c>
      <c r="K10" s="135">
        <f t="shared" si="0"/>
        <v>20</v>
      </c>
      <c r="L10" s="368">
        <v>1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3304</v>
      </c>
      <c r="I11" s="91">
        <v>25</v>
      </c>
      <c r="J11" s="183" t="s">
        <v>29</v>
      </c>
      <c r="K11" s="135">
        <f t="shared" si="0"/>
        <v>25</v>
      </c>
      <c r="L11" s="368">
        <v>2961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2941</v>
      </c>
      <c r="I12" s="91">
        <v>12</v>
      </c>
      <c r="J12" s="183" t="s">
        <v>18</v>
      </c>
      <c r="K12" s="135">
        <f t="shared" si="0"/>
        <v>12</v>
      </c>
      <c r="L12" s="368">
        <v>2828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1244</v>
      </c>
      <c r="I13" s="152">
        <v>40</v>
      </c>
      <c r="J13" s="253" t="s">
        <v>2</v>
      </c>
      <c r="K13" s="207">
        <f t="shared" si="0"/>
        <v>40</v>
      </c>
      <c r="L13" s="376">
        <v>10026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1161</v>
      </c>
      <c r="I14" s="254">
        <v>17</v>
      </c>
      <c r="J14" s="475" t="s">
        <v>21</v>
      </c>
      <c r="K14" s="89" t="s">
        <v>8</v>
      </c>
      <c r="L14" s="377">
        <v>103633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1146</v>
      </c>
      <c r="I15" s="91">
        <v>38</v>
      </c>
      <c r="J15" s="183" t="s">
        <v>38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931</v>
      </c>
      <c r="I16" s="91">
        <v>26</v>
      </c>
      <c r="J16" s="183" t="s">
        <v>30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704</v>
      </c>
      <c r="I17" s="91">
        <v>6</v>
      </c>
      <c r="J17" s="183" t="s">
        <v>13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686</v>
      </c>
      <c r="I18" s="91">
        <v>31</v>
      </c>
      <c r="J18" s="91" t="s">
        <v>156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583</v>
      </c>
      <c r="I19" s="91">
        <v>21</v>
      </c>
      <c r="J19" s="183" t="s">
        <v>25</v>
      </c>
      <c r="K19" s="1"/>
      <c r="L19" s="57" t="s">
        <v>69</v>
      </c>
      <c r="M19" s="104" t="s">
        <v>62</v>
      </c>
      <c r="N19" s="46" t="s">
        <v>74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569</v>
      </c>
      <c r="I20" s="91">
        <v>22</v>
      </c>
      <c r="J20" s="183" t="s">
        <v>26</v>
      </c>
      <c r="K20" s="135">
        <f>SUM(I4)</f>
        <v>33</v>
      </c>
      <c r="L20" s="183" t="s">
        <v>0</v>
      </c>
      <c r="M20" s="378">
        <v>35641</v>
      </c>
      <c r="N20" s="99">
        <f>SUM(H4)</f>
        <v>37475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53</v>
      </c>
      <c r="C21" s="66" t="s">
        <v>195</v>
      </c>
      <c r="D21" s="66" t="s">
        <v>183</v>
      </c>
      <c r="E21" s="66" t="s">
        <v>51</v>
      </c>
      <c r="F21" s="66" t="s">
        <v>50</v>
      </c>
      <c r="G21" s="67" t="s">
        <v>52</v>
      </c>
      <c r="H21" s="98">
        <v>405</v>
      </c>
      <c r="I21" s="91">
        <v>18</v>
      </c>
      <c r="J21" s="183" t="s">
        <v>22</v>
      </c>
      <c r="K21" s="135">
        <f t="shared" ref="K21:K29" si="1">SUM(I5)</f>
        <v>34</v>
      </c>
      <c r="L21" s="183" t="s">
        <v>1</v>
      </c>
      <c r="M21" s="379">
        <v>10829</v>
      </c>
      <c r="N21" s="99">
        <f t="shared" ref="N21:N29" si="2">SUM(H5)</f>
        <v>11079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37475</v>
      </c>
      <c r="D22" s="110">
        <f>SUM(L4)</f>
        <v>36745</v>
      </c>
      <c r="E22" s="62">
        <f t="shared" ref="E22:E31" si="3">SUM(N20/M20*100)</f>
        <v>105.14575909766842</v>
      </c>
      <c r="F22" s="58">
        <f t="shared" ref="F22:F32" si="4">SUM(C22/D22*100)</f>
        <v>101.98666485236087</v>
      </c>
      <c r="G22" s="69"/>
      <c r="H22" s="345">
        <v>383</v>
      </c>
      <c r="I22" s="91">
        <v>16</v>
      </c>
      <c r="J22" s="183" t="s">
        <v>3</v>
      </c>
      <c r="K22" s="135">
        <f t="shared" si="1"/>
        <v>36</v>
      </c>
      <c r="L22" s="183" t="s">
        <v>5</v>
      </c>
      <c r="M22" s="379">
        <v>2724</v>
      </c>
      <c r="N22" s="99">
        <f t="shared" si="2"/>
        <v>9920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3" t="s">
        <v>1</v>
      </c>
      <c r="C23" s="47">
        <f t="shared" ref="C23:C31" si="5">SUM(H5)</f>
        <v>11079</v>
      </c>
      <c r="D23" s="110">
        <f t="shared" ref="D23:D31" si="6">SUM(L5)</f>
        <v>11083</v>
      </c>
      <c r="E23" s="62">
        <f t="shared" si="3"/>
        <v>102.30861575399391</v>
      </c>
      <c r="F23" s="58">
        <f t="shared" si="4"/>
        <v>99.963908688983125</v>
      </c>
      <c r="G23" s="69"/>
      <c r="H23" s="98">
        <v>302</v>
      </c>
      <c r="I23" s="91">
        <v>14</v>
      </c>
      <c r="J23" s="183" t="s">
        <v>19</v>
      </c>
      <c r="K23" s="135">
        <f t="shared" si="1"/>
        <v>9</v>
      </c>
      <c r="L23" s="408" t="s">
        <v>169</v>
      </c>
      <c r="M23" s="379">
        <v>9670</v>
      </c>
      <c r="N23" s="99">
        <f t="shared" si="2"/>
        <v>9364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3" t="s">
        <v>5</v>
      </c>
      <c r="C24" s="47">
        <f t="shared" si="5"/>
        <v>9920</v>
      </c>
      <c r="D24" s="110">
        <f t="shared" si="6"/>
        <v>3085</v>
      </c>
      <c r="E24" s="62">
        <f t="shared" si="3"/>
        <v>364.17033773861965</v>
      </c>
      <c r="F24" s="58">
        <f t="shared" si="4"/>
        <v>321.55591572123177</v>
      </c>
      <c r="G24" s="69"/>
      <c r="H24" s="98">
        <v>190</v>
      </c>
      <c r="I24" s="91">
        <v>5</v>
      </c>
      <c r="J24" s="183" t="s">
        <v>12</v>
      </c>
      <c r="K24" s="135">
        <f t="shared" si="1"/>
        <v>13</v>
      </c>
      <c r="L24" s="183" t="s">
        <v>7</v>
      </c>
      <c r="M24" s="379">
        <v>10690</v>
      </c>
      <c r="N24" s="99">
        <f t="shared" si="2"/>
        <v>6554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408" t="s">
        <v>169</v>
      </c>
      <c r="C25" s="47">
        <f t="shared" si="5"/>
        <v>9364</v>
      </c>
      <c r="D25" s="110">
        <f t="shared" si="6"/>
        <v>9135</v>
      </c>
      <c r="E25" s="62">
        <f t="shared" si="3"/>
        <v>96.83557394002068</v>
      </c>
      <c r="F25" s="58">
        <f t="shared" si="4"/>
        <v>102.50684181718665</v>
      </c>
      <c r="G25" s="69"/>
      <c r="H25" s="98">
        <v>115</v>
      </c>
      <c r="I25" s="91">
        <v>1</v>
      </c>
      <c r="J25" s="183" t="s">
        <v>4</v>
      </c>
      <c r="K25" s="135">
        <f t="shared" si="1"/>
        <v>24</v>
      </c>
      <c r="L25" s="183" t="s">
        <v>28</v>
      </c>
      <c r="M25" s="379">
        <v>6999</v>
      </c>
      <c r="N25" s="99">
        <f t="shared" si="2"/>
        <v>6300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7</v>
      </c>
      <c r="C26" s="47">
        <f t="shared" si="5"/>
        <v>6554</v>
      </c>
      <c r="D26" s="110">
        <f t="shared" si="6"/>
        <v>12150</v>
      </c>
      <c r="E26" s="62">
        <f t="shared" si="3"/>
        <v>61.309635173058929</v>
      </c>
      <c r="F26" s="58">
        <f t="shared" si="4"/>
        <v>53.942386831275726</v>
      </c>
      <c r="G26" s="79"/>
      <c r="H26" s="98">
        <v>112</v>
      </c>
      <c r="I26" s="91">
        <v>11</v>
      </c>
      <c r="J26" s="183" t="s">
        <v>17</v>
      </c>
      <c r="K26" s="135">
        <f t="shared" si="1"/>
        <v>20</v>
      </c>
      <c r="L26" s="183" t="s">
        <v>24</v>
      </c>
      <c r="M26" s="379">
        <v>3004</v>
      </c>
      <c r="N26" s="99">
        <f t="shared" si="2"/>
        <v>3304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28</v>
      </c>
      <c r="C27" s="47">
        <f t="shared" si="5"/>
        <v>6300</v>
      </c>
      <c r="D27" s="110">
        <f t="shared" si="6"/>
        <v>6115</v>
      </c>
      <c r="E27" s="62">
        <f t="shared" si="3"/>
        <v>90.012858979854258</v>
      </c>
      <c r="F27" s="58">
        <f t="shared" si="4"/>
        <v>103.02534750613246</v>
      </c>
      <c r="G27" s="83"/>
      <c r="H27" s="98">
        <v>90</v>
      </c>
      <c r="I27" s="91">
        <v>2</v>
      </c>
      <c r="J27" s="183" t="s">
        <v>6</v>
      </c>
      <c r="K27" s="135">
        <f t="shared" si="1"/>
        <v>25</v>
      </c>
      <c r="L27" s="183" t="s">
        <v>29</v>
      </c>
      <c r="M27" s="379">
        <v>3871</v>
      </c>
      <c r="N27" s="99">
        <f t="shared" si="2"/>
        <v>3304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24</v>
      </c>
      <c r="C28" s="47">
        <f t="shared" si="5"/>
        <v>3304</v>
      </c>
      <c r="D28" s="110">
        <f t="shared" si="6"/>
        <v>1</v>
      </c>
      <c r="E28" s="62">
        <f t="shared" si="3"/>
        <v>109.98668442077231</v>
      </c>
      <c r="F28" s="58">
        <f t="shared" si="4"/>
        <v>330400</v>
      </c>
      <c r="G28" s="69"/>
      <c r="H28" s="98">
        <v>23</v>
      </c>
      <c r="I28" s="91">
        <v>28</v>
      </c>
      <c r="J28" s="183" t="s">
        <v>32</v>
      </c>
      <c r="K28" s="135">
        <f t="shared" si="1"/>
        <v>12</v>
      </c>
      <c r="L28" s="183" t="s">
        <v>18</v>
      </c>
      <c r="M28" s="379">
        <v>1412</v>
      </c>
      <c r="N28" s="99">
        <f t="shared" si="2"/>
        <v>2941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29</v>
      </c>
      <c r="C29" s="47">
        <f t="shared" si="5"/>
        <v>3304</v>
      </c>
      <c r="D29" s="110">
        <f t="shared" si="6"/>
        <v>2961</v>
      </c>
      <c r="E29" s="62">
        <f t="shared" si="3"/>
        <v>85.352622061482819</v>
      </c>
      <c r="F29" s="58">
        <f t="shared" si="4"/>
        <v>111.5839243498818</v>
      </c>
      <c r="G29" s="80"/>
      <c r="H29" s="98">
        <v>22</v>
      </c>
      <c r="I29" s="91">
        <v>39</v>
      </c>
      <c r="J29" s="183" t="s">
        <v>39</v>
      </c>
      <c r="K29" s="207">
        <f t="shared" si="1"/>
        <v>40</v>
      </c>
      <c r="L29" s="253" t="s">
        <v>2</v>
      </c>
      <c r="M29" s="380">
        <v>939</v>
      </c>
      <c r="N29" s="99">
        <f t="shared" si="2"/>
        <v>1244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18</v>
      </c>
      <c r="C30" s="47">
        <f t="shared" si="5"/>
        <v>2941</v>
      </c>
      <c r="D30" s="110">
        <f t="shared" si="6"/>
        <v>2828</v>
      </c>
      <c r="E30" s="62">
        <f t="shared" si="3"/>
        <v>208.28611898016996</v>
      </c>
      <c r="F30" s="58">
        <f t="shared" si="4"/>
        <v>103.99575671852898</v>
      </c>
      <c r="G30" s="79"/>
      <c r="H30" s="98">
        <v>15</v>
      </c>
      <c r="I30" s="91">
        <v>27</v>
      </c>
      <c r="J30" s="183" t="s">
        <v>31</v>
      </c>
      <c r="K30" s="129"/>
      <c r="L30" s="390" t="s">
        <v>108</v>
      </c>
      <c r="M30" s="381">
        <v>96274</v>
      </c>
      <c r="N30" s="99">
        <f>SUM(H44)</f>
        <v>98949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2</v>
      </c>
      <c r="C31" s="47">
        <f t="shared" si="5"/>
        <v>1244</v>
      </c>
      <c r="D31" s="110">
        <f t="shared" si="6"/>
        <v>10026</v>
      </c>
      <c r="E31" s="63">
        <f t="shared" si="3"/>
        <v>132.48136315228967</v>
      </c>
      <c r="F31" s="70">
        <f t="shared" si="4"/>
        <v>12.407739876321564</v>
      </c>
      <c r="G31" s="82"/>
      <c r="H31" s="345">
        <v>15</v>
      </c>
      <c r="I31" s="91">
        <v>29</v>
      </c>
      <c r="J31" s="183" t="s">
        <v>95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58</v>
      </c>
      <c r="C32" s="74">
        <f>SUM(H44)</f>
        <v>98949</v>
      </c>
      <c r="D32" s="74">
        <f>SUM(L14)</f>
        <v>103633</v>
      </c>
      <c r="E32" s="75">
        <f>SUM(N30/M30*100)</f>
        <v>102.77852795147184</v>
      </c>
      <c r="F32" s="70">
        <f t="shared" si="4"/>
        <v>95.480204182065549</v>
      </c>
      <c r="G32" s="78"/>
      <c r="H32" s="99">
        <v>10</v>
      </c>
      <c r="I32" s="91">
        <v>32</v>
      </c>
      <c r="J32" s="183" t="s">
        <v>35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345">
        <v>1</v>
      </c>
      <c r="I33" s="91">
        <v>4</v>
      </c>
      <c r="J33" s="183" t="s">
        <v>11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1</v>
      </c>
      <c r="I34" s="91">
        <v>23</v>
      </c>
      <c r="J34" s="183" t="s">
        <v>27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0</v>
      </c>
      <c r="I35" s="91">
        <v>3</v>
      </c>
      <c r="J35" s="183" t="s">
        <v>10</v>
      </c>
      <c r="K35" s="49"/>
      <c r="L35" s="24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7</v>
      </c>
      <c r="J36" s="183" t="s">
        <v>14</v>
      </c>
      <c r="K36" s="49"/>
      <c r="L36" s="24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8</v>
      </c>
      <c r="J37" s="183" t="s">
        <v>15</v>
      </c>
      <c r="K37" s="49"/>
      <c r="L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10</v>
      </c>
      <c r="J38" s="183" t="s">
        <v>16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15</v>
      </c>
      <c r="J39" s="183" t="s">
        <v>20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345">
        <v>0</v>
      </c>
      <c r="I40" s="91">
        <v>19</v>
      </c>
      <c r="J40" s="183" t="s">
        <v>23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98949</v>
      </c>
      <c r="I44" s="4"/>
      <c r="J44" s="182" t="s">
        <v>106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183</v>
      </c>
      <c r="I48" s="4"/>
      <c r="J48" s="204" t="s">
        <v>104</v>
      </c>
      <c r="K48" s="89"/>
      <c r="L48" s="353" t="s">
        <v>180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99</v>
      </c>
      <c r="I49" s="4"/>
      <c r="J49" s="160" t="s">
        <v>9</v>
      </c>
      <c r="K49" s="111"/>
      <c r="L49" s="106" t="s">
        <v>99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273636</v>
      </c>
      <c r="I50" s="183">
        <v>17</v>
      </c>
      <c r="J50" s="182" t="s">
        <v>21</v>
      </c>
      <c r="K50" s="138">
        <f>SUM(I50)</f>
        <v>17</v>
      </c>
      <c r="L50" s="354">
        <v>35894</v>
      </c>
      <c r="M50" s="86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83754</v>
      </c>
      <c r="I51" s="183">
        <v>36</v>
      </c>
      <c r="J51" s="183" t="s">
        <v>5</v>
      </c>
      <c r="K51" s="138">
        <f t="shared" ref="K51:K59" si="7">SUM(I51)</f>
        <v>36</v>
      </c>
      <c r="L51" s="354">
        <v>74213</v>
      </c>
      <c r="M51" s="86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31980</v>
      </c>
      <c r="I52" s="183">
        <v>16</v>
      </c>
      <c r="J52" s="182" t="s">
        <v>3</v>
      </c>
      <c r="K52" s="138">
        <f t="shared" si="7"/>
        <v>16</v>
      </c>
      <c r="L52" s="354">
        <v>28735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345">
        <v>21145</v>
      </c>
      <c r="I53" s="183">
        <v>40</v>
      </c>
      <c r="J53" s="182" t="s">
        <v>2</v>
      </c>
      <c r="K53" s="138">
        <f t="shared" si="7"/>
        <v>40</v>
      </c>
      <c r="L53" s="354">
        <v>16842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53</v>
      </c>
      <c r="C54" s="66" t="s">
        <v>195</v>
      </c>
      <c r="D54" s="66" t="s">
        <v>183</v>
      </c>
      <c r="E54" s="66" t="s">
        <v>51</v>
      </c>
      <c r="F54" s="66" t="s">
        <v>50</v>
      </c>
      <c r="G54" s="67" t="s">
        <v>52</v>
      </c>
      <c r="H54" s="98">
        <v>20629</v>
      </c>
      <c r="I54" s="183">
        <v>33</v>
      </c>
      <c r="J54" s="182" t="s">
        <v>0</v>
      </c>
      <c r="K54" s="138">
        <f t="shared" si="7"/>
        <v>33</v>
      </c>
      <c r="L54" s="354">
        <v>15567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273636</v>
      </c>
      <c r="D55" s="6">
        <f t="shared" ref="D55:D64" si="8">SUM(L50)</f>
        <v>35894</v>
      </c>
      <c r="E55" s="58">
        <f>SUM(N66/M66*100)</f>
        <v>103.049269598816</v>
      </c>
      <c r="F55" s="58">
        <f t="shared" ref="F55:F65" si="9">SUM(C55/D55*100)</f>
        <v>762.34468156237813</v>
      </c>
      <c r="G55" s="69"/>
      <c r="H55" s="98">
        <v>16216</v>
      </c>
      <c r="I55" s="183">
        <v>26</v>
      </c>
      <c r="J55" s="182" t="s">
        <v>30</v>
      </c>
      <c r="K55" s="138">
        <f t="shared" si="7"/>
        <v>26</v>
      </c>
      <c r="L55" s="354">
        <v>19757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83754</v>
      </c>
      <c r="D56" s="6">
        <f t="shared" si="8"/>
        <v>74213</v>
      </c>
      <c r="E56" s="58">
        <f t="shared" ref="E56:E65" si="11">SUM(N67/M67*100)</f>
        <v>93.322339465386023</v>
      </c>
      <c r="F56" s="58">
        <f t="shared" si="9"/>
        <v>112.85623812539582</v>
      </c>
      <c r="G56" s="69"/>
      <c r="H56" s="98">
        <v>13489</v>
      </c>
      <c r="I56" s="183">
        <v>24</v>
      </c>
      <c r="J56" s="182" t="s">
        <v>28</v>
      </c>
      <c r="K56" s="138">
        <f t="shared" si="7"/>
        <v>24</v>
      </c>
      <c r="L56" s="354">
        <v>14205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3</v>
      </c>
      <c r="C57" s="47">
        <f t="shared" si="10"/>
        <v>31980</v>
      </c>
      <c r="D57" s="6">
        <f t="shared" si="8"/>
        <v>28735</v>
      </c>
      <c r="E57" s="58">
        <f t="shared" si="11"/>
        <v>134.86273352169695</v>
      </c>
      <c r="F57" s="58">
        <f t="shared" si="9"/>
        <v>111.29284844266574</v>
      </c>
      <c r="G57" s="69"/>
      <c r="H57" s="98">
        <v>11378</v>
      </c>
      <c r="I57" s="183">
        <v>38</v>
      </c>
      <c r="J57" s="182" t="s">
        <v>38</v>
      </c>
      <c r="K57" s="138">
        <f t="shared" si="7"/>
        <v>38</v>
      </c>
      <c r="L57" s="354">
        <v>15860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2</v>
      </c>
      <c r="C58" s="47">
        <f t="shared" si="10"/>
        <v>21145</v>
      </c>
      <c r="D58" s="6">
        <f t="shared" si="8"/>
        <v>16842</v>
      </c>
      <c r="E58" s="58">
        <f t="shared" si="11"/>
        <v>108.72583299053886</v>
      </c>
      <c r="F58" s="58">
        <f t="shared" si="9"/>
        <v>125.54922218263864</v>
      </c>
      <c r="G58" s="69"/>
      <c r="H58" s="460">
        <v>10555</v>
      </c>
      <c r="I58" s="253">
        <v>37</v>
      </c>
      <c r="J58" s="185" t="s">
        <v>37</v>
      </c>
      <c r="K58" s="138">
        <f t="shared" si="7"/>
        <v>37</v>
      </c>
      <c r="L58" s="352">
        <v>7196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0</v>
      </c>
      <c r="C59" s="47">
        <f t="shared" si="10"/>
        <v>20629</v>
      </c>
      <c r="D59" s="6">
        <f t="shared" si="8"/>
        <v>15567</v>
      </c>
      <c r="E59" s="58">
        <f t="shared" si="11"/>
        <v>134.13746017296313</v>
      </c>
      <c r="F59" s="58">
        <f t="shared" si="9"/>
        <v>132.5175049784801</v>
      </c>
      <c r="G59" s="79"/>
      <c r="H59" s="460">
        <v>9204</v>
      </c>
      <c r="I59" s="185">
        <v>25</v>
      </c>
      <c r="J59" s="185" t="s">
        <v>29</v>
      </c>
      <c r="K59" s="138">
        <f t="shared" si="7"/>
        <v>25</v>
      </c>
      <c r="L59" s="352">
        <v>9272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30</v>
      </c>
      <c r="C60" s="47">
        <f t="shared" si="10"/>
        <v>16216</v>
      </c>
      <c r="D60" s="6">
        <f t="shared" si="8"/>
        <v>19757</v>
      </c>
      <c r="E60" s="58">
        <f t="shared" si="11"/>
        <v>78.714625503616332</v>
      </c>
      <c r="F60" s="58">
        <f t="shared" si="9"/>
        <v>82.077238447132657</v>
      </c>
      <c r="G60" s="69"/>
      <c r="H60" s="473">
        <v>2554</v>
      </c>
      <c r="I60" s="255">
        <v>15</v>
      </c>
      <c r="J60" s="255" t="s">
        <v>20</v>
      </c>
      <c r="K60" s="89" t="s">
        <v>8</v>
      </c>
      <c r="L60" s="513">
        <v>257070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28</v>
      </c>
      <c r="C61" s="47">
        <f t="shared" si="10"/>
        <v>13489</v>
      </c>
      <c r="D61" s="6">
        <f t="shared" si="8"/>
        <v>14205</v>
      </c>
      <c r="E61" s="58">
        <f t="shared" si="11"/>
        <v>103.76952073236403</v>
      </c>
      <c r="F61" s="58">
        <f t="shared" si="9"/>
        <v>94.959521295318552</v>
      </c>
      <c r="G61" s="69"/>
      <c r="H61" s="98">
        <v>2108</v>
      </c>
      <c r="I61" s="183">
        <v>30</v>
      </c>
      <c r="J61" s="182" t="s">
        <v>98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38</v>
      </c>
      <c r="C62" s="47">
        <f t="shared" si="10"/>
        <v>11378</v>
      </c>
      <c r="D62" s="6">
        <f t="shared" si="8"/>
        <v>15860</v>
      </c>
      <c r="E62" s="58">
        <f t="shared" si="11"/>
        <v>105.66493313521545</v>
      </c>
      <c r="F62" s="58">
        <f t="shared" si="9"/>
        <v>71.740226986128633</v>
      </c>
      <c r="G62" s="80"/>
      <c r="H62" s="345">
        <v>1926</v>
      </c>
      <c r="I62" s="183">
        <v>34</v>
      </c>
      <c r="J62" s="182" t="s">
        <v>1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37</v>
      </c>
      <c r="C63" s="47">
        <f t="shared" si="10"/>
        <v>10555</v>
      </c>
      <c r="D63" s="6">
        <f t="shared" si="8"/>
        <v>7196</v>
      </c>
      <c r="E63" s="58">
        <f t="shared" si="11"/>
        <v>144.21369039486268</v>
      </c>
      <c r="F63" s="58">
        <f t="shared" si="9"/>
        <v>146.67871039466368</v>
      </c>
      <c r="G63" s="79"/>
      <c r="H63" s="98">
        <v>1563</v>
      </c>
      <c r="I63" s="182">
        <v>1</v>
      </c>
      <c r="J63" s="182" t="s">
        <v>4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29</v>
      </c>
      <c r="C64" s="47">
        <f t="shared" si="10"/>
        <v>9204</v>
      </c>
      <c r="D64" s="6">
        <f t="shared" si="8"/>
        <v>9272</v>
      </c>
      <c r="E64" s="64">
        <f t="shared" si="11"/>
        <v>100.29421379535796</v>
      </c>
      <c r="F64" s="58">
        <f t="shared" si="9"/>
        <v>99.266609145815352</v>
      </c>
      <c r="G64" s="82"/>
      <c r="H64" s="137">
        <v>1496</v>
      </c>
      <c r="I64" s="182">
        <v>39</v>
      </c>
      <c r="J64" s="182" t="s">
        <v>39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58</v>
      </c>
      <c r="C65" s="74">
        <f>SUM(H90)</f>
        <v>506701</v>
      </c>
      <c r="D65" s="74">
        <f>SUM(L60)</f>
        <v>257070</v>
      </c>
      <c r="E65" s="77">
        <f t="shared" si="11"/>
        <v>103.24107466676446</v>
      </c>
      <c r="F65" s="77">
        <f t="shared" si="9"/>
        <v>197.106235655658</v>
      </c>
      <c r="G65" s="78"/>
      <c r="H65" s="99">
        <v>1227</v>
      </c>
      <c r="I65" s="183">
        <v>29</v>
      </c>
      <c r="J65" s="182" t="s">
        <v>95</v>
      </c>
      <c r="K65" s="1"/>
      <c r="L65" s="218" t="s">
        <v>104</v>
      </c>
      <c r="M65" s="157" t="s">
        <v>75</v>
      </c>
      <c r="N65" t="s">
        <v>74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1213</v>
      </c>
      <c r="I66" s="183">
        <v>35</v>
      </c>
      <c r="J66" s="182" t="s">
        <v>36</v>
      </c>
      <c r="K66" s="131">
        <f>SUM(I50)</f>
        <v>17</v>
      </c>
      <c r="L66" s="182" t="s">
        <v>21</v>
      </c>
      <c r="M66" s="366">
        <v>265539</v>
      </c>
      <c r="N66" s="99">
        <f>SUM(H50)</f>
        <v>273636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1059</v>
      </c>
      <c r="I67" s="183">
        <v>14</v>
      </c>
      <c r="J67" s="182" t="s">
        <v>19</v>
      </c>
      <c r="K67" s="131">
        <f t="shared" ref="K67:K75" si="12">SUM(I51)</f>
        <v>36</v>
      </c>
      <c r="L67" s="183" t="s">
        <v>5</v>
      </c>
      <c r="M67" s="364">
        <v>89747</v>
      </c>
      <c r="N67" s="99">
        <f t="shared" ref="N67:N75" si="13">SUM(H51)</f>
        <v>83754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802</v>
      </c>
      <c r="I68" s="182">
        <v>21</v>
      </c>
      <c r="J68" s="182" t="s">
        <v>25</v>
      </c>
      <c r="K68" s="131">
        <f t="shared" si="12"/>
        <v>16</v>
      </c>
      <c r="L68" s="182" t="s">
        <v>3</v>
      </c>
      <c r="M68" s="364">
        <v>23713</v>
      </c>
      <c r="N68" s="99">
        <f t="shared" si="13"/>
        <v>31980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429</v>
      </c>
      <c r="I69" s="182">
        <v>13</v>
      </c>
      <c r="J69" s="182" t="s">
        <v>7</v>
      </c>
      <c r="K69" s="131">
        <f t="shared" si="12"/>
        <v>40</v>
      </c>
      <c r="L69" s="182" t="s">
        <v>2</v>
      </c>
      <c r="M69" s="364">
        <v>19448</v>
      </c>
      <c r="N69" s="99">
        <f t="shared" si="13"/>
        <v>21145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170</v>
      </c>
      <c r="I70" s="182">
        <v>9</v>
      </c>
      <c r="J70" s="393" t="s">
        <v>170</v>
      </c>
      <c r="K70" s="131">
        <f t="shared" si="12"/>
        <v>33</v>
      </c>
      <c r="L70" s="182" t="s">
        <v>0</v>
      </c>
      <c r="M70" s="364">
        <v>15379</v>
      </c>
      <c r="N70" s="99">
        <f t="shared" si="13"/>
        <v>20629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61</v>
      </c>
      <c r="I71" s="182">
        <v>22</v>
      </c>
      <c r="J71" s="182" t="s">
        <v>26</v>
      </c>
      <c r="K71" s="131">
        <f t="shared" si="12"/>
        <v>26</v>
      </c>
      <c r="L71" s="182" t="s">
        <v>30</v>
      </c>
      <c r="M71" s="364">
        <v>20601</v>
      </c>
      <c r="N71" s="99">
        <f t="shared" si="13"/>
        <v>16216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61</v>
      </c>
      <c r="I72" s="182">
        <v>27</v>
      </c>
      <c r="J72" s="182" t="s">
        <v>31</v>
      </c>
      <c r="K72" s="131">
        <f t="shared" si="12"/>
        <v>24</v>
      </c>
      <c r="L72" s="182" t="s">
        <v>28</v>
      </c>
      <c r="M72" s="364">
        <v>12999</v>
      </c>
      <c r="N72" s="99">
        <f t="shared" si="13"/>
        <v>13489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25</v>
      </c>
      <c r="I73" s="182">
        <v>28</v>
      </c>
      <c r="J73" s="182" t="s">
        <v>32</v>
      </c>
      <c r="K73" s="131">
        <f t="shared" si="12"/>
        <v>38</v>
      </c>
      <c r="L73" s="182" t="s">
        <v>38</v>
      </c>
      <c r="M73" s="364">
        <v>10768</v>
      </c>
      <c r="N73" s="99">
        <f t="shared" si="13"/>
        <v>11378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345">
        <v>8</v>
      </c>
      <c r="I74" s="182">
        <v>4</v>
      </c>
      <c r="J74" s="182" t="s">
        <v>11</v>
      </c>
      <c r="K74" s="131">
        <f t="shared" si="12"/>
        <v>37</v>
      </c>
      <c r="L74" s="185" t="s">
        <v>37</v>
      </c>
      <c r="M74" s="365">
        <v>7319</v>
      </c>
      <c r="N74" s="99">
        <f t="shared" si="13"/>
        <v>10555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8</v>
      </c>
      <c r="I75" s="182">
        <v>23</v>
      </c>
      <c r="J75" s="182" t="s">
        <v>27</v>
      </c>
      <c r="K75" s="131">
        <f t="shared" si="12"/>
        <v>25</v>
      </c>
      <c r="L75" s="185" t="s">
        <v>29</v>
      </c>
      <c r="M75" s="365">
        <v>9177</v>
      </c>
      <c r="N75" s="190">
        <f t="shared" si="13"/>
        <v>9204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5</v>
      </c>
      <c r="I76" s="182">
        <v>18</v>
      </c>
      <c r="J76" s="182" t="s">
        <v>22</v>
      </c>
      <c r="K76" s="4"/>
      <c r="L76" s="390" t="s">
        <v>108</v>
      </c>
      <c r="M76" s="397">
        <v>490794</v>
      </c>
      <c r="N76" s="195">
        <f>SUM(H90)</f>
        <v>506701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0</v>
      </c>
      <c r="I77" s="182">
        <v>2</v>
      </c>
      <c r="J77" s="182" t="s">
        <v>6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0</v>
      </c>
      <c r="I78" s="182">
        <v>3</v>
      </c>
      <c r="J78" s="182" t="s">
        <v>10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0</v>
      </c>
      <c r="I79" s="182">
        <v>5</v>
      </c>
      <c r="J79" s="182" t="s">
        <v>12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6</v>
      </c>
      <c r="J80" s="182" t="s">
        <v>13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7</v>
      </c>
      <c r="J81" s="182" t="s">
        <v>14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8</v>
      </c>
      <c r="J82" s="182" t="s">
        <v>15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221">
        <v>0</v>
      </c>
      <c r="I83" s="182">
        <v>10</v>
      </c>
      <c r="J83" s="182" t="s">
        <v>16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11</v>
      </c>
      <c r="J84" s="182" t="s">
        <v>17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345">
        <v>0</v>
      </c>
      <c r="I85" s="183">
        <v>12</v>
      </c>
      <c r="J85" s="183" t="s">
        <v>18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345">
        <v>0</v>
      </c>
      <c r="I86" s="182">
        <v>19</v>
      </c>
      <c r="J86" s="182" t="s">
        <v>23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506701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R15" sqref="R15"/>
    </sheetView>
  </sheetViews>
  <sheetFormatPr defaultRowHeight="13.5" x14ac:dyDescent="0.15"/>
  <cols>
    <col min="1" max="1" width="6.125" style="467" customWidth="1"/>
    <col min="2" max="2" width="19.375" style="467" customWidth="1"/>
    <col min="3" max="4" width="13.25" style="467" customWidth="1"/>
    <col min="5" max="6" width="11.875" style="467" customWidth="1"/>
    <col min="7" max="7" width="17.875" style="467" customWidth="1"/>
    <col min="8" max="8" width="3.75" style="467" customWidth="1"/>
    <col min="9" max="9" width="18.5" style="31" customWidth="1"/>
    <col min="10" max="10" width="12.875" style="467" customWidth="1"/>
    <col min="11" max="11" width="5.5" style="467" customWidth="1"/>
    <col min="12" max="12" width="4.25" style="467" customWidth="1"/>
    <col min="13" max="13" width="17.25" style="467" customWidth="1"/>
    <col min="14" max="14" width="17.625" style="467" customWidth="1"/>
    <col min="15" max="15" width="3.75" style="27" customWidth="1"/>
    <col min="16" max="16" width="18" style="467" customWidth="1"/>
    <col min="17" max="17" width="13.875" style="467" customWidth="1"/>
    <col min="18" max="18" width="11.5" style="467" customWidth="1"/>
    <col min="19" max="19" width="14" style="467" customWidth="1"/>
    <col min="20" max="16384" width="9" style="467"/>
  </cols>
  <sheetData>
    <row r="1" spans="1:19" ht="22.5" customHeight="1" x14ac:dyDescent="0.15">
      <c r="A1" s="550" t="s">
        <v>206</v>
      </c>
      <c r="B1" s="551"/>
      <c r="C1" s="551"/>
      <c r="D1" s="551"/>
      <c r="E1" s="551"/>
      <c r="F1" s="551"/>
      <c r="G1" s="551"/>
      <c r="I1" s="474"/>
      <c r="J1" s="489"/>
      <c r="M1" s="17"/>
      <c r="N1" s="467" t="s">
        <v>195</v>
      </c>
      <c r="O1" s="497"/>
      <c r="P1" s="53"/>
      <c r="Q1" s="330" t="s">
        <v>183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67</v>
      </c>
      <c r="K2" s="4" t="s">
        <v>44</v>
      </c>
      <c r="L2" s="4"/>
      <c r="M2" s="9" t="s">
        <v>9</v>
      </c>
      <c r="N2" s="498" t="s">
        <v>190</v>
      </c>
      <c r="O2" s="99"/>
      <c r="P2" s="91"/>
      <c r="Q2" s="498" t="s">
        <v>190</v>
      </c>
      <c r="R2" s="495"/>
      <c r="S2" s="496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319572</v>
      </c>
      <c r="K3" s="225">
        <v>1</v>
      </c>
      <c r="L3" s="4">
        <f>SUM(H3)</f>
        <v>17</v>
      </c>
      <c r="M3" s="182" t="s">
        <v>21</v>
      </c>
      <c r="N3" s="14">
        <f>SUM(J3)</f>
        <v>319572</v>
      </c>
      <c r="O3" s="4">
        <f>SUM(H3)</f>
        <v>17</v>
      </c>
      <c r="P3" s="182" t="s">
        <v>21</v>
      </c>
      <c r="Q3" s="226">
        <v>68577</v>
      </c>
      <c r="R3" s="495"/>
      <c r="S3" s="496"/>
    </row>
    <row r="4" spans="1:19" ht="13.5" customHeight="1" x14ac:dyDescent="0.15">
      <c r="H4" s="91">
        <v>26</v>
      </c>
      <c r="I4" s="182" t="s">
        <v>30</v>
      </c>
      <c r="J4" s="14">
        <v>137625</v>
      </c>
      <c r="K4" s="225">
        <v>2</v>
      </c>
      <c r="L4" s="4">
        <f t="shared" ref="L4:L12" si="0">SUM(H4)</f>
        <v>26</v>
      </c>
      <c r="M4" s="182" t="s">
        <v>30</v>
      </c>
      <c r="N4" s="14">
        <f t="shared" ref="N4:N12" si="1">SUM(J4)</f>
        <v>137625</v>
      </c>
      <c r="O4" s="4">
        <f t="shared" ref="O4:O12" si="2">SUM(H4)</f>
        <v>26</v>
      </c>
      <c r="P4" s="182" t="s">
        <v>30</v>
      </c>
      <c r="Q4" s="96">
        <v>139630</v>
      </c>
      <c r="R4" s="495"/>
      <c r="S4" s="496"/>
    </row>
    <row r="5" spans="1:19" ht="13.5" customHeight="1" x14ac:dyDescent="0.15">
      <c r="H5" s="91">
        <v>36</v>
      </c>
      <c r="I5" s="183" t="s">
        <v>5</v>
      </c>
      <c r="J5" s="14">
        <v>126116</v>
      </c>
      <c r="K5" s="225">
        <v>3</v>
      </c>
      <c r="L5" s="4">
        <f t="shared" si="0"/>
        <v>36</v>
      </c>
      <c r="M5" s="183" t="s">
        <v>5</v>
      </c>
      <c r="N5" s="14">
        <f t="shared" si="1"/>
        <v>126116</v>
      </c>
      <c r="O5" s="4">
        <f t="shared" si="2"/>
        <v>36</v>
      </c>
      <c r="P5" s="183" t="s">
        <v>5</v>
      </c>
      <c r="Q5" s="96">
        <v>100473</v>
      </c>
      <c r="S5" s="53"/>
    </row>
    <row r="6" spans="1:19" ht="13.5" customHeight="1" x14ac:dyDescent="0.15">
      <c r="H6" s="91">
        <v>31</v>
      </c>
      <c r="I6" s="182" t="s">
        <v>63</v>
      </c>
      <c r="J6" s="14">
        <v>79374</v>
      </c>
      <c r="K6" s="225">
        <v>4</v>
      </c>
      <c r="L6" s="4">
        <f t="shared" si="0"/>
        <v>31</v>
      </c>
      <c r="M6" s="182" t="s">
        <v>63</v>
      </c>
      <c r="N6" s="14">
        <f t="shared" si="1"/>
        <v>79374</v>
      </c>
      <c r="O6" s="4">
        <f t="shared" si="2"/>
        <v>31</v>
      </c>
      <c r="P6" s="182" t="s">
        <v>63</v>
      </c>
      <c r="Q6" s="96">
        <v>82252</v>
      </c>
    </row>
    <row r="7" spans="1:19" ht="13.5" customHeight="1" x14ac:dyDescent="0.15">
      <c r="H7" s="91">
        <v>16</v>
      </c>
      <c r="I7" s="182" t="s">
        <v>3</v>
      </c>
      <c r="J7" s="97">
        <v>76981</v>
      </c>
      <c r="K7" s="225">
        <v>5</v>
      </c>
      <c r="L7" s="4">
        <f t="shared" si="0"/>
        <v>16</v>
      </c>
      <c r="M7" s="182" t="s">
        <v>3</v>
      </c>
      <c r="N7" s="14">
        <f t="shared" si="1"/>
        <v>76981</v>
      </c>
      <c r="O7" s="4">
        <f t="shared" si="2"/>
        <v>16</v>
      </c>
      <c r="P7" s="182" t="s">
        <v>0</v>
      </c>
      <c r="Q7" s="96">
        <v>71254</v>
      </c>
    </row>
    <row r="8" spans="1:19" ht="13.5" customHeight="1" x14ac:dyDescent="0.15">
      <c r="H8" s="91">
        <v>33</v>
      </c>
      <c r="I8" s="182" t="s">
        <v>0</v>
      </c>
      <c r="J8" s="14">
        <v>73538</v>
      </c>
      <c r="K8" s="225">
        <v>6</v>
      </c>
      <c r="L8" s="4">
        <f t="shared" si="0"/>
        <v>33</v>
      </c>
      <c r="M8" s="182" t="s">
        <v>0</v>
      </c>
      <c r="N8" s="14">
        <f t="shared" si="1"/>
        <v>73538</v>
      </c>
      <c r="O8" s="4">
        <f t="shared" si="2"/>
        <v>33</v>
      </c>
      <c r="P8" s="183" t="s">
        <v>2</v>
      </c>
      <c r="Q8" s="96">
        <v>77521</v>
      </c>
    </row>
    <row r="9" spans="1:19" ht="13.5" customHeight="1" x14ac:dyDescent="0.15">
      <c r="H9" s="522">
        <v>40</v>
      </c>
      <c r="I9" s="253" t="s">
        <v>2</v>
      </c>
      <c r="J9" s="14">
        <v>68612</v>
      </c>
      <c r="K9" s="225">
        <v>7</v>
      </c>
      <c r="L9" s="4">
        <f t="shared" si="0"/>
        <v>40</v>
      </c>
      <c r="M9" s="253" t="s">
        <v>2</v>
      </c>
      <c r="N9" s="14">
        <f t="shared" si="1"/>
        <v>68612</v>
      </c>
      <c r="O9" s="4">
        <f t="shared" si="2"/>
        <v>40</v>
      </c>
      <c r="P9" s="185" t="s">
        <v>1</v>
      </c>
      <c r="Q9" s="96">
        <v>76318</v>
      </c>
    </row>
    <row r="10" spans="1:19" ht="13.5" customHeight="1" x14ac:dyDescent="0.15">
      <c r="H10" s="91">
        <v>34</v>
      </c>
      <c r="I10" s="182" t="s">
        <v>1</v>
      </c>
      <c r="J10" s="251">
        <v>68097</v>
      </c>
      <c r="K10" s="225">
        <v>8</v>
      </c>
      <c r="L10" s="4">
        <f t="shared" si="0"/>
        <v>34</v>
      </c>
      <c r="M10" s="182" t="s">
        <v>1</v>
      </c>
      <c r="N10" s="14">
        <f t="shared" si="1"/>
        <v>68097</v>
      </c>
      <c r="O10" s="4">
        <f t="shared" si="2"/>
        <v>34</v>
      </c>
      <c r="P10" s="182" t="s">
        <v>3</v>
      </c>
      <c r="Q10" s="96">
        <v>65232</v>
      </c>
    </row>
    <row r="11" spans="1:19" ht="13.5" customHeight="1" x14ac:dyDescent="0.15">
      <c r="H11" s="152">
        <v>13</v>
      </c>
      <c r="I11" s="185" t="s">
        <v>7</v>
      </c>
      <c r="J11" s="151">
        <v>56918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56918</v>
      </c>
      <c r="O11" s="4">
        <f t="shared" si="2"/>
        <v>13</v>
      </c>
      <c r="P11" s="185" t="s">
        <v>7</v>
      </c>
      <c r="Q11" s="96">
        <v>55478</v>
      </c>
    </row>
    <row r="12" spans="1:19" ht="13.5" customHeight="1" thickBot="1" x14ac:dyDescent="0.2">
      <c r="H12" s="321">
        <v>38</v>
      </c>
      <c r="I12" s="462" t="s">
        <v>38</v>
      </c>
      <c r="J12" s="465">
        <v>47092</v>
      </c>
      <c r="K12" s="224">
        <v>10</v>
      </c>
      <c r="L12" s="4">
        <f t="shared" si="0"/>
        <v>38</v>
      </c>
      <c r="M12" s="462" t="s">
        <v>38</v>
      </c>
      <c r="N12" s="128">
        <f t="shared" si="1"/>
        <v>47092</v>
      </c>
      <c r="O12" s="15">
        <f t="shared" si="2"/>
        <v>38</v>
      </c>
      <c r="P12" s="462" t="s">
        <v>38</v>
      </c>
      <c r="Q12" s="227">
        <v>41107</v>
      </c>
    </row>
    <row r="13" spans="1:19" ht="13.5" customHeight="1" thickTop="1" thickBot="1" x14ac:dyDescent="0.2">
      <c r="H13" s="136">
        <v>24</v>
      </c>
      <c r="I13" s="516" t="s">
        <v>28</v>
      </c>
      <c r="J13" s="518">
        <v>43173</v>
      </c>
      <c r="K13" s="116"/>
      <c r="L13" s="85"/>
      <c r="M13" s="186"/>
      <c r="N13" s="396">
        <f>SUM(J43)</f>
        <v>1401279</v>
      </c>
      <c r="O13" s="4"/>
      <c r="P13" s="320" t="s">
        <v>8</v>
      </c>
      <c r="Q13" s="229">
        <v>1102037</v>
      </c>
    </row>
    <row r="14" spans="1:19" ht="13.5" customHeight="1" x14ac:dyDescent="0.15">
      <c r="B14" s="21"/>
      <c r="G14" s="1"/>
      <c r="H14" s="91">
        <v>3</v>
      </c>
      <c r="I14" s="182" t="s">
        <v>10</v>
      </c>
      <c r="J14" s="14">
        <v>42743</v>
      </c>
      <c r="K14" s="116"/>
      <c r="L14" s="28"/>
      <c r="O14" s="467"/>
    </row>
    <row r="15" spans="1:19" ht="13.5" customHeight="1" x14ac:dyDescent="0.15">
      <c r="H15" s="91">
        <v>2</v>
      </c>
      <c r="I15" s="182" t="s">
        <v>6</v>
      </c>
      <c r="J15" s="14">
        <v>41351</v>
      </c>
      <c r="K15" s="116"/>
      <c r="L15" s="28"/>
      <c r="M15" s="1" t="s">
        <v>196</v>
      </c>
      <c r="N15" s="16"/>
      <c r="O15" s="467"/>
      <c r="P15" s="467" t="s">
        <v>197</v>
      </c>
      <c r="Q15" s="95" t="s">
        <v>191</v>
      </c>
    </row>
    <row r="16" spans="1:19" ht="13.5" customHeight="1" x14ac:dyDescent="0.15">
      <c r="B16" s="1"/>
      <c r="C16" s="16"/>
      <c r="D16" s="1"/>
      <c r="E16" s="19"/>
      <c r="F16" s="1"/>
      <c r="H16" s="91">
        <v>25</v>
      </c>
      <c r="I16" s="182" t="s">
        <v>29</v>
      </c>
      <c r="J16" s="14">
        <v>39199</v>
      </c>
      <c r="K16" s="116"/>
      <c r="L16" s="4">
        <f>SUM(L3)</f>
        <v>17</v>
      </c>
      <c r="M16" s="14">
        <f>SUM(N3)</f>
        <v>319572</v>
      </c>
      <c r="N16" s="182" t="s">
        <v>21</v>
      </c>
      <c r="O16" s="4">
        <f>SUM(O3)</f>
        <v>17</v>
      </c>
      <c r="P16" s="14">
        <f>SUM(M16)</f>
        <v>319572</v>
      </c>
      <c r="Q16" s="325">
        <v>325665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37</v>
      </c>
      <c r="I17" s="182" t="s">
        <v>37</v>
      </c>
      <c r="J17" s="14">
        <v>28443</v>
      </c>
      <c r="K17" s="116"/>
      <c r="L17" s="4">
        <f t="shared" ref="L17:L25" si="3">SUM(L4)</f>
        <v>26</v>
      </c>
      <c r="M17" s="14">
        <f t="shared" ref="M17:M25" si="4">SUM(N4)</f>
        <v>137625</v>
      </c>
      <c r="N17" s="182" t="s">
        <v>30</v>
      </c>
      <c r="O17" s="4">
        <f t="shared" ref="O17:O25" si="5">SUM(O4)</f>
        <v>26</v>
      </c>
      <c r="P17" s="14">
        <f t="shared" ref="P17:P25" si="6">SUM(M17)</f>
        <v>137625</v>
      </c>
      <c r="Q17" s="326">
        <v>143835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1</v>
      </c>
      <c r="I18" s="182" t="s">
        <v>4</v>
      </c>
      <c r="J18" s="14">
        <v>21508</v>
      </c>
      <c r="K18" s="116"/>
      <c r="L18" s="4">
        <f t="shared" si="3"/>
        <v>36</v>
      </c>
      <c r="M18" s="14">
        <f t="shared" si="4"/>
        <v>126116</v>
      </c>
      <c r="N18" s="183" t="s">
        <v>5</v>
      </c>
      <c r="O18" s="4">
        <f t="shared" si="5"/>
        <v>36</v>
      </c>
      <c r="P18" s="14">
        <f t="shared" si="6"/>
        <v>126116</v>
      </c>
      <c r="Q18" s="326">
        <v>120314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H19" s="91">
        <v>9</v>
      </c>
      <c r="I19" s="393" t="s">
        <v>169</v>
      </c>
      <c r="J19" s="251">
        <v>21272</v>
      </c>
      <c r="L19" s="4">
        <f t="shared" si="3"/>
        <v>31</v>
      </c>
      <c r="M19" s="14">
        <f t="shared" si="4"/>
        <v>79374</v>
      </c>
      <c r="N19" s="182" t="s">
        <v>63</v>
      </c>
      <c r="O19" s="4">
        <f t="shared" si="5"/>
        <v>31</v>
      </c>
      <c r="P19" s="14">
        <f t="shared" si="6"/>
        <v>79374</v>
      </c>
      <c r="Q19" s="326">
        <v>87936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22</v>
      </c>
      <c r="I20" s="182" t="s">
        <v>26</v>
      </c>
      <c r="J20" s="251">
        <v>16344</v>
      </c>
      <c r="L20" s="4">
        <f t="shared" si="3"/>
        <v>16</v>
      </c>
      <c r="M20" s="14">
        <f t="shared" si="4"/>
        <v>76981</v>
      </c>
      <c r="N20" s="182" t="s">
        <v>3</v>
      </c>
      <c r="O20" s="4">
        <f t="shared" si="5"/>
        <v>16</v>
      </c>
      <c r="P20" s="14">
        <f t="shared" si="6"/>
        <v>76981</v>
      </c>
      <c r="Q20" s="326">
        <v>67256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14</v>
      </c>
      <c r="I21" s="182" t="s">
        <v>19</v>
      </c>
      <c r="J21" s="14">
        <v>15730</v>
      </c>
      <c r="L21" s="4">
        <f t="shared" si="3"/>
        <v>33</v>
      </c>
      <c r="M21" s="14">
        <f t="shared" si="4"/>
        <v>73538</v>
      </c>
      <c r="N21" s="182" t="s">
        <v>0</v>
      </c>
      <c r="O21" s="4">
        <f t="shared" si="5"/>
        <v>33</v>
      </c>
      <c r="P21" s="14">
        <f t="shared" si="6"/>
        <v>73538</v>
      </c>
      <c r="Q21" s="326">
        <v>76382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21</v>
      </c>
      <c r="I22" s="393" t="s">
        <v>161</v>
      </c>
      <c r="J22" s="14">
        <v>14423</v>
      </c>
      <c r="K22" s="16"/>
      <c r="L22" s="4">
        <f t="shared" si="3"/>
        <v>40</v>
      </c>
      <c r="M22" s="14">
        <f t="shared" si="4"/>
        <v>68612</v>
      </c>
      <c r="N22" s="253" t="s">
        <v>2</v>
      </c>
      <c r="O22" s="4">
        <f t="shared" si="5"/>
        <v>40</v>
      </c>
      <c r="P22" s="14">
        <f t="shared" si="6"/>
        <v>68612</v>
      </c>
      <c r="Q22" s="326">
        <v>74792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11</v>
      </c>
      <c r="I23" s="182" t="s">
        <v>17</v>
      </c>
      <c r="J23" s="251">
        <v>12576</v>
      </c>
      <c r="K23" s="16"/>
      <c r="L23" s="4">
        <f t="shared" si="3"/>
        <v>34</v>
      </c>
      <c r="M23" s="14">
        <f t="shared" si="4"/>
        <v>68097</v>
      </c>
      <c r="N23" s="182" t="s">
        <v>1</v>
      </c>
      <c r="O23" s="4">
        <f t="shared" si="5"/>
        <v>34</v>
      </c>
      <c r="P23" s="14">
        <f t="shared" si="6"/>
        <v>68097</v>
      </c>
      <c r="Q23" s="326">
        <v>68699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15</v>
      </c>
      <c r="I24" s="182" t="s">
        <v>20</v>
      </c>
      <c r="J24" s="14">
        <v>8394</v>
      </c>
      <c r="K24" s="16"/>
      <c r="L24" s="4">
        <f t="shared" si="3"/>
        <v>13</v>
      </c>
      <c r="M24" s="14">
        <f t="shared" si="4"/>
        <v>56918</v>
      </c>
      <c r="N24" s="185" t="s">
        <v>7</v>
      </c>
      <c r="O24" s="4">
        <f t="shared" si="5"/>
        <v>13</v>
      </c>
      <c r="P24" s="14">
        <f t="shared" si="6"/>
        <v>56918</v>
      </c>
      <c r="Q24" s="326">
        <v>60143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H25" s="91">
        <v>35</v>
      </c>
      <c r="I25" s="182" t="s">
        <v>36</v>
      </c>
      <c r="J25" s="151">
        <v>7260</v>
      </c>
      <c r="K25" s="16"/>
      <c r="L25" s="15">
        <f t="shared" si="3"/>
        <v>38</v>
      </c>
      <c r="M25" s="128">
        <f t="shared" si="4"/>
        <v>47092</v>
      </c>
      <c r="N25" s="462" t="s">
        <v>38</v>
      </c>
      <c r="O25" s="15">
        <f t="shared" si="5"/>
        <v>38</v>
      </c>
      <c r="P25" s="128">
        <f t="shared" si="6"/>
        <v>47092</v>
      </c>
      <c r="Q25" s="327">
        <v>47497</v>
      </c>
      <c r="R25" s="141" t="s">
        <v>72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30</v>
      </c>
      <c r="I26" s="182" t="s">
        <v>33</v>
      </c>
      <c r="J26" s="14">
        <v>7219</v>
      </c>
      <c r="K26" s="16"/>
      <c r="L26" s="129"/>
      <c r="M26" s="184">
        <f>SUM(J43-(M16+M17+M18+M19+M20+M21+M22+M23+M24+M25))</f>
        <v>347354</v>
      </c>
      <c r="N26" s="252" t="s">
        <v>45</v>
      </c>
      <c r="O26" s="130"/>
      <c r="P26" s="184">
        <f>SUM(M26)</f>
        <v>347354</v>
      </c>
      <c r="Q26" s="184"/>
      <c r="R26" s="200">
        <v>1411417</v>
      </c>
      <c r="T26" s="30"/>
    </row>
    <row r="27" spans="2:20" ht="13.5" customHeight="1" x14ac:dyDescent="0.15">
      <c r="H27" s="91">
        <v>29</v>
      </c>
      <c r="I27" s="182" t="s">
        <v>54</v>
      </c>
      <c r="J27" s="14">
        <v>5931</v>
      </c>
      <c r="K27" s="16"/>
      <c r="M27" s="53" t="s">
        <v>184</v>
      </c>
      <c r="N27" s="53"/>
      <c r="O27" s="124"/>
      <c r="P27" s="125" t="s">
        <v>185</v>
      </c>
    </row>
    <row r="28" spans="2:20" ht="13.5" customHeight="1" x14ac:dyDescent="0.15">
      <c r="G28" s="18"/>
      <c r="H28" s="91">
        <v>39</v>
      </c>
      <c r="I28" s="182" t="s">
        <v>39</v>
      </c>
      <c r="J28" s="14">
        <v>3594</v>
      </c>
      <c r="K28" s="16"/>
      <c r="M28" s="96">
        <f t="shared" ref="M28:M37" si="7">SUM(Q3)</f>
        <v>68577</v>
      </c>
      <c r="N28" s="182" t="s">
        <v>21</v>
      </c>
      <c r="O28" s="4">
        <f>SUM(L3)</f>
        <v>17</v>
      </c>
      <c r="P28" s="96">
        <f t="shared" ref="P28:P37" si="8">SUM(Q3)</f>
        <v>68577</v>
      </c>
    </row>
    <row r="29" spans="2:20" ht="13.5" customHeight="1" x14ac:dyDescent="0.15">
      <c r="H29" s="91">
        <v>27</v>
      </c>
      <c r="I29" s="182" t="s">
        <v>31</v>
      </c>
      <c r="J29" s="151">
        <v>2989</v>
      </c>
      <c r="K29" s="16"/>
      <c r="M29" s="96">
        <f t="shared" si="7"/>
        <v>139630</v>
      </c>
      <c r="N29" s="182" t="s">
        <v>30</v>
      </c>
      <c r="O29" s="4">
        <f t="shared" ref="O29:O37" si="9">SUM(L4)</f>
        <v>26</v>
      </c>
      <c r="P29" s="96">
        <f t="shared" si="8"/>
        <v>139630</v>
      </c>
    </row>
    <row r="30" spans="2:20" ht="13.5" customHeight="1" x14ac:dyDescent="0.15">
      <c r="H30" s="91">
        <v>10</v>
      </c>
      <c r="I30" s="182" t="s">
        <v>16</v>
      </c>
      <c r="J30" s="14">
        <v>2768</v>
      </c>
      <c r="K30" s="16"/>
      <c r="M30" s="96">
        <f t="shared" si="7"/>
        <v>100473</v>
      </c>
      <c r="N30" s="183" t="s">
        <v>5</v>
      </c>
      <c r="O30" s="4">
        <f t="shared" si="9"/>
        <v>36</v>
      </c>
      <c r="P30" s="96">
        <f t="shared" si="8"/>
        <v>100473</v>
      </c>
    </row>
    <row r="31" spans="2:20" ht="13.5" customHeight="1" x14ac:dyDescent="0.15">
      <c r="H31" s="91">
        <v>12</v>
      </c>
      <c r="I31" s="182" t="s">
        <v>18</v>
      </c>
      <c r="J31" s="14">
        <v>2503</v>
      </c>
      <c r="K31" s="16"/>
      <c r="M31" s="96">
        <f t="shared" si="7"/>
        <v>82252</v>
      </c>
      <c r="N31" s="182" t="s">
        <v>63</v>
      </c>
      <c r="O31" s="4">
        <f t="shared" si="9"/>
        <v>31</v>
      </c>
      <c r="P31" s="96">
        <f t="shared" si="8"/>
        <v>82252</v>
      </c>
    </row>
    <row r="32" spans="2:20" ht="13.5" customHeight="1" x14ac:dyDescent="0.15">
      <c r="H32" s="91">
        <v>20</v>
      </c>
      <c r="I32" s="182" t="s">
        <v>24</v>
      </c>
      <c r="J32" s="97">
        <v>2438</v>
      </c>
      <c r="K32" s="16"/>
      <c r="M32" s="96">
        <f t="shared" si="7"/>
        <v>71254</v>
      </c>
      <c r="N32" s="182" t="s">
        <v>3</v>
      </c>
      <c r="O32" s="4">
        <f t="shared" si="9"/>
        <v>16</v>
      </c>
      <c r="P32" s="96">
        <f t="shared" si="8"/>
        <v>71254</v>
      </c>
      <c r="S32" s="11"/>
    </row>
    <row r="33" spans="8:21" ht="13.5" customHeight="1" x14ac:dyDescent="0.15">
      <c r="H33" s="91">
        <v>4</v>
      </c>
      <c r="I33" s="182" t="s">
        <v>11</v>
      </c>
      <c r="J33" s="251">
        <v>1874</v>
      </c>
      <c r="K33" s="16"/>
      <c r="M33" s="96">
        <f t="shared" si="7"/>
        <v>77521</v>
      </c>
      <c r="N33" s="182" t="s">
        <v>0</v>
      </c>
      <c r="O33" s="4">
        <f t="shared" si="9"/>
        <v>33</v>
      </c>
      <c r="P33" s="96">
        <f t="shared" si="8"/>
        <v>77521</v>
      </c>
      <c r="S33" s="30"/>
      <c r="T33" s="30"/>
    </row>
    <row r="34" spans="8:21" ht="13.5" customHeight="1" x14ac:dyDescent="0.15">
      <c r="H34" s="91">
        <v>6</v>
      </c>
      <c r="I34" s="182" t="s">
        <v>13</v>
      </c>
      <c r="J34" s="14">
        <v>1239</v>
      </c>
      <c r="K34" s="16"/>
      <c r="M34" s="96">
        <f t="shared" si="7"/>
        <v>76318</v>
      </c>
      <c r="N34" s="253" t="s">
        <v>2</v>
      </c>
      <c r="O34" s="4">
        <f t="shared" si="9"/>
        <v>40</v>
      </c>
      <c r="P34" s="96">
        <f t="shared" si="8"/>
        <v>76318</v>
      </c>
      <c r="S34" s="30"/>
      <c r="T34" s="30"/>
    </row>
    <row r="35" spans="8:21" ht="13.5" customHeight="1" x14ac:dyDescent="0.15">
      <c r="H35" s="91">
        <v>5</v>
      </c>
      <c r="I35" s="182" t="s">
        <v>12</v>
      </c>
      <c r="J35" s="251">
        <v>1112</v>
      </c>
      <c r="K35" s="16"/>
      <c r="M35" s="96">
        <f t="shared" si="7"/>
        <v>65232</v>
      </c>
      <c r="N35" s="182" t="s">
        <v>1</v>
      </c>
      <c r="O35" s="4">
        <f t="shared" si="9"/>
        <v>34</v>
      </c>
      <c r="P35" s="96">
        <f t="shared" si="8"/>
        <v>65232</v>
      </c>
      <c r="S35" s="30"/>
    </row>
    <row r="36" spans="8:21" ht="13.5" customHeight="1" x14ac:dyDescent="0.15">
      <c r="H36" s="91">
        <v>23</v>
      </c>
      <c r="I36" s="182" t="s">
        <v>27</v>
      </c>
      <c r="J36" s="14">
        <v>891</v>
      </c>
      <c r="K36" s="16"/>
      <c r="M36" s="96">
        <f t="shared" si="7"/>
        <v>55478</v>
      </c>
      <c r="N36" s="185" t="s">
        <v>7</v>
      </c>
      <c r="O36" s="4">
        <f t="shared" si="9"/>
        <v>13</v>
      </c>
      <c r="P36" s="96">
        <f t="shared" si="8"/>
        <v>55478</v>
      </c>
      <c r="S36" s="30"/>
    </row>
    <row r="37" spans="8:21" ht="13.5" customHeight="1" thickBot="1" x14ac:dyDescent="0.2">
      <c r="H37" s="91">
        <v>18</v>
      </c>
      <c r="I37" s="182" t="s">
        <v>22</v>
      </c>
      <c r="J37" s="14">
        <v>765</v>
      </c>
      <c r="K37" s="16"/>
      <c r="M37" s="127">
        <f t="shared" si="7"/>
        <v>41107</v>
      </c>
      <c r="N37" s="462" t="s">
        <v>38</v>
      </c>
      <c r="O37" s="15">
        <f t="shared" si="9"/>
        <v>38</v>
      </c>
      <c r="P37" s="127">
        <f t="shared" si="8"/>
        <v>41107</v>
      </c>
      <c r="S37" s="30"/>
    </row>
    <row r="38" spans="8:21" ht="13.5" customHeight="1" thickTop="1" x14ac:dyDescent="0.15">
      <c r="H38" s="91">
        <v>19</v>
      </c>
      <c r="I38" s="182" t="s">
        <v>23</v>
      </c>
      <c r="J38" s="14">
        <v>583</v>
      </c>
      <c r="K38" s="16"/>
      <c r="M38" s="402">
        <f>SUM(Q13-(Q3+Q4+Q5+Q6+Q7+Q8+Q9+Q10+Q11+Q12))</f>
        <v>324195</v>
      </c>
      <c r="N38" s="523" t="s">
        <v>207</v>
      </c>
      <c r="O38" s="404"/>
      <c r="P38" s="405">
        <f>SUM(M38)</f>
        <v>324195</v>
      </c>
      <c r="U38" s="30"/>
    </row>
    <row r="39" spans="8:21" ht="13.5" customHeight="1" x14ac:dyDescent="0.15">
      <c r="H39" s="91">
        <v>32</v>
      </c>
      <c r="I39" s="182" t="s">
        <v>35</v>
      </c>
      <c r="J39" s="151">
        <v>540</v>
      </c>
      <c r="K39" s="16"/>
      <c r="P39" s="30"/>
    </row>
    <row r="40" spans="8:21" ht="13.5" customHeight="1" x14ac:dyDescent="0.15">
      <c r="H40" s="91">
        <v>7</v>
      </c>
      <c r="I40" s="182" t="s">
        <v>14</v>
      </c>
      <c r="J40" s="251">
        <v>300</v>
      </c>
      <c r="K40" s="16"/>
    </row>
    <row r="41" spans="8:21" ht="13.5" customHeight="1" x14ac:dyDescent="0.15">
      <c r="H41" s="91">
        <v>28</v>
      </c>
      <c r="I41" s="182" t="s">
        <v>32</v>
      </c>
      <c r="J41" s="14">
        <v>192</v>
      </c>
      <c r="K41" s="16"/>
    </row>
    <row r="42" spans="8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8:21" ht="13.5" customHeight="1" thickTop="1" x14ac:dyDescent="0.15">
      <c r="H43" s="129"/>
      <c r="I43" s="347" t="s">
        <v>8</v>
      </c>
      <c r="J43" s="348">
        <f>SUM(J3:J42)</f>
        <v>1401279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6"/>
      <c r="J49" s="181"/>
    </row>
    <row r="50" spans="1:19" ht="13.5" customHeight="1" x14ac:dyDescent="0.15">
      <c r="I50" s="456"/>
      <c r="J50" s="181"/>
    </row>
    <row r="51" spans="1:19" ht="13.5" customHeight="1" x14ac:dyDescent="0.15">
      <c r="I51" s="480"/>
      <c r="J51" s="259"/>
      <c r="M51" s="456"/>
      <c r="N51" s="181"/>
    </row>
    <row r="52" spans="1:19" ht="13.5" customHeight="1" x14ac:dyDescent="0.15">
      <c r="A52" s="36" t="s">
        <v>46</v>
      </c>
      <c r="B52" s="24" t="s">
        <v>9</v>
      </c>
      <c r="C52" s="9" t="s">
        <v>195</v>
      </c>
      <c r="D52" s="9" t="s">
        <v>183</v>
      </c>
      <c r="E52" s="26" t="s">
        <v>43</v>
      </c>
      <c r="F52" s="25" t="s">
        <v>42</v>
      </c>
      <c r="G52" s="328" t="s">
        <v>187</v>
      </c>
      <c r="I52" s="456"/>
      <c r="J52" s="181"/>
      <c r="N52" s="478"/>
      <c r="S52" s="479"/>
    </row>
    <row r="53" spans="1:19" ht="13.5" customHeight="1" x14ac:dyDescent="0.15">
      <c r="A53" s="10">
        <v>1</v>
      </c>
      <c r="B53" s="182" t="s">
        <v>21</v>
      </c>
      <c r="C53" s="14">
        <f t="shared" ref="C53:C62" si="10">SUM(J3)</f>
        <v>319572</v>
      </c>
      <c r="D53" s="97">
        <f t="shared" ref="D53:D63" si="11">SUM(Q3)</f>
        <v>68577</v>
      </c>
      <c r="E53" s="94">
        <f t="shared" ref="E53:E62" si="12">SUM(P16/Q16*100)</f>
        <v>98.129059002349038</v>
      </c>
      <c r="F53" s="22">
        <f t="shared" ref="F53:F63" si="13">SUM(C53/D53*100)</f>
        <v>466.00463712323375</v>
      </c>
      <c r="G53" s="23"/>
      <c r="I53" s="456"/>
      <c r="J53" s="181"/>
    </row>
    <row r="54" spans="1:19" ht="13.5" customHeight="1" x14ac:dyDescent="0.15">
      <c r="A54" s="10">
        <v>2</v>
      </c>
      <c r="B54" s="182" t="s">
        <v>30</v>
      </c>
      <c r="C54" s="14">
        <f t="shared" si="10"/>
        <v>137625</v>
      </c>
      <c r="D54" s="97">
        <f t="shared" si="11"/>
        <v>139630</v>
      </c>
      <c r="E54" s="94">
        <f t="shared" si="12"/>
        <v>95.68255292522683</v>
      </c>
      <c r="F54" s="491">
        <f t="shared" si="13"/>
        <v>98.564062164291343</v>
      </c>
      <c r="G54" s="23"/>
      <c r="M54" s="477"/>
      <c r="N54" s="18"/>
    </row>
    <row r="55" spans="1:19" ht="13.5" customHeight="1" x14ac:dyDescent="0.15">
      <c r="A55" s="10">
        <v>3</v>
      </c>
      <c r="B55" s="183" t="s">
        <v>5</v>
      </c>
      <c r="C55" s="14">
        <f t="shared" si="10"/>
        <v>126116</v>
      </c>
      <c r="D55" s="97">
        <f t="shared" si="11"/>
        <v>100473</v>
      </c>
      <c r="E55" s="94">
        <f t="shared" si="12"/>
        <v>104.82238143524445</v>
      </c>
      <c r="F55" s="22">
        <f t="shared" si="13"/>
        <v>125.52227961740965</v>
      </c>
      <c r="G55" s="23"/>
      <c r="I55" s="552"/>
      <c r="J55" s="553"/>
    </row>
    <row r="56" spans="1:19" ht="13.5" customHeight="1" x14ac:dyDescent="0.15">
      <c r="A56" s="10">
        <v>4</v>
      </c>
      <c r="B56" s="182" t="s">
        <v>63</v>
      </c>
      <c r="C56" s="14">
        <f t="shared" si="10"/>
        <v>79374</v>
      </c>
      <c r="D56" s="97">
        <f t="shared" si="11"/>
        <v>82252</v>
      </c>
      <c r="E56" s="94">
        <f t="shared" si="12"/>
        <v>90.263373362445407</v>
      </c>
      <c r="F56" s="22">
        <f t="shared" si="13"/>
        <v>96.500996936244704</v>
      </c>
      <c r="G56" s="23"/>
      <c r="I56" s="552"/>
      <c r="J56" s="553"/>
    </row>
    <row r="57" spans="1:19" ht="13.5" customHeight="1" x14ac:dyDescent="0.15">
      <c r="A57" s="10">
        <v>5</v>
      </c>
      <c r="B57" s="182" t="s">
        <v>3</v>
      </c>
      <c r="C57" s="14">
        <f t="shared" si="10"/>
        <v>76981</v>
      </c>
      <c r="D57" s="97">
        <f t="shared" si="11"/>
        <v>71254</v>
      </c>
      <c r="E57" s="94">
        <f t="shared" si="12"/>
        <v>114.45967646009278</v>
      </c>
      <c r="F57" s="22">
        <f t="shared" si="13"/>
        <v>108.0374435119432</v>
      </c>
      <c r="G57" s="23"/>
      <c r="I57" s="181"/>
      <c r="P57" s="30"/>
    </row>
    <row r="58" spans="1:19" ht="13.5" customHeight="1" x14ac:dyDescent="0.15">
      <c r="A58" s="10">
        <v>6</v>
      </c>
      <c r="B58" s="182" t="s">
        <v>0</v>
      </c>
      <c r="C58" s="14">
        <f t="shared" si="10"/>
        <v>73538</v>
      </c>
      <c r="D58" s="97">
        <f t="shared" si="11"/>
        <v>77521</v>
      </c>
      <c r="E58" s="94">
        <f t="shared" si="12"/>
        <v>96.27660967243591</v>
      </c>
      <c r="F58" s="22">
        <f t="shared" si="13"/>
        <v>94.862037383418681</v>
      </c>
      <c r="G58" s="23"/>
    </row>
    <row r="59" spans="1:19" ht="13.5" customHeight="1" x14ac:dyDescent="0.15">
      <c r="A59" s="10">
        <v>7</v>
      </c>
      <c r="B59" s="253" t="s">
        <v>2</v>
      </c>
      <c r="C59" s="14">
        <f t="shared" si="10"/>
        <v>68612</v>
      </c>
      <c r="D59" s="97">
        <f t="shared" si="11"/>
        <v>76318</v>
      </c>
      <c r="E59" s="94">
        <f t="shared" si="12"/>
        <v>91.737084180126217</v>
      </c>
      <c r="F59" s="22">
        <f t="shared" si="13"/>
        <v>89.902775229958849</v>
      </c>
      <c r="G59" s="23"/>
    </row>
    <row r="60" spans="1:19" ht="13.5" customHeight="1" x14ac:dyDescent="0.15">
      <c r="A60" s="10">
        <v>8</v>
      </c>
      <c r="B60" s="182" t="s">
        <v>1</v>
      </c>
      <c r="C60" s="14">
        <f t="shared" si="10"/>
        <v>68097</v>
      </c>
      <c r="D60" s="97">
        <f t="shared" si="11"/>
        <v>65232</v>
      </c>
      <c r="E60" s="94">
        <f t="shared" si="12"/>
        <v>99.123713591173086</v>
      </c>
      <c r="F60" s="22">
        <f t="shared" si="13"/>
        <v>104.39201618837382</v>
      </c>
      <c r="G60" s="23"/>
    </row>
    <row r="61" spans="1:19" ht="13.5" customHeight="1" x14ac:dyDescent="0.15">
      <c r="A61" s="10">
        <v>9</v>
      </c>
      <c r="B61" s="185" t="s">
        <v>7</v>
      </c>
      <c r="C61" s="14">
        <f t="shared" si="10"/>
        <v>56918</v>
      </c>
      <c r="D61" s="97">
        <f t="shared" si="11"/>
        <v>55478</v>
      </c>
      <c r="E61" s="94">
        <f t="shared" si="12"/>
        <v>94.637779957767322</v>
      </c>
      <c r="F61" s="22">
        <f t="shared" si="13"/>
        <v>102.5956234903926</v>
      </c>
      <c r="G61" s="23"/>
    </row>
    <row r="62" spans="1:19" ht="13.5" customHeight="1" thickBot="1" x14ac:dyDescent="0.2">
      <c r="A62" s="142">
        <v>10</v>
      </c>
      <c r="B62" s="462" t="s">
        <v>38</v>
      </c>
      <c r="C62" s="128">
        <f t="shared" si="10"/>
        <v>47092</v>
      </c>
      <c r="D62" s="143">
        <f t="shared" si="11"/>
        <v>41107</v>
      </c>
      <c r="E62" s="144">
        <f t="shared" si="12"/>
        <v>99.147314567235824</v>
      </c>
      <c r="F62" s="145">
        <f t="shared" si="13"/>
        <v>114.55956406451455</v>
      </c>
      <c r="G62" s="146"/>
    </row>
    <row r="63" spans="1:19" ht="13.5" customHeight="1" thickTop="1" x14ac:dyDescent="0.15">
      <c r="A63" s="129"/>
      <c r="B63" s="147" t="s">
        <v>73</v>
      </c>
      <c r="C63" s="148">
        <f>SUM(J43)</f>
        <v>1401279</v>
      </c>
      <c r="D63" s="148">
        <f t="shared" si="11"/>
        <v>1102037</v>
      </c>
      <c r="E63" s="149">
        <f>SUM(C63/R26*100)</f>
        <v>99.281714758997524</v>
      </c>
      <c r="F63" s="150">
        <f t="shared" si="13"/>
        <v>127.15353477242597</v>
      </c>
      <c r="G63" s="156">
        <v>76.2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2022-06-06T06:27:00Z</cp:lastPrinted>
  <dcterms:created xsi:type="dcterms:W3CDTF">2004-08-12T01:21:30Z</dcterms:created>
  <dcterms:modified xsi:type="dcterms:W3CDTF">2022-06-07T05:21:29Z</dcterms:modified>
</cp:coreProperties>
</file>