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6A2E0820-BCA6-4485-B506-E14E5414517D}" xr6:coauthVersionLast="36" xr6:coauthVersionMax="36" xr10:uidLastSave="{00000000-0000-0000-0000-000000000000}"/>
  <bookViews>
    <workbookView xWindow="0" yWindow="0" windowWidth="28800" windowHeight="12135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保管高" sheetId="57" r:id="rId9"/>
    <sheet name="東部・富士" sheetId="58" r:id="rId10"/>
    <sheet name="清水・静岡" sheetId="59" r:id="rId11"/>
    <sheet name="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 '!$A$1:$M$38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11">駿遠・西部!$A$1:$G$65</definedName>
    <definedName name="_xlnm.Print_Area" localSheetId="10">清水・静岡!$A$1:$G$64</definedName>
    <definedName name="_xlnm.Print_Area" localSheetId="9">東部・富士!$A$1:$G$64</definedName>
    <definedName name="_xlnm.Print_Area" localSheetId="8">保管高!$A$1:$G$64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5" i="57" l="1"/>
  <c r="G63" i="57" s="1"/>
  <c r="N87" i="5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N54" i="56"/>
  <c r="O55" i="56" s="1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N87" i="48"/>
  <c r="O87" i="48" s="1"/>
  <c r="N86" i="48"/>
  <c r="N85" i="48"/>
  <c r="O85" i="48" s="1"/>
  <c r="N84" i="48"/>
  <c r="N57" i="48"/>
  <c r="O57" i="48" s="1"/>
  <c r="N56" i="48"/>
  <c r="O56" i="48" s="1"/>
  <c r="N55" i="48"/>
  <c r="O55" i="48" s="1"/>
  <c r="N54" i="48"/>
  <c r="N28" i="48"/>
  <c r="O28" i="48" s="1"/>
  <c r="N27" i="48"/>
  <c r="O27" i="48" s="1"/>
  <c r="N26" i="48"/>
  <c r="O26" i="48" s="1"/>
  <c r="N25" i="48"/>
  <c r="N74" i="47"/>
  <c r="O74" i="47" s="1"/>
  <c r="N73" i="47"/>
  <c r="O73" i="47" s="1"/>
  <c r="N72" i="47"/>
  <c r="O72" i="47" s="1"/>
  <c r="N71" i="47"/>
  <c r="N46" i="47"/>
  <c r="O46" i="47" s="1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N69" i="46"/>
  <c r="O69" i="46" s="1"/>
  <c r="N68" i="46"/>
  <c r="O68" i="46" s="1"/>
  <c r="N67" i="46"/>
  <c r="O67" i="46" s="1"/>
  <c r="N66" i="46"/>
  <c r="N45" i="46"/>
  <c r="O45" i="46" s="1"/>
  <c r="N44" i="46"/>
  <c r="O44" i="46" s="1"/>
  <c r="N43" i="46"/>
  <c r="O43" i="46" s="1"/>
  <c r="N42" i="46"/>
  <c r="N20" i="46"/>
  <c r="O20" i="46" s="1"/>
  <c r="N19" i="46"/>
  <c r="O19" i="46" s="1"/>
  <c r="N18" i="46"/>
  <c r="O18" i="46" s="1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N29" i="54"/>
  <c r="N28" i="54"/>
  <c r="O28" i="54" s="1"/>
  <c r="O27" i="54"/>
  <c r="N27" i="54"/>
  <c r="N26" i="54"/>
  <c r="H90" i="13"/>
  <c r="M86" i="60"/>
  <c r="G65" i="60" s="1"/>
  <c r="M40" i="60"/>
  <c r="G32" i="60" s="1"/>
  <c r="M87" i="59"/>
  <c r="G64" i="59" s="1"/>
  <c r="M37" i="59"/>
  <c r="G31" i="59" s="1"/>
  <c r="M82" i="58"/>
  <c r="G64" i="58" s="1"/>
  <c r="M35" i="58"/>
  <c r="G32" i="58" s="1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H44" i="60"/>
  <c r="N30" i="60" s="1"/>
  <c r="E32" i="60" s="1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C62" i="57"/>
  <c r="D61" i="57"/>
  <c r="C61" i="57"/>
  <c r="D60" i="57"/>
  <c r="C60" i="57"/>
  <c r="D59" i="57"/>
  <c r="C59" i="57"/>
  <c r="D58" i="57"/>
  <c r="C58" i="57"/>
  <c r="D57" i="57"/>
  <c r="C57" i="57"/>
  <c r="D56" i="57"/>
  <c r="C56" i="57"/>
  <c r="D55" i="57"/>
  <c r="C55" i="57"/>
  <c r="D54" i="57"/>
  <c r="C54" i="57"/>
  <c r="D53" i="57"/>
  <c r="C53" i="57"/>
  <c r="J43" i="57"/>
  <c r="C63" i="57" s="1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L12" i="57"/>
  <c r="O37" i="57" s="1"/>
  <c r="O11" i="57"/>
  <c r="O24" i="57" s="1"/>
  <c r="N11" i="57"/>
  <c r="M24" i="57" s="1"/>
  <c r="P24" i="57" s="1"/>
  <c r="L11" i="57"/>
  <c r="L24" i="57" s="1"/>
  <c r="O10" i="57"/>
  <c r="O23" i="57" s="1"/>
  <c r="N10" i="57"/>
  <c r="M23" i="57" s="1"/>
  <c r="P23" i="57" s="1"/>
  <c r="L10" i="57"/>
  <c r="O35" i="57" s="1"/>
  <c r="O9" i="57"/>
  <c r="O22" i="57" s="1"/>
  <c r="N9" i="57"/>
  <c r="M22" i="57" s="1"/>
  <c r="P22" i="57" s="1"/>
  <c r="L9" i="57"/>
  <c r="L22" i="57" s="1"/>
  <c r="O8" i="57"/>
  <c r="O21" i="57" s="1"/>
  <c r="N8" i="57"/>
  <c r="M21" i="57" s="1"/>
  <c r="P21" i="57" s="1"/>
  <c r="L8" i="57"/>
  <c r="O33" i="57" s="1"/>
  <c r="O7" i="57"/>
  <c r="O20" i="57" s="1"/>
  <c r="N7" i="57"/>
  <c r="M20" i="57" s="1"/>
  <c r="P20" i="57" s="1"/>
  <c r="L7" i="57"/>
  <c r="O32" i="57" s="1"/>
  <c r="O6" i="57"/>
  <c r="O19" i="57" s="1"/>
  <c r="N6" i="57"/>
  <c r="M19" i="57" s="1"/>
  <c r="P19" i="57" s="1"/>
  <c r="L6" i="57"/>
  <c r="O31" i="57" s="1"/>
  <c r="O5" i="57"/>
  <c r="O18" i="57" s="1"/>
  <c r="N5" i="57"/>
  <c r="M18" i="57" s="1"/>
  <c r="P18" i="57" s="1"/>
  <c r="L5" i="57"/>
  <c r="L18" i="57" s="1"/>
  <c r="O4" i="57"/>
  <c r="O17" i="57" s="1"/>
  <c r="N4" i="57"/>
  <c r="M17" i="57" s="1"/>
  <c r="L4" i="57"/>
  <c r="O29" i="57" s="1"/>
  <c r="O3" i="57"/>
  <c r="O16" i="57" s="1"/>
  <c r="N3" i="57"/>
  <c r="M16" i="57" s="1"/>
  <c r="P16" i="57" s="1"/>
  <c r="L3" i="57"/>
  <c r="O28" i="57" s="1"/>
  <c r="O29" i="54" l="1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C22" i="13" l="1"/>
  <c r="C59" i="13" l="1"/>
  <c r="H44" i="8" l="1"/>
  <c r="H44" i="15" l="1"/>
  <c r="D63" i="7" l="1"/>
  <c r="L11" i="41" l="1"/>
  <c r="L12" i="41"/>
  <c r="L13" i="41"/>
  <c r="L14" i="41"/>
  <c r="L15" i="41"/>
  <c r="L16" i="41"/>
  <c r="D23" i="8" l="1"/>
  <c r="D55" i="13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H44" i="13"/>
  <c r="C32" i="13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E30" i="13" s="1"/>
  <c r="N29" i="13"/>
  <c r="D61" i="15"/>
  <c r="C27" i="8" l="1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E63" i="8"/>
  <c r="C63" i="8"/>
  <c r="D63" i="8"/>
  <c r="N75" i="13"/>
  <c r="E64" i="13" s="1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C65" i="13"/>
  <c r="D65" i="13"/>
  <c r="D22" i="15"/>
  <c r="N20" i="15"/>
  <c r="E22" i="15" s="1"/>
  <c r="D32" i="8"/>
  <c r="C61" i="15"/>
  <c r="F61" i="15" s="1"/>
  <c r="E61" i="15"/>
  <c r="E23" i="13"/>
  <c r="E24" i="13"/>
  <c r="E25" i="13"/>
  <c r="E26" i="13"/>
  <c r="E27" i="13"/>
  <c r="E28" i="13"/>
  <c r="E29" i="13"/>
  <c r="E31" i="13"/>
  <c r="D32" i="13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30" i="13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<sst xmlns="http://schemas.openxmlformats.org/spreadsheetml/2006/main" count="1712" uniqueCount="217">
  <si>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</si>
  <si>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</si>
  <si>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</si>
  <si>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</si>
  <si>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</si>
  <si>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</si>
  <si>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</si>
  <si>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</si>
  <si>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</si>
  <si>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</si>
  <si>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</si>
  <si>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</si>
  <si>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</si>
  <si>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</si>
  <si>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</si>
  <si>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</si>
  <si>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</si>
  <si>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</si>
  <si>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</si>
  <si>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</si>
  <si>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</si>
  <si>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</si>
  <si>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</si>
  <si>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</si>
  <si>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</si>
  <si>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</si>
  <si>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</si>
  <si>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</si>
  <si>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</si>
  <si>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</si>
  <si>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</si>
  <si>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</si>
  <si>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</si>
  <si>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</si>
  <si>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</si>
  <si>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</si>
  <si>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</si>
  <si>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</si>
  <si>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</si>
  <si>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</si>
  <si>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</si>
  <si>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</si>
  <si>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</si>
  <si>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</si>
  <si>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</si>
  <si>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</si>
  <si>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</si>
  <si>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</si>
  <si>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</si>
  <si>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</si>
  <si>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</si>
  <si>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</si>
  <si>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</si>
  <si>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</si>
  <si>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</si>
  <si>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</si>
  <si>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</si>
  <si>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</si>
  <si>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</si>
  <si>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</si>
  <si>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</si>
  <si>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</si>
  <si>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</si>
  <si>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</si>
  <si>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</si>
  <si>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</si>
  <si>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</si>
  <si>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</si>
  <si>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</si>
  <si>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</si>
  <si>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</si>
  <si>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</si>
  <si>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</si>
  <si>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</si>
  <si>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</si>
  <si>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</si>
  <si>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</si>
  <si>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</si>
  <si>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</si>
  <si>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</si>
  <si>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</si>
  <si>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</si>
  <si>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</si>
  <si>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</si>
  <si>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</si>
  <si>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</si>
  <si>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</si>
  <si>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</si>
  <si>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</si>
  <si>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</si>
  <si>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</si>
  <si>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</si>
  <si>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</si>
  <si>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</si>
  <si>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</si>
  <si>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</si>
  <si>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</si>
  <si>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</si>
  <si>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</si>
  <si>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</si>
  <si>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</si>
  <si>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</si>
  <si>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</si>
  <si>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</si>
  <si>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</si>
  <si>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</si>
  <si>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</si>
  <si>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3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</si>
  <si>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</si>
  <si>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</si>
  <si>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</si>
  <si>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</si>
  <si>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</si>
  <si>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</si>
  <si>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</si>
  <si>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</si>
  <si>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</si>
  <si>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</si>
  <si>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</si>
  <si>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</si>
  <si>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</si>
  <si>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</si>
  <si>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</si>
  <si>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</si>
  <si>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</si>
  <si>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</si>
  <si>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</si>
  <si>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</si>
  <si>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</si>
  <si>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</si>
  <si>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</si>
  <si>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</si>
  <si>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</si>
  <si>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</si>
  <si>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</si>
  <si>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</si>
  <si>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</si>
  <si>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</si>
  <si>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</si>
  <si>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</si>
  <si>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</si>
  <si>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</si>
  <si>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</si>
  <si>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</si>
  <si>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</si>
  <si>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</si>
  <si>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</si>
  <si>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</si>
  <si>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</si>
  <si>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</si>
  <si>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</si>
  <si>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</si>
  <si>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</si>
  <si>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</si>
  <si>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</si>
  <si>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</si>
  <si>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</si>
  <si>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</si>
  <si>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</si>
  <si>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</si>
  <si>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</si>
  <si>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</si>
  <si>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</si>
  <si>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</si>
  <si>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</si>
  <si>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</si>
  <si>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</si>
  <si>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</si>
  <si>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</si>
  <si>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</si>
  <si>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</si>
  <si>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</si>
  <si>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</si>
  <si>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</si>
  <si>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</si>
  <si>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</si>
  <si>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</si>
  <si>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</si>
  <si>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</si>
  <si>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</si>
  <si>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</si>
  <si>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13"/>
  </si>
  <si>
    <t>トン数</t>
    <rPh sb="2" eb="3">
      <t>スウ</t>
    </rPh>
    <phoneticPr fontId="2"/>
  </si>
  <si>
    <t>令和2年12月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</si>
  <si>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</si>
  <si>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3年（値）</t>
    <rPh sb="1" eb="2">
      <t>ネン</t>
    </rPh>
    <rPh sb="3" eb="4">
      <t>アタイ</t>
    </rPh>
    <phoneticPr fontId="2"/>
  </si>
  <si>
    <t>3年（％）</t>
    <rPh sb="1" eb="2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</si>
  <si>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13"/>
  </si>
  <si>
    <t>回転率（％）</t>
    <rPh sb="0" eb="3">
      <t>カイテンリツ</t>
    </rPh>
    <phoneticPr fontId="2"/>
  </si>
  <si>
    <t>保管残高</t>
    <rPh sb="0" eb="3">
      <t>ホカンザン</t>
    </rPh>
    <rPh sb="3" eb="4">
      <t>タカ</t>
    </rPh>
    <phoneticPr fontId="2"/>
  </si>
  <si>
    <t>保管残高</t>
    <rPh sb="0" eb="4">
      <t>ホカンザンダカ</t>
    </rPh>
    <phoneticPr fontId="2"/>
  </si>
  <si>
    <t>支部別保管残高</t>
    <rPh sb="0" eb="2">
      <t>シブ</t>
    </rPh>
    <rPh sb="2" eb="3">
      <t>ベツ</t>
    </rPh>
    <rPh sb="3" eb="7">
      <t>ホカンザンダカ</t>
    </rPh>
    <phoneticPr fontId="2"/>
  </si>
  <si>
    <t>前残</t>
    <rPh sb="0" eb="2">
      <t>ゼンザン</t>
    </rPh>
    <phoneticPr fontId="2"/>
  </si>
  <si>
    <t>入庫</t>
    <rPh sb="0" eb="2">
      <t>ニュウコ</t>
    </rPh>
    <phoneticPr fontId="2"/>
  </si>
  <si>
    <t>出庫</t>
    <rPh sb="0" eb="2">
      <t>シュッコ</t>
    </rPh>
    <phoneticPr fontId="2"/>
  </si>
  <si>
    <t>今月残</t>
    <rPh sb="0" eb="2">
      <t>コンゲツ</t>
    </rPh>
    <rPh sb="2" eb="3">
      <t>ザン</t>
    </rPh>
    <phoneticPr fontId="2"/>
  </si>
  <si>
    <t>回転率</t>
    <rPh sb="0" eb="3">
      <t>カイテンリツ</t>
    </rPh>
    <phoneticPr fontId="2"/>
  </si>
  <si>
    <t>保管残高</t>
    <rPh sb="0" eb="4">
      <t>ホカンザンダカ</t>
    </rPh>
    <phoneticPr fontId="2"/>
  </si>
  <si>
    <t>保管残高</t>
    <rPh sb="0" eb="4">
      <t>ホカンザンダカ</t>
    </rPh>
    <phoneticPr fontId="2"/>
  </si>
  <si>
    <t>16，963 ㎡</t>
    <phoneticPr fontId="2"/>
  </si>
  <si>
    <t>合計</t>
    <rPh sb="0" eb="2">
      <t>ゴウケイ</t>
    </rPh>
    <phoneticPr fontId="2"/>
  </si>
  <si>
    <t>保管残高</t>
    <rPh sb="0" eb="4">
      <t>ホカンザンダカ</t>
    </rPh>
    <phoneticPr fontId="2"/>
  </si>
  <si>
    <t>前月保管残高</t>
    <rPh sb="0" eb="2">
      <t>ゼンゲツ</t>
    </rPh>
    <rPh sb="2" eb="6">
      <t>ホカンザンダカ</t>
    </rPh>
    <phoneticPr fontId="2"/>
  </si>
  <si>
    <t>前月保管残高</t>
    <rPh sb="0" eb="1">
      <t>マエ</t>
    </rPh>
    <rPh sb="1" eb="2">
      <t>８ガツ</t>
    </rPh>
    <rPh sb="2" eb="6">
      <t>ホカンザンダカ</t>
    </rPh>
    <phoneticPr fontId="2"/>
  </si>
  <si>
    <t>令和3年12月</t>
    <rPh sb="6" eb="7">
      <t>ガツ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</si>
  <si>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</si>
  <si>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</si>
  <si>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4年（値）</t>
    <rPh sb="1" eb="2">
      <t>ネン</t>
    </rPh>
    <rPh sb="3" eb="4">
      <t>アタイ</t>
    </rPh>
    <phoneticPr fontId="2"/>
  </si>
  <si>
    <t>4年（％）</t>
    <rPh sb="1" eb="2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</si>
  <si>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13"/>
  </si>
  <si>
    <t>令和4年3月</t>
    <rPh sb="5" eb="6">
      <t>ガツ</t>
    </rPh>
    <phoneticPr fontId="2"/>
  </si>
  <si>
    <t xml:space="preserve">                       令和4年3月所管面（1～3類）</t>
    <rPh sb="23" eb="24">
      <t>レイ</t>
    </rPh>
    <rPh sb="24" eb="25">
      <t>ワ</t>
    </rPh>
    <rPh sb="26" eb="27">
      <t>ネン</t>
    </rPh>
    <rPh sb="28" eb="29">
      <t>ガツ</t>
    </rPh>
    <rPh sb="29" eb="31">
      <t>ショカン</t>
    </rPh>
    <rPh sb="31" eb="32">
      <t>メン</t>
    </rPh>
    <rPh sb="36" eb="37">
      <t>ルイ</t>
    </rPh>
    <phoneticPr fontId="2"/>
  </si>
  <si>
    <t>2，897　㎡</t>
    <phoneticPr fontId="2"/>
  </si>
  <si>
    <r>
      <t>87，108  m</t>
    </r>
    <r>
      <rPr>
        <sz val="8"/>
        <rFont val="ＭＳ Ｐゴシック"/>
        <family val="3"/>
        <charset val="128"/>
      </rPr>
      <t>3</t>
    </r>
    <phoneticPr fontId="2"/>
  </si>
  <si>
    <t>13，179  ㎡</t>
    <phoneticPr fontId="2"/>
  </si>
  <si>
    <t>　　　　　　　　　　　　　　　　令和4年3月末上位10品目入庫高(県合計）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</si>
  <si>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　　　　令和4年3月末上位10品目保管残高(県合計）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29" eb="33">
      <t>ホカンザンダカ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</si>
</sst>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558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177" fontId="0" fillId="0" borderId="0" xfId="0" applyNumberFormat="1" applyBorder="1"/>
    <xf numFmtId="0" fontId="6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0" fontId="10" fillId="0" borderId="0" xfId="0" applyFont="1" applyBorder="1"/>
    <xf numFmtId="38" fontId="0" fillId="0" borderId="0" xfId="0" applyNumberFormat="1" applyBorder="1"/>
    <xf numFmtId="0" fontId="9" fillId="0" borderId="0" xfId="0" applyFont="1" applyBorder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 applyAlignment="1"/>
    <xf numFmtId="0" fontId="3" fillId="0" borderId="9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/>
    <xf numFmtId="0" fontId="0" fillId="0" borderId="13" xfId="0" applyBorder="1"/>
    <xf numFmtId="0" fontId="14" fillId="0" borderId="0" xfId="0" applyFont="1"/>
    <xf numFmtId="0" fontId="1" fillId="0" borderId="0" xfId="0" applyFont="1" applyBorder="1" applyAlignment="1">
      <alignment horizontal="distributed"/>
    </xf>
    <xf numFmtId="0" fontId="1" fillId="0" borderId="0" xfId="0" applyFont="1" applyBorder="1"/>
    <xf numFmtId="177" fontId="0" fillId="0" borderId="1" xfId="0" applyNumberFormat="1" applyBorder="1"/>
    <xf numFmtId="0" fontId="14" fillId="0" borderId="0" xfId="0" applyFon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0" fontId="0" fillId="0" borderId="1" xfId="0" applyFill="1" applyBorder="1"/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Fill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 applyBorder="1"/>
    <xf numFmtId="0" fontId="15" fillId="0" borderId="0" xfId="0" applyFont="1" applyBorder="1"/>
    <xf numFmtId="0" fontId="6" fillId="0" borderId="0" xfId="0" applyFont="1" applyBorder="1" applyAlignment="1">
      <alignment horizontal="center"/>
    </xf>
    <xf numFmtId="0" fontId="18" fillId="0" borderId="0" xfId="0" applyFont="1" applyBorder="1"/>
    <xf numFmtId="0" fontId="14" fillId="0" borderId="26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38" fontId="1" fillId="0" borderId="0" xfId="1" applyFill="1"/>
    <xf numFmtId="179" fontId="0" fillId="0" borderId="0" xfId="0" applyNumberFormat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Fill="1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Fill="1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6" fillId="0" borderId="0" xfId="1" applyNumberFormat="1" applyFont="1" applyBorder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Border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0" fontId="10" fillId="0" borderId="1" xfId="0" applyFont="1" applyFill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0" xfId="0" applyBorder="1"/>
    <xf numFmtId="0" fontId="0" fillId="0" borderId="3" xfId="0" applyFill="1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 applyBorder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 applyBorder="1"/>
    <xf numFmtId="0" fontId="8" fillId="7" borderId="0" xfId="0" applyFont="1" applyFill="1" applyBorder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Fill="1" applyBorder="1" applyAlignment="1">
      <alignment horizontal="distributed" wrapText="1"/>
    </xf>
    <xf numFmtId="0" fontId="10" fillId="0" borderId="1" xfId="0" applyFont="1" applyFill="1" applyBorder="1" applyAlignment="1">
      <alignment horizontal="distributed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0" fontId="6" fillId="0" borderId="0" xfId="0" applyFont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0" fillId="0" borderId="0" xfId="0" applyNumberFormat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 applyBorder="1"/>
    <xf numFmtId="180" fontId="0" fillId="0" borderId="0" xfId="0" applyNumberFormat="1"/>
    <xf numFmtId="178" fontId="4" fillId="0" borderId="0" xfId="1" applyNumberFormat="1" applyFont="1" applyBorder="1"/>
    <xf numFmtId="0" fontId="5" fillId="0" borderId="0" xfId="0" applyFont="1" applyAlignment="1">
      <alignment horizontal="center"/>
    </xf>
    <xf numFmtId="177" fontId="5" fillId="0" borderId="1" xfId="0" applyNumberFormat="1" applyFont="1" applyBorder="1"/>
    <xf numFmtId="177" fontId="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10" fillId="0" borderId="4" xfId="0" applyFont="1" applyFill="1" applyBorder="1"/>
    <xf numFmtId="56" fontId="0" fillId="0" borderId="0" xfId="0" applyNumberFormat="1" applyBorder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10" fillId="0" borderId="2" xfId="0" applyFont="1" applyFill="1" applyBorder="1"/>
    <xf numFmtId="0" fontId="0" fillId="0" borderId="34" xfId="0" applyFill="1" applyBorder="1"/>
    <xf numFmtId="0" fontId="10" fillId="0" borderId="34" xfId="0" applyFont="1" applyBorder="1"/>
    <xf numFmtId="0" fontId="0" fillId="0" borderId="0" xfId="0"/>
    <xf numFmtId="0" fontId="0" fillId="0" borderId="9" xfId="0" applyBorder="1"/>
    <xf numFmtId="0" fontId="0" fillId="0" borderId="0" xfId="0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9" fillId="0" borderId="0" xfId="0" applyFo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9" fillId="0" borderId="32" xfId="0" applyFont="1" applyBorder="1"/>
    <xf numFmtId="0" fontId="31" fillId="0" borderId="12" xfId="0" applyFont="1" applyBorder="1" applyAlignment="1"/>
    <xf numFmtId="0" fontId="0" fillId="0" borderId="0" xfId="0" applyAlignment="1"/>
    <xf numFmtId="0" fontId="0" fillId="0" borderId="32" xfId="0" applyBorder="1" applyAlignment="1"/>
    <xf numFmtId="0" fontId="9" fillId="0" borderId="12" xfId="0" applyFont="1" applyBorder="1" applyAlignment="1">
      <alignment vertical="top"/>
    </xf>
    <xf numFmtId="0" fontId="32" fillId="0" borderId="0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0" fontId="32" fillId="0" borderId="0" xfId="0" applyFont="1" applyBorder="1" applyAlignment="1">
      <alignment vertical="top"/>
    </xf>
    <xf numFmtId="0" fontId="33" fillId="0" borderId="0" xfId="0" applyFont="1" applyBorder="1"/>
    <xf numFmtId="0" fontId="33" fillId="0" borderId="12" xfId="0" applyFont="1" applyBorder="1"/>
    <xf numFmtId="0" fontId="33" fillId="7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distributed"/>
    </xf>
    <xf numFmtId="0" fontId="33" fillId="0" borderId="32" xfId="0" applyFont="1" applyBorder="1"/>
    <xf numFmtId="0" fontId="33" fillId="0" borderId="0" xfId="0" applyFont="1"/>
    <xf numFmtId="0" fontId="33" fillId="0" borderId="0" xfId="0" applyFont="1" applyBorder="1" applyAlignment="1">
      <alignment horizontal="center"/>
    </xf>
    <xf numFmtId="0" fontId="33" fillId="5" borderId="0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3" fillId="12" borderId="0" xfId="0" applyFont="1" applyFill="1" applyBorder="1" applyAlignment="1">
      <alignment horizontal="center"/>
    </xf>
    <xf numFmtId="0" fontId="33" fillId="10" borderId="0" xfId="0" applyFont="1" applyFill="1" applyBorder="1" applyAlignment="1">
      <alignment horizontal="center"/>
    </xf>
    <xf numFmtId="0" fontId="33" fillId="13" borderId="0" xfId="0" applyFont="1" applyFill="1" applyBorder="1" applyAlignment="1">
      <alignment horizontal="center"/>
    </xf>
    <xf numFmtId="0" fontId="33" fillId="14" borderId="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15" borderId="0" xfId="0" applyFont="1" applyFill="1" applyBorder="1" applyAlignment="1">
      <alignment horizontal="center"/>
    </xf>
    <xf numFmtId="58" fontId="35" fillId="0" borderId="12" xfId="0" applyNumberFormat="1" applyFont="1" applyBorder="1" applyAlignment="1"/>
    <xf numFmtId="58" fontId="35" fillId="0" borderId="0" xfId="0" applyNumberFormat="1" applyFont="1" applyBorder="1" applyAlignment="1">
      <alignment horizontal="center"/>
    </xf>
    <xf numFmtId="58" fontId="35" fillId="0" borderId="0" xfId="0" applyNumberFormat="1" applyFont="1" applyFill="1" applyBorder="1" applyAlignment="1"/>
    <xf numFmtId="58" fontId="35" fillId="0" borderId="0" xfId="0" applyNumberFormat="1" applyFont="1" applyBorder="1" applyAlignment="1"/>
    <xf numFmtId="58" fontId="35" fillId="0" borderId="32" xfId="0" applyNumberFormat="1" applyFont="1" applyBorder="1" applyAlignment="1"/>
    <xf numFmtId="0" fontId="34" fillId="0" borderId="0" xfId="0" applyFont="1" applyFill="1" applyBorder="1" applyAlignment="1">
      <alignment horizontal="left"/>
    </xf>
    <xf numFmtId="0" fontId="35" fillId="0" borderId="12" xfId="0" applyFont="1" applyBorder="1" applyAlignment="1"/>
    <xf numFmtId="0" fontId="35" fillId="0" borderId="0" xfId="0" applyFont="1" applyBorder="1" applyAlignment="1"/>
    <xf numFmtId="0" fontId="35" fillId="0" borderId="32" xfId="0" applyFont="1" applyBorder="1" applyAlignment="1"/>
    <xf numFmtId="0" fontId="33" fillId="0" borderId="12" xfId="0" applyFont="1" applyBorder="1" applyAlignment="1"/>
    <xf numFmtId="0" fontId="33" fillId="0" borderId="0" xfId="0" applyFont="1" applyBorder="1" applyAlignment="1"/>
    <xf numFmtId="0" fontId="33" fillId="0" borderId="32" xfId="0" applyFont="1" applyBorder="1" applyAlignment="1"/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/>
    <xf numFmtId="0" fontId="33" fillId="0" borderId="0" xfId="0" applyFont="1" applyBorder="1" applyAlignment="1">
      <alignment horizontal="left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33" fillId="16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0" fontId="0" fillId="0" borderId="1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27" xfId="0" applyFont="1" applyBorder="1"/>
    <xf numFmtId="0" fontId="0" fillId="7" borderId="3" xfId="0" applyFill="1" applyBorder="1"/>
    <xf numFmtId="180" fontId="5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7" fontId="5" fillId="0" borderId="0" xfId="0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1" fillId="0" borderId="1" xfId="0" applyFont="1" applyFill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0" fontId="5" fillId="0" borderId="0" xfId="0" applyFont="1" applyFill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0" fontId="0" fillId="0" borderId="0" xfId="0"/>
    <xf numFmtId="0" fontId="0" fillId="0" borderId="1" xfId="0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Fill="1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Border="1" applyAlignment="1">
      <alignment horizontal="center"/>
    </xf>
    <xf numFmtId="179" fontId="0" fillId="17" borderId="27" xfId="0" applyNumberFormat="1" applyFill="1" applyBorder="1"/>
    <xf numFmtId="0" fontId="0" fillId="17" borderId="27" xfId="0" applyFont="1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4" fillId="0" borderId="0" xfId="0" applyNumberFormat="1" applyFont="1" applyBorder="1"/>
    <xf numFmtId="176" fontId="5" fillId="0" borderId="0" xfId="1" applyNumberFormat="1" applyFont="1" applyBorder="1"/>
    <xf numFmtId="184" fontId="0" fillId="0" borderId="0" xfId="0" applyNumberFormat="1"/>
    <xf numFmtId="0" fontId="4" fillId="0" borderId="1" xfId="0" applyFont="1" applyFill="1" applyBorder="1"/>
    <xf numFmtId="176" fontId="5" fillId="0" borderId="1" xfId="1" applyNumberFormat="1" applyFont="1" applyFill="1" applyBorder="1" applyAlignment="1">
      <alignment horizontal="center"/>
    </xf>
    <xf numFmtId="176" fontId="5" fillId="0" borderId="31" xfId="0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0" fontId="5" fillId="0" borderId="0" xfId="0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Font="1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/>
    <xf numFmtId="0" fontId="19" fillId="0" borderId="27" xfId="0" applyFont="1" applyFill="1" applyBorder="1"/>
    <xf numFmtId="0" fontId="4" fillId="0" borderId="0" xfId="0" applyFont="1" applyFill="1" applyBorder="1"/>
    <xf numFmtId="0" fontId="0" fillId="0" borderId="0" xfId="0"/>
    <xf numFmtId="0" fontId="5" fillId="0" borderId="4" xfId="0" applyFont="1" applyFill="1" applyBorder="1"/>
    <xf numFmtId="177" fontId="5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0" fontId="0" fillId="0" borderId="0" xfId="0" applyFont="1" applyAlignment="1">
      <alignment horizontal="center"/>
    </xf>
    <xf numFmtId="38" fontId="1" fillId="0" borderId="34" xfId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38" fontId="1" fillId="0" borderId="20" xfId="1" applyFill="1" applyBorder="1"/>
    <xf numFmtId="180" fontId="0" fillId="0" borderId="1" xfId="0" applyNumberFormat="1" applyFill="1" applyBorder="1"/>
    <xf numFmtId="0" fontId="10" fillId="0" borderId="37" xfId="0" applyFont="1" applyBorder="1"/>
    <xf numFmtId="38" fontId="1" fillId="0" borderId="42" xfId="1" applyFill="1" applyBorder="1"/>
    <xf numFmtId="0" fontId="5" fillId="0" borderId="4" xfId="0" applyFont="1" applyFill="1" applyBorder="1" applyAlignment="1">
      <alignment horizontal="center"/>
    </xf>
    <xf numFmtId="179" fontId="0" fillId="0" borderId="1" xfId="1" applyNumberFormat="1" applyFont="1" applyFill="1" applyBorder="1"/>
    <xf numFmtId="179" fontId="1" fillId="0" borderId="37" xfId="1" applyNumberFormat="1" applyBorder="1"/>
    <xf numFmtId="179" fontId="1" fillId="0" borderId="10" xfId="1" applyNumberFormat="1" applyBorder="1"/>
    <xf numFmtId="0" fontId="1" fillId="0" borderId="34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33" xfId="0" applyFill="1" applyBorder="1"/>
    <xf numFmtId="0" fontId="10" fillId="0" borderId="33" xfId="0" applyFont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10" fillId="0" borderId="34" xfId="0" applyFont="1" applyFill="1" applyBorder="1"/>
    <xf numFmtId="0" fontId="0" fillId="0" borderId="0" xfId="0"/>
    <xf numFmtId="0" fontId="0" fillId="0" borderId="0" xfId="0" applyAlignment="1">
      <alignment horizontal="right"/>
    </xf>
    <xf numFmtId="38" fontId="0" fillId="0" borderId="0" xfId="0" applyNumberFormat="1"/>
    <xf numFmtId="178" fontId="0" fillId="0" borderId="0" xfId="0" applyNumberFormat="1"/>
    <xf numFmtId="0" fontId="0" fillId="0" borderId="0" xfId="0" applyFont="1" applyFill="1" applyBorder="1" applyAlignment="1">
      <alignment horizontal="center"/>
    </xf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78" fontId="45" fillId="0" borderId="1" xfId="0" applyNumberFormat="1" applyFont="1" applyBorder="1"/>
    <xf numFmtId="38" fontId="0" fillId="0" borderId="1" xfId="1" applyFont="1" applyBorder="1"/>
    <xf numFmtId="0" fontId="1" fillId="0" borderId="34" xfId="0" applyFont="1" applyFill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/>
    </xf>
    <xf numFmtId="38" fontId="0" fillId="0" borderId="1" xfId="1" applyFont="1" applyFill="1" applyBorder="1"/>
    <xf numFmtId="38" fontId="0" fillId="0" borderId="20" xfId="1" applyFont="1" applyFill="1" applyBorder="1"/>
    <xf numFmtId="0" fontId="1" fillId="0" borderId="2" xfId="0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38" fontId="1" fillId="0" borderId="35" xfId="1" applyBorder="1"/>
    <xf numFmtId="38" fontId="0" fillId="0" borderId="11" xfId="1" applyFont="1" applyFill="1" applyBorder="1"/>
    <xf numFmtId="0" fontId="0" fillId="0" borderId="0" xfId="0"/>
    <xf numFmtId="0" fontId="0" fillId="0" borderId="34" xfId="0" applyFont="1" applyBorder="1"/>
    <xf numFmtId="38" fontId="1" fillId="0" borderId="8" xfId="1" applyFont="1" applyBorder="1"/>
    <xf numFmtId="38" fontId="0" fillId="0" borderId="8" xfId="1" applyFont="1" applyFill="1" applyBorder="1"/>
    <xf numFmtId="38" fontId="0" fillId="0" borderId="34" xfId="1" applyFont="1" applyBorder="1"/>
    <xf numFmtId="38" fontId="1" fillId="0" borderId="38" xfId="1" applyFill="1" applyBorder="1"/>
    <xf numFmtId="38" fontId="1" fillId="0" borderId="33" xfId="1" applyFill="1" applyBorder="1"/>
    <xf numFmtId="38" fontId="0" fillId="0" borderId="8" xfId="1" applyFont="1" applyBorder="1"/>
    <xf numFmtId="38" fontId="1" fillId="0" borderId="10" xfId="1" applyFont="1" applyBorder="1"/>
    <xf numFmtId="38" fontId="1" fillId="0" borderId="9" xfId="1" applyFont="1" applyFill="1" applyBorder="1"/>
    <xf numFmtId="38" fontId="1" fillId="0" borderId="9" xfId="1" applyFill="1" applyBorder="1"/>
    <xf numFmtId="38" fontId="0" fillId="0" borderId="11" xfId="1" applyFont="1" applyBorder="1"/>
    <xf numFmtId="38" fontId="1" fillId="0" borderId="20" xfId="1" applyFont="1" applyFill="1" applyBorder="1"/>
    <xf numFmtId="38" fontId="0" fillId="19" borderId="1" xfId="1" applyFont="1" applyFill="1" applyBorder="1"/>
    <xf numFmtId="38" fontId="1" fillId="0" borderId="34" xfId="1" applyBorder="1"/>
    <xf numFmtId="38" fontId="1" fillId="0" borderId="11" xfId="1" applyFont="1" applyFill="1" applyBorder="1"/>
    <xf numFmtId="38" fontId="0" fillId="0" borderId="42" xfId="1" applyFont="1" applyBorder="1"/>
    <xf numFmtId="38" fontId="0" fillId="0" borderId="35" xfId="1" applyFont="1" applyFill="1" applyBorder="1"/>
    <xf numFmtId="0" fontId="20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C08F0"/>
      <color rgb="FFFFCCFF"/>
      <color rgb="FFFF99FF"/>
      <color rgb="FF00CC66"/>
      <color rgb="FFCC99FF"/>
      <color rgb="FFFFFF00"/>
      <color rgb="FFCC0000"/>
      <color rgb="FFC00000"/>
      <color rgb="FFFFFF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tx2">
                <a:lumMod val="40000"/>
                <a:lumOff val="60000"/>
                <a:alpha val="36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0687881710061076"/>
                  <c:y val="0.1674823273518216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ED-4648-A5B3-5DC3FA6222AA}"/>
                </c:ext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ED-4648-A5B3-5DC3FA6222AA}"/>
                </c:ext>
              </c:extLst>
            </c:dLbl>
            <c:dLbl>
              <c:idx val="2"/>
              <c:layout>
                <c:manualLayout>
                  <c:x val="0.51816136290581782"/>
                  <c:y val="0.1674823273518215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ED-4648-A5B3-5DC3FA6222AA}"/>
                </c:ext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ED-4648-A5B3-5DC3FA6222AA}"/>
                </c:ext>
              </c:extLst>
            </c:dLbl>
            <c:dLbl>
              <c:idx val="4"/>
              <c:layout>
                <c:manualLayout>
                  <c:x val="-0.17357762777242045"/>
                  <c:y val="0.1131049483414898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ED-4648-A5B3-5DC3FA6222AA}"/>
                </c:ext>
              </c:extLst>
            </c:dLbl>
            <c:dLbl>
              <c:idx val="5"/>
              <c:layout>
                <c:manualLayout>
                  <c:x val="0.34265514544529563"/>
                  <c:y val="0.1337683523654159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/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EED-4648-A5B3-5DC3FA6222AA}"/>
                </c:ext>
              </c:extLst>
            </c:dLbl>
            <c:dLbl>
              <c:idx val="6"/>
              <c:layout>
                <c:manualLayout>
                  <c:x val="-0.25843780135004824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ED-4648-A5B3-5DC3FA6222AA}"/>
                </c:ext>
              </c:extLst>
            </c:dLbl>
            <c:dLbl>
              <c:idx val="7"/>
              <c:layout>
                <c:manualLayout>
                  <c:x val="-0.17486338797814208"/>
                  <c:y val="0.141381185426862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ED-4648-A5B3-5DC3FA6222AA}"/>
                </c:ext>
              </c:extLst>
            </c:dLbl>
            <c:dLbl>
              <c:idx val="8"/>
              <c:layout>
                <c:manualLayout>
                  <c:x val="-0.343297974927676"/>
                  <c:y val="0.1305055383574605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ED-4648-A5B3-5DC3FA6222AA}"/>
                </c:ext>
              </c:extLst>
            </c:dLbl>
            <c:dLbl>
              <c:idx val="9"/>
              <c:layout>
                <c:manualLayout>
                  <c:x val="-0.25972356155576992"/>
                  <c:y val="0.141381185426862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ED-4648-A5B3-5DC3FA6222AA}"/>
                </c:ext>
              </c:extLst>
            </c:dLbl>
            <c:dLbl>
              <c:idx val="10"/>
              <c:layout>
                <c:manualLayout>
                  <c:x val="-3.8573818581259791E-3"/>
                  <c:y val="9.35290918977704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ED-4648-A5B3-5DC3FA6222AA}"/>
                </c:ext>
              </c:extLst>
            </c:dLbl>
            <c:spPr>
              <a:solidFill>
                <a:schemeClr val="bg1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令和2年12月</c:v>
                </c:pt>
                <c:pt idx="9">
                  <c:v>令和3年12月</c:v>
                </c:pt>
                <c:pt idx="10">
                  <c:v>令和4年3月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173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170</c:v>
                </c:pt>
                <c:pt idx="7">
                  <c:v>171</c:v>
                </c:pt>
                <c:pt idx="8">
                  <c:v>169</c:v>
                </c:pt>
                <c:pt idx="9">
                  <c:v>171</c:v>
                </c:pt>
                <c:pt idx="10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令和2年12月</c:v>
                </c:pt>
                <c:pt idx="9">
                  <c:v>令和3年12月</c:v>
                </c:pt>
                <c:pt idx="10">
                  <c:v>令和4年3月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105</c:v>
                </c:pt>
                <c:pt idx="1">
                  <c:v>95.8</c:v>
                </c:pt>
                <c:pt idx="2">
                  <c:v>99.5</c:v>
                </c:pt>
                <c:pt idx="3">
                  <c:v>100.7</c:v>
                </c:pt>
                <c:pt idx="4">
                  <c:v>106.9</c:v>
                </c:pt>
                <c:pt idx="5">
                  <c:v>108.5</c:v>
                </c:pt>
                <c:pt idx="6">
                  <c:v>114.8</c:v>
                </c:pt>
                <c:pt idx="7">
                  <c:v>122.6</c:v>
                </c:pt>
                <c:pt idx="8">
                  <c:v>120.5</c:v>
                </c:pt>
                <c:pt idx="9">
                  <c:v>125.7</c:v>
                </c:pt>
                <c:pt idx="10">
                  <c:v>141.6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EED-4648-A5B3-5DC3FA6222AA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令和2年12月</c:v>
                </c:pt>
                <c:pt idx="9">
                  <c:v>令和3年12月</c:v>
                </c:pt>
                <c:pt idx="10">
                  <c:v>令和4年3月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215</c:v>
                </c:pt>
                <c:pt idx="1">
                  <c:v>220.5</c:v>
                </c:pt>
                <c:pt idx="2">
                  <c:v>225.3</c:v>
                </c:pt>
                <c:pt idx="3">
                  <c:v>226.3</c:v>
                </c:pt>
                <c:pt idx="4">
                  <c:v>228.9</c:v>
                </c:pt>
                <c:pt idx="5">
                  <c:v>231.8</c:v>
                </c:pt>
                <c:pt idx="6">
                  <c:v>234.9</c:v>
                </c:pt>
                <c:pt idx="7">
                  <c:v>240.8</c:v>
                </c:pt>
                <c:pt idx="8">
                  <c:v>233.6</c:v>
                </c:pt>
                <c:pt idx="9">
                  <c:v>240.2</c:v>
                </c:pt>
                <c:pt idx="10">
                  <c:v>240.2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5729802704165897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5.1947945149154002E-3"/>
                  <c:y val="-1.4773780843175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その他の日用品</c:v>
                </c:pt>
                <c:pt idx="8">
                  <c:v>ゴム製品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18079</c:v>
                </c:pt>
                <c:pt idx="1">
                  <c:v>14408</c:v>
                </c:pt>
                <c:pt idx="2">
                  <c:v>8312</c:v>
                </c:pt>
                <c:pt idx="3">
                  <c:v>6289</c:v>
                </c:pt>
                <c:pt idx="4">
                  <c:v>5012</c:v>
                </c:pt>
                <c:pt idx="5">
                  <c:v>4946</c:v>
                </c:pt>
                <c:pt idx="6">
                  <c:v>3844</c:v>
                </c:pt>
                <c:pt idx="7">
                  <c:v>2704</c:v>
                </c:pt>
                <c:pt idx="8">
                  <c:v>2138</c:v>
                </c:pt>
                <c:pt idx="9">
                  <c:v>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6.852929284622680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5.1671086806055252E-3"/>
                  <c:y val="3.6626180302943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2083907266160921E-2"/>
                  <c:y val="7.355772418630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7.4793719630864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その他の日用品</c:v>
                </c:pt>
                <c:pt idx="8">
                  <c:v>ゴム製品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18028</c:v>
                </c:pt>
                <c:pt idx="1">
                  <c:v>22709</c:v>
                </c:pt>
                <c:pt idx="2">
                  <c:v>10182</c:v>
                </c:pt>
                <c:pt idx="3">
                  <c:v>4812</c:v>
                </c:pt>
                <c:pt idx="4">
                  <c:v>5150</c:v>
                </c:pt>
                <c:pt idx="5">
                  <c:v>4601</c:v>
                </c:pt>
                <c:pt idx="6">
                  <c:v>4122</c:v>
                </c:pt>
                <c:pt idx="7">
                  <c:v>1704</c:v>
                </c:pt>
                <c:pt idx="8">
                  <c:v>3745</c:v>
                </c:pt>
                <c:pt idx="9">
                  <c:v>1162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1.1363636363636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6.9716775599128538E-3"/>
                  <c:y val="-1.5108864232879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5.2287581699346402E-3"/>
                  <c:y val="-1.1363934621808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雑品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55212</c:v>
                </c:pt>
                <c:pt idx="1">
                  <c:v>15364</c:v>
                </c:pt>
                <c:pt idx="2">
                  <c:v>12036</c:v>
                </c:pt>
                <c:pt idx="3">
                  <c:v>11317</c:v>
                </c:pt>
                <c:pt idx="4">
                  <c:v>6558</c:v>
                </c:pt>
                <c:pt idx="5">
                  <c:v>4155</c:v>
                </c:pt>
                <c:pt idx="6">
                  <c:v>3869</c:v>
                </c:pt>
                <c:pt idx="7">
                  <c:v>2856</c:v>
                </c:pt>
                <c:pt idx="8">
                  <c:v>2674</c:v>
                </c:pt>
                <c:pt idx="9">
                  <c:v>2414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8.7054020208258125E-3"/>
                  <c:y val="-7.57635409210215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5.2197004786166436E-3"/>
                  <c:y val="-6.9443642225563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1.2200435729847494E-2"/>
                  <c:y val="-2.9825817234336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1.7338616986601527E-3"/>
                  <c:y val="7.5754593175853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3.4858387799563632E-3"/>
                  <c:y val="1.5150918635170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-1.136363636363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雑品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57153</c:v>
                </c:pt>
                <c:pt idx="1">
                  <c:v>26086</c:v>
                </c:pt>
                <c:pt idx="2">
                  <c:v>11344</c:v>
                </c:pt>
                <c:pt idx="3">
                  <c:v>10032</c:v>
                </c:pt>
                <c:pt idx="4">
                  <c:v>9117</c:v>
                </c:pt>
                <c:pt idx="5">
                  <c:v>5005</c:v>
                </c:pt>
                <c:pt idx="6">
                  <c:v>4161</c:v>
                </c:pt>
                <c:pt idx="7">
                  <c:v>2667</c:v>
                </c:pt>
                <c:pt idx="8">
                  <c:v>3534</c:v>
                </c:pt>
                <c:pt idx="9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1.162790697674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7730496453901034E-3"/>
                  <c:y val="-3.051944088029007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5.3191489361702126E-3"/>
                  <c:y val="-1.5504181163401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555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7730496453900709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雑穀</c:v>
                </c:pt>
                <c:pt idx="2">
                  <c:v>飲料</c:v>
                </c:pt>
                <c:pt idx="3">
                  <c:v>缶詰・びん詰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雑品</c:v>
                </c:pt>
                <c:pt idx="7">
                  <c:v>鉄鋼</c:v>
                </c:pt>
                <c:pt idx="8">
                  <c:v>麦</c:v>
                </c:pt>
                <c:pt idx="9">
                  <c:v>木材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39094</c:v>
                </c:pt>
                <c:pt idx="1">
                  <c:v>27912</c:v>
                </c:pt>
                <c:pt idx="2">
                  <c:v>21692</c:v>
                </c:pt>
                <c:pt idx="3">
                  <c:v>17470</c:v>
                </c:pt>
                <c:pt idx="4">
                  <c:v>16397</c:v>
                </c:pt>
                <c:pt idx="5">
                  <c:v>15646</c:v>
                </c:pt>
                <c:pt idx="6">
                  <c:v>13404</c:v>
                </c:pt>
                <c:pt idx="7">
                  <c:v>12750</c:v>
                </c:pt>
                <c:pt idx="8">
                  <c:v>12610</c:v>
                </c:pt>
                <c:pt idx="9">
                  <c:v>7196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25E-2"/>
                  <c:y val="3.8756637978391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5.3191489361702456E-3"/>
                  <c:y val="-2.325581395348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7.092198581560283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7.092198581560218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1.418439716312043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0"/>
                  <c:y val="-3.876274186656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3.5460992907800117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5.3191489361700825E-3"/>
                  <c:y val="-3.876579381065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雑穀</c:v>
                </c:pt>
                <c:pt idx="2">
                  <c:v>飲料</c:v>
                </c:pt>
                <c:pt idx="3">
                  <c:v>缶詰・びん詰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雑品</c:v>
                </c:pt>
                <c:pt idx="7">
                  <c:v>鉄鋼</c:v>
                </c:pt>
                <c:pt idx="8">
                  <c:v>麦</c:v>
                </c:pt>
                <c:pt idx="9">
                  <c:v>木材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31621</c:v>
                </c:pt>
                <c:pt idx="1">
                  <c:v>13178</c:v>
                </c:pt>
                <c:pt idx="2">
                  <c:v>22407</c:v>
                </c:pt>
                <c:pt idx="3">
                  <c:v>22272</c:v>
                </c:pt>
                <c:pt idx="4">
                  <c:v>17520</c:v>
                </c:pt>
                <c:pt idx="5">
                  <c:v>15234</c:v>
                </c:pt>
                <c:pt idx="6">
                  <c:v>13709</c:v>
                </c:pt>
                <c:pt idx="7">
                  <c:v>15053</c:v>
                </c:pt>
                <c:pt idx="8">
                  <c:v>18851</c:v>
                </c:pt>
                <c:pt idx="9">
                  <c:v>6802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非鉄金属</c:v>
                </c:pt>
                <c:pt idx="9">
                  <c:v>合成樹脂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34805</c:v>
                </c:pt>
                <c:pt idx="1">
                  <c:v>9430</c:v>
                </c:pt>
                <c:pt idx="2">
                  <c:v>5650</c:v>
                </c:pt>
                <c:pt idx="3">
                  <c:v>4940</c:v>
                </c:pt>
                <c:pt idx="4">
                  <c:v>3783</c:v>
                </c:pt>
                <c:pt idx="5">
                  <c:v>2607</c:v>
                </c:pt>
                <c:pt idx="6">
                  <c:v>1950</c:v>
                </c:pt>
                <c:pt idx="7">
                  <c:v>1113</c:v>
                </c:pt>
                <c:pt idx="8">
                  <c:v>690</c:v>
                </c:pt>
                <c:pt idx="9">
                  <c:v>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7777637795275591E-2"/>
                  <c:y val="-5.614271478097323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7.11111111111104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-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非鉄金属</c:v>
                </c:pt>
                <c:pt idx="9">
                  <c:v>合成樹脂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31612</c:v>
                </c:pt>
                <c:pt idx="1">
                  <c:v>2735</c:v>
                </c:pt>
                <c:pt idx="2">
                  <c:v>4969</c:v>
                </c:pt>
                <c:pt idx="3">
                  <c:v>8827</c:v>
                </c:pt>
                <c:pt idx="4">
                  <c:v>3441</c:v>
                </c:pt>
                <c:pt idx="5">
                  <c:v>333</c:v>
                </c:pt>
                <c:pt idx="6">
                  <c:v>1350</c:v>
                </c:pt>
                <c:pt idx="7">
                  <c:v>1771</c:v>
                </c:pt>
                <c:pt idx="8">
                  <c:v>900</c:v>
                </c:pt>
                <c:pt idx="9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0507918793615364E-2"/>
                  <c:y val="5.55125524563666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9-404A-9FB6-A17908518422}"/>
                </c:ext>
              </c:extLst>
            </c:dLbl>
            <c:dLbl>
              <c:idx val="1"/>
              <c:layout>
                <c:manualLayout>
                  <c:x val="1.7496434992869665E-3"/>
                  <c:y val="-2.1674748283583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9-404A-9FB6-A17908518422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F9-404A-9FB6-A17908518422}"/>
                </c:ext>
              </c:extLst>
            </c:dLbl>
            <c:dLbl>
              <c:idx val="3"/>
              <c:layout>
                <c:manualLayout>
                  <c:x val="-1.0521696598948754E-2"/>
                  <c:y val="-9.16173613891497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F9-404A-9FB6-A17908518422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F9-404A-9FB6-A17908518422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F9-404A-9FB6-A17908518422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F9-404A-9FB6-A17908518422}"/>
                </c:ext>
              </c:extLst>
            </c:dLbl>
            <c:dLbl>
              <c:idx val="7"/>
              <c:layout>
                <c:manualLayout>
                  <c:x val="-5.290815026074625E-3"/>
                  <c:y val="-2.0273736969319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F9-404A-9FB6-A17908518422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F9-404A-9FB6-A17908518422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鉄鋼</c:v>
                </c:pt>
                <c:pt idx="3">
                  <c:v>その他の農作物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石油製品</c:v>
                </c:pt>
                <c:pt idx="7">
                  <c:v>その他の日用品</c:v>
                </c:pt>
                <c:pt idx="8">
                  <c:v>麦</c:v>
                </c:pt>
                <c:pt idx="9">
                  <c:v>化学肥料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35641</c:v>
                </c:pt>
                <c:pt idx="1">
                  <c:v>10829</c:v>
                </c:pt>
                <c:pt idx="2">
                  <c:v>10690</c:v>
                </c:pt>
                <c:pt idx="3">
                  <c:v>9670</c:v>
                </c:pt>
                <c:pt idx="4">
                  <c:v>6999</c:v>
                </c:pt>
                <c:pt idx="5">
                  <c:v>3871</c:v>
                </c:pt>
                <c:pt idx="6">
                  <c:v>3004</c:v>
                </c:pt>
                <c:pt idx="7">
                  <c:v>2724</c:v>
                </c:pt>
                <c:pt idx="8">
                  <c:v>2198</c:v>
                </c:pt>
                <c:pt idx="9">
                  <c:v>1437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F9-404A-9FB6-A17908518422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F9-404A-9FB6-A17908518422}"/>
                </c:ext>
              </c:extLst>
            </c:dLbl>
            <c:dLbl>
              <c:idx val="1"/>
              <c:layout>
                <c:manualLayout>
                  <c:x val="1.0498687664041995E-2"/>
                  <c:y val="1.88323917137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F9-404A-9FB6-A17908518422}"/>
                </c:ext>
              </c:extLst>
            </c:dLbl>
            <c:dLbl>
              <c:idx val="2"/>
              <c:layout>
                <c:manualLayout>
                  <c:x val="1.3640027279990402E-5"/>
                  <c:y val="-4.045257054732565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F9-404A-9FB6-A17908518422}"/>
                </c:ext>
              </c:extLst>
            </c:dLbl>
            <c:dLbl>
              <c:idx val="3"/>
              <c:layout>
                <c:manualLayout>
                  <c:x val="3.5225714895874235E-3"/>
                  <c:y val="7.501223364028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F9-404A-9FB6-A17908518422}"/>
                </c:ext>
              </c:extLst>
            </c:dLbl>
            <c:dLbl>
              <c:idx val="4"/>
              <c:layout>
                <c:manualLayout>
                  <c:x val="5.2538905077810158E-3"/>
                  <c:y val="3.8293518394947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F9-404A-9FB6-A17908518422}"/>
                </c:ext>
              </c:extLst>
            </c:dLbl>
            <c:dLbl>
              <c:idx val="5"/>
              <c:layout>
                <c:manualLayout>
                  <c:x val="3.4995625546807292E-3"/>
                  <c:y val="3.7033082729065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F9-404A-9FB6-A17908518422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F9-404A-9FB6-A17908518422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F9-404A-9FB6-A17908518422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F9-404A-9FB6-A17908518422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鉄鋼</c:v>
                </c:pt>
                <c:pt idx="3">
                  <c:v>その他の農作物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石油製品</c:v>
                </c:pt>
                <c:pt idx="7">
                  <c:v>その他の日用品</c:v>
                </c:pt>
                <c:pt idx="8">
                  <c:v>麦</c:v>
                </c:pt>
                <c:pt idx="9">
                  <c:v>化学肥料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33404</c:v>
                </c:pt>
                <c:pt idx="1">
                  <c:v>11497</c:v>
                </c:pt>
                <c:pt idx="2">
                  <c:v>14369</c:v>
                </c:pt>
                <c:pt idx="3">
                  <c:v>9289</c:v>
                </c:pt>
                <c:pt idx="4">
                  <c:v>6418</c:v>
                </c:pt>
                <c:pt idx="5">
                  <c:v>3947</c:v>
                </c:pt>
                <c:pt idx="6">
                  <c:v>1</c:v>
                </c:pt>
                <c:pt idx="7">
                  <c:v>3144</c:v>
                </c:pt>
                <c:pt idx="8">
                  <c:v>44</c:v>
                </c:pt>
                <c:pt idx="9">
                  <c:v>1409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F9-404A-9FB6-A17908518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7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494976452940141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00-4B32-9BE7-A17B7495386C}"/>
                </c:ext>
              </c:extLst>
            </c:dLbl>
            <c:dLbl>
              <c:idx val="1"/>
              <c:layout>
                <c:manualLayout>
                  <c:x val="3.4949764529401419E-3"/>
                  <c:y val="-1.0753252617616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0-4B32-9BE7-A17B7495386C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00-4B32-9BE7-A17B7495386C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0-4B32-9BE7-A17B7495386C}"/>
                </c:ext>
              </c:extLst>
            </c:dLbl>
            <c:dLbl>
              <c:idx val="4"/>
              <c:layout>
                <c:manualLayout>
                  <c:x val="-6.99009050337849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0-4B32-9BE7-A17B7495386C}"/>
                </c:ext>
              </c:extLst>
            </c:dLbl>
            <c:dLbl>
              <c:idx val="5"/>
              <c:layout>
                <c:manualLayout>
                  <c:x val="-6.9899529058802838E-3"/>
                  <c:y val="-1.7921146953405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0-4B32-9BE7-A17B7495386C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00-4B32-9BE7-A17B7495386C}"/>
                </c:ext>
              </c:extLst>
            </c:dLbl>
            <c:dLbl>
              <c:idx val="7"/>
              <c:layout>
                <c:manualLayout>
                  <c:x val="-8.7374411323503549E-3"/>
                  <c:y val="-3.584511613467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00-4B32-9BE7-A17B7495386C}"/>
                </c:ext>
              </c:extLst>
            </c:dLbl>
            <c:dLbl>
              <c:idx val="8"/>
              <c:layout>
                <c:manualLayout>
                  <c:x val="-1.0484929358820554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00-4B32-9BE7-A17B7495386C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雑品</c:v>
                </c:pt>
                <c:pt idx="5">
                  <c:v>飲料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265539</c:v>
                </c:pt>
                <c:pt idx="1">
                  <c:v>89747</c:v>
                </c:pt>
                <c:pt idx="2">
                  <c:v>23713</c:v>
                </c:pt>
                <c:pt idx="3">
                  <c:v>20601</c:v>
                </c:pt>
                <c:pt idx="4">
                  <c:v>19448</c:v>
                </c:pt>
                <c:pt idx="5">
                  <c:v>15379</c:v>
                </c:pt>
                <c:pt idx="6">
                  <c:v>12999</c:v>
                </c:pt>
                <c:pt idx="7">
                  <c:v>10768</c:v>
                </c:pt>
                <c:pt idx="8">
                  <c:v>9177</c:v>
                </c:pt>
                <c:pt idx="9">
                  <c:v>7319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00-4B32-9BE7-A17B7495386C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374411323503237E-3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00-4B32-9BE7-A17B7495386C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00-4B32-9BE7-A17B7495386C}"/>
                </c:ext>
              </c:extLst>
            </c:dLbl>
            <c:dLbl>
              <c:idx val="2"/>
              <c:layout>
                <c:manualLayout>
                  <c:x val="5.2424646794102135E-3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00-4B32-9BE7-A17B7495386C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00-4B32-9BE7-A17B7495386C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00-4B32-9BE7-A17B7495386C}"/>
                </c:ext>
              </c:extLst>
            </c:dLbl>
            <c:dLbl>
              <c:idx val="5"/>
              <c:layout>
                <c:manualLayout>
                  <c:x val="5.24232708191206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00-4B32-9BE7-A17B7495386C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00-4B32-9BE7-A17B7495386C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00-4B32-9BE7-A17B7495386C}"/>
                </c:ext>
              </c:extLst>
            </c:dLbl>
            <c:dLbl>
              <c:idx val="8"/>
              <c:layout>
                <c:manualLayout>
                  <c:x val="-1.7474882264701991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00-4B32-9BE7-A17B7495386C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雑品</c:v>
                </c:pt>
                <c:pt idx="5">
                  <c:v>飲料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37560</c:v>
                </c:pt>
                <c:pt idx="1">
                  <c:v>62366</c:v>
                </c:pt>
                <c:pt idx="2">
                  <c:v>20856</c:v>
                </c:pt>
                <c:pt idx="3">
                  <c:v>18836</c:v>
                </c:pt>
                <c:pt idx="4">
                  <c:v>16452</c:v>
                </c:pt>
                <c:pt idx="5">
                  <c:v>14803</c:v>
                </c:pt>
                <c:pt idx="6">
                  <c:v>14061</c:v>
                </c:pt>
                <c:pt idx="7">
                  <c:v>9473</c:v>
                </c:pt>
                <c:pt idx="8">
                  <c:v>9829</c:v>
                </c:pt>
                <c:pt idx="9">
                  <c:v>7416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00-4B32-9BE7-A17B7495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保管高!$C$52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3.5698353968574765E-3"/>
                  <c:y val="-8.658235902330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3.569835396857509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1.7849176984288037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1.0709506190572496E-2"/>
                  <c:y val="-8.658235902330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3089245247066038E-16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電気機械</c:v>
                </c:pt>
                <c:pt idx="8">
                  <c:v>鉄鋼</c:v>
                </c:pt>
                <c:pt idx="9">
                  <c:v>その他の製造工業品</c:v>
                </c:pt>
              </c:strCache>
            </c:strRef>
          </c:cat>
          <c:val>
            <c:numRef>
              <c:f>保管高!$N$3:$N$12</c:f>
              <c:numCache>
                <c:formatCode>#,##0_ ;[Red]\-#,##0\ </c:formatCode>
                <c:ptCount val="10"/>
                <c:pt idx="0">
                  <c:v>325665</c:v>
                </c:pt>
                <c:pt idx="1">
                  <c:v>143835</c:v>
                </c:pt>
                <c:pt idx="2">
                  <c:v>120314</c:v>
                </c:pt>
                <c:pt idx="3">
                  <c:v>87936</c:v>
                </c:pt>
                <c:pt idx="4">
                  <c:v>76382</c:v>
                </c:pt>
                <c:pt idx="5">
                  <c:v>74792</c:v>
                </c:pt>
                <c:pt idx="6">
                  <c:v>68699</c:v>
                </c:pt>
                <c:pt idx="7">
                  <c:v>67256</c:v>
                </c:pt>
                <c:pt idx="8">
                  <c:v>60143</c:v>
                </c:pt>
                <c:pt idx="9">
                  <c:v>47497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保管高!$Q$1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8.924588492143691E-3"/>
                  <c:y val="1.4429559941370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7.1395302490142899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7.139670793714888E-3"/>
                  <c:y val="8.6575541693650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3.5698353968574115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5.354753095286215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1.07095061905723E-2"/>
                  <c:y val="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1.7849176984287383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9.5415797280572483E-4"/>
                  <c:y val="1.4430014430014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電気機械</c:v>
                </c:pt>
                <c:pt idx="8">
                  <c:v>鉄鋼</c:v>
                </c:pt>
                <c:pt idx="9">
                  <c:v>その他の製造工業品</c:v>
                </c:pt>
              </c:strCache>
            </c:strRef>
          </c:cat>
          <c:val>
            <c:numRef>
              <c:f>保管高!$Q$3:$Q$12</c:f>
              <c:numCache>
                <c:formatCode>#,##0_ ;[Red]\-#,##0\ </c:formatCode>
                <c:ptCount val="10"/>
                <c:pt idx="0">
                  <c:v>75810</c:v>
                </c:pt>
                <c:pt idx="1">
                  <c:v>130821</c:v>
                </c:pt>
                <c:pt idx="2">
                  <c:v>96388</c:v>
                </c:pt>
                <c:pt idx="3">
                  <c:v>87597</c:v>
                </c:pt>
                <c:pt idx="4">
                  <c:v>77164</c:v>
                </c:pt>
                <c:pt idx="5">
                  <c:v>84309</c:v>
                </c:pt>
                <c:pt idx="6">
                  <c:v>62082</c:v>
                </c:pt>
                <c:pt idx="7">
                  <c:v>64440</c:v>
                </c:pt>
                <c:pt idx="8">
                  <c:v>55932</c:v>
                </c:pt>
                <c:pt idx="9">
                  <c:v>38502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2000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3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1.8121751875032715E-2"/>
                  <c:y val="-4.1268631558669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9.984640808787805E-2"/>
                  <c:y val="-0.135320498928459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-0.14094308724229984"/>
                  <c:y val="-8.81355197572781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3.6281939116584783E-2"/>
                  <c:y val="-5.19080642442631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1698409493684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8781793301478342"/>
                  <c:y val="-0.14379204892966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6.1594095609843635E-2"/>
                  <c:y val="-7.75843386549158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6.2678062678062682E-2"/>
                  <c:y val="-9.22232656697730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5.1131498470948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1.1396160949966724E-2"/>
                  <c:y val="-1.35139300248019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電気機械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保管高!$M$16:$M$26</c:f>
              <c:numCache>
                <c:formatCode>#,##0_ ;[Red]\-#,##0\ </c:formatCode>
                <c:ptCount val="11"/>
                <c:pt idx="0">
                  <c:v>325665</c:v>
                </c:pt>
                <c:pt idx="1">
                  <c:v>143835</c:v>
                </c:pt>
                <c:pt idx="2">
                  <c:v>120314</c:v>
                </c:pt>
                <c:pt idx="3">
                  <c:v>87936</c:v>
                </c:pt>
                <c:pt idx="4">
                  <c:v>76382</c:v>
                </c:pt>
                <c:pt idx="5">
                  <c:v>74792</c:v>
                </c:pt>
                <c:pt idx="6">
                  <c:v>68699</c:v>
                </c:pt>
                <c:pt idx="7">
                  <c:v>67256</c:v>
                </c:pt>
                <c:pt idx="8">
                  <c:v>60143</c:v>
                </c:pt>
                <c:pt idx="9">
                  <c:v>47497</c:v>
                </c:pt>
                <c:pt idx="10">
                  <c:v>338898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電気機械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保管高!$N$16:$N$26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電気機械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保管高!$P$16:$P$26</c:f>
              <c:numCache>
                <c:formatCode>#,##0_ ;[Red]\-#,##0\ </c:formatCode>
                <c:ptCount val="11"/>
                <c:pt idx="0">
                  <c:v>325665</c:v>
                </c:pt>
                <c:pt idx="1">
                  <c:v>143835</c:v>
                </c:pt>
                <c:pt idx="2">
                  <c:v>120314</c:v>
                </c:pt>
                <c:pt idx="3">
                  <c:v>87936</c:v>
                </c:pt>
                <c:pt idx="4">
                  <c:v>76382</c:v>
                </c:pt>
                <c:pt idx="5">
                  <c:v>74792</c:v>
                </c:pt>
                <c:pt idx="6">
                  <c:v>68699</c:v>
                </c:pt>
                <c:pt idx="7">
                  <c:v>67256</c:v>
                </c:pt>
                <c:pt idx="8">
                  <c:v>60143</c:v>
                </c:pt>
                <c:pt idx="9">
                  <c:v>47497</c:v>
                </c:pt>
                <c:pt idx="10">
                  <c:v>338898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0.15797239085572318"/>
                  <c:y val="0.13799028569704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8.1314205953263594E-2"/>
                  <c:y val="3.22540199716414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2451309998463933"/>
                  <c:y val="-6.0336923401816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-0.11864879485484162"/>
                  <c:y val="-9.35399281986304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53905952595619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-9.9674487253978747E-2"/>
                  <c:y val="-9.30772618939875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8.6826818403424766E-2"/>
                  <c:y val="-0.180578151868947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0.15634028570856121"/>
                  <c:y val="-5.45132892871150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7.5151102295419173E-2"/>
                  <c:y val="-0.10057610040124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4.9194499542519018E-2"/>
                  <c:y val="-7.60395812592391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7218782766657989"/>
                  <c:y val="0.14753769571906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保管高!$N$28:$N$38</c:f>
              <c:strCache>
                <c:ptCount val="11"/>
                <c:pt idx="0">
                  <c:v>その他の機械</c:v>
                </c:pt>
                <c:pt idx="1">
                  <c:v>その他の機械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缶詰・びん詰</c:v>
                </c:pt>
                <c:pt idx="5">
                  <c:v>飲料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電気機械</c:v>
                </c:pt>
                <c:pt idx="9">
                  <c:v>鉄鋼</c:v>
                </c:pt>
                <c:pt idx="10">
                  <c:v>その他の製造工業品</c:v>
                </c:pt>
              </c:strCache>
            </c:strRef>
          </c:cat>
          <c:val>
            <c:numRef>
              <c:f>保管高!$P$28:$P$38</c:f>
              <c:numCache>
                <c:formatCode>#,##0_ ;[Red]\-#,##0\ </c:formatCode>
                <c:ptCount val="11"/>
                <c:pt idx="0">
                  <c:v>75810</c:v>
                </c:pt>
                <c:pt idx="1">
                  <c:v>130821</c:v>
                </c:pt>
                <c:pt idx="2">
                  <c:v>96388</c:v>
                </c:pt>
                <c:pt idx="3">
                  <c:v>87597</c:v>
                </c:pt>
                <c:pt idx="4">
                  <c:v>77164</c:v>
                </c:pt>
                <c:pt idx="5">
                  <c:v>84309</c:v>
                </c:pt>
                <c:pt idx="6">
                  <c:v>62082</c:v>
                </c:pt>
                <c:pt idx="7">
                  <c:v>64440</c:v>
                </c:pt>
                <c:pt idx="8">
                  <c:v>55932</c:v>
                </c:pt>
                <c:pt idx="9">
                  <c:v>38502</c:v>
                </c:pt>
                <c:pt idx="10" formatCode="#,##0_);[Red]\(#,##0\)">
                  <c:v>345919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118E-3"/>
                  <c:y val="7.4488356050444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1248E-3"/>
                  <c:y val="3.7862175747500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6.9991707955566881E-3"/>
                  <c:y val="-3.569554843880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飲料</c:v>
                </c:pt>
                <c:pt idx="3">
                  <c:v>ゴム製品</c:v>
                </c:pt>
                <c:pt idx="4">
                  <c:v>非鉄金属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東部・富士!$C$22:$C$31</c:f>
              <c:numCache>
                <c:formatCode>#,##0_);[Red]\(#,##0\)</c:formatCode>
                <c:ptCount val="10"/>
                <c:pt idx="0">
                  <c:v>21363</c:v>
                </c:pt>
                <c:pt idx="1">
                  <c:v>11246</c:v>
                </c:pt>
                <c:pt idx="2">
                  <c:v>11013</c:v>
                </c:pt>
                <c:pt idx="3">
                  <c:v>10412</c:v>
                </c:pt>
                <c:pt idx="4">
                  <c:v>6816</c:v>
                </c:pt>
                <c:pt idx="5">
                  <c:v>6307</c:v>
                </c:pt>
                <c:pt idx="6">
                  <c:v>4748</c:v>
                </c:pt>
                <c:pt idx="7">
                  <c:v>4535</c:v>
                </c:pt>
                <c:pt idx="8">
                  <c:v>3221</c:v>
                </c:pt>
                <c:pt idx="9">
                  <c:v>3190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東部・富士!$D$21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5.1122852463285108E-3"/>
                  <c:y val="-3.7556812167081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5.1671086806055252E-3"/>
                  <c:y val="-7.41771760208740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1.2083907266160921E-2"/>
                  <c:y val="7.355772418630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6.9716220198323773E-3"/>
                  <c:y val="7.4793719630864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飲料</c:v>
                </c:pt>
                <c:pt idx="3">
                  <c:v>ゴム製品</c:v>
                </c:pt>
                <c:pt idx="4">
                  <c:v>非鉄金属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東部・富士!$D$22:$D$31</c:f>
              <c:numCache>
                <c:formatCode>#,##0_);[Red]\(#,##0\)</c:formatCode>
                <c:ptCount val="10"/>
                <c:pt idx="0">
                  <c:v>17392</c:v>
                </c:pt>
                <c:pt idx="1">
                  <c:v>11319</c:v>
                </c:pt>
                <c:pt idx="2">
                  <c:v>14945</c:v>
                </c:pt>
                <c:pt idx="3">
                  <c:v>10849</c:v>
                </c:pt>
                <c:pt idx="4">
                  <c:v>7066</c:v>
                </c:pt>
                <c:pt idx="5">
                  <c:v>6688</c:v>
                </c:pt>
                <c:pt idx="6">
                  <c:v>3309</c:v>
                </c:pt>
                <c:pt idx="7">
                  <c:v>5691</c:v>
                </c:pt>
                <c:pt idx="8">
                  <c:v>2361</c:v>
                </c:pt>
                <c:pt idx="9">
                  <c:v>2416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2,402,019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2,402,019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222774</c:v>
                </c:pt>
                <c:pt idx="1">
                  <c:v>388653</c:v>
                </c:pt>
                <c:pt idx="2">
                  <c:v>516550</c:v>
                </c:pt>
                <c:pt idx="3">
                  <c:v>155235</c:v>
                </c:pt>
                <c:pt idx="4">
                  <c:v>254102</c:v>
                </c:pt>
                <c:pt idx="5">
                  <c:v>864705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6.971677559912846E-3"/>
                  <c:y val="-1.736091055639089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6.9716775599128538E-3"/>
                  <c:y val="4.265091863503171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6.9716775599128538E-3"/>
                  <c:y val="2.2726974469100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化学肥料</c:v>
                </c:pt>
                <c:pt idx="3">
                  <c:v>飲料</c:v>
                </c:pt>
                <c:pt idx="4">
                  <c:v>その他の化学工業品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その他の日用品</c:v>
                </c:pt>
                <c:pt idx="9">
                  <c:v>合成樹脂</c:v>
                </c:pt>
              </c:strCache>
            </c:strRef>
          </c:cat>
          <c:val>
            <c:numRef>
              <c:f>東部・富士!$C$54:$C$63</c:f>
              <c:numCache>
                <c:formatCode>#,##0_);[Red]\(#,##0\)</c:formatCode>
                <c:ptCount val="10"/>
                <c:pt idx="0">
                  <c:v>89648</c:v>
                </c:pt>
                <c:pt idx="1">
                  <c:v>22001</c:v>
                </c:pt>
                <c:pt idx="2">
                  <c:v>13045</c:v>
                </c:pt>
                <c:pt idx="3">
                  <c:v>12205</c:v>
                </c:pt>
                <c:pt idx="4">
                  <c:v>11543</c:v>
                </c:pt>
                <c:pt idx="5">
                  <c:v>10585</c:v>
                </c:pt>
                <c:pt idx="6">
                  <c:v>9878</c:v>
                </c:pt>
                <c:pt idx="7">
                  <c:v>7076</c:v>
                </c:pt>
                <c:pt idx="8">
                  <c:v>5817</c:v>
                </c:pt>
                <c:pt idx="9">
                  <c:v>5396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東部・富士!$D$53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9624826308476145E-3"/>
                  <c:y val="7.57516105941301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6.9626198685948573E-3"/>
                  <c:y val="-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5.2287581699346402E-3"/>
                  <c:y val="1.5151216893342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1.7338616986601527E-3"/>
                  <c:y val="-1.136393462180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-6.3678314720463865E-5"/>
                  <c:y val="-7.576652350274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4269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1.7429193899782135E-3"/>
                  <c:y val="-1.8939393939394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化学肥料</c:v>
                </c:pt>
                <c:pt idx="3">
                  <c:v>飲料</c:v>
                </c:pt>
                <c:pt idx="4">
                  <c:v>その他の化学工業品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その他の日用品</c:v>
                </c:pt>
                <c:pt idx="9">
                  <c:v>合成樹脂</c:v>
                </c:pt>
              </c:strCache>
            </c:strRef>
          </c:cat>
          <c:val>
            <c:numRef>
              <c:f>東部・富士!$D$54:$D$63</c:f>
              <c:numCache>
                <c:formatCode>#,##0_);[Red]\(#,##0\)</c:formatCode>
                <c:ptCount val="10"/>
                <c:pt idx="0">
                  <c:v>86942</c:v>
                </c:pt>
                <c:pt idx="1">
                  <c:v>23797</c:v>
                </c:pt>
                <c:pt idx="2">
                  <c:v>12458</c:v>
                </c:pt>
                <c:pt idx="3">
                  <c:v>14251</c:v>
                </c:pt>
                <c:pt idx="4">
                  <c:v>12967</c:v>
                </c:pt>
                <c:pt idx="5">
                  <c:v>9011</c:v>
                </c:pt>
                <c:pt idx="6">
                  <c:v>10956</c:v>
                </c:pt>
                <c:pt idx="7">
                  <c:v>4396</c:v>
                </c:pt>
                <c:pt idx="8">
                  <c:v>10368</c:v>
                </c:pt>
                <c:pt idx="9">
                  <c:v>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8.8652482269503865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7.0921985815602835E-3"/>
                  <c:y val="-2.3256119147897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1.2411347517730561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1.4184397163120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77304964539007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7.0921985815602835E-3"/>
                  <c:y val="1.1627906976744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4854E-3"/>
                  <c:y val="7.751327595678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その他の食料工業品</c:v>
                </c:pt>
                <c:pt idx="3">
                  <c:v>雑穀</c:v>
                </c:pt>
                <c:pt idx="4">
                  <c:v>雑品</c:v>
                </c:pt>
                <c:pt idx="5">
                  <c:v>鉄鋼</c:v>
                </c:pt>
                <c:pt idx="6">
                  <c:v>電気機械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木材</c:v>
                </c:pt>
              </c:strCache>
            </c:strRef>
          </c:cat>
          <c:val>
            <c:numRef>
              <c:f>清水・静岡!$C$21:$C$30</c:f>
              <c:numCache>
                <c:formatCode>#,##0_);[Red]\(#,##0\)</c:formatCode>
                <c:ptCount val="10"/>
                <c:pt idx="0">
                  <c:v>85614</c:v>
                </c:pt>
                <c:pt idx="1">
                  <c:v>42253</c:v>
                </c:pt>
                <c:pt idx="2">
                  <c:v>33195</c:v>
                </c:pt>
                <c:pt idx="3">
                  <c:v>26707</c:v>
                </c:pt>
                <c:pt idx="4">
                  <c:v>25045</c:v>
                </c:pt>
                <c:pt idx="5">
                  <c:v>18824</c:v>
                </c:pt>
                <c:pt idx="6">
                  <c:v>17125</c:v>
                </c:pt>
                <c:pt idx="7">
                  <c:v>16687</c:v>
                </c:pt>
                <c:pt idx="8">
                  <c:v>14667</c:v>
                </c:pt>
                <c:pt idx="9">
                  <c:v>13623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清水・静岡!$D$20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25E-2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1.241134751773049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7.0921985815602835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7.092198581560218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3.5460992907800767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8.8652482269503553E-3"/>
                  <c:y val="1.5503570774583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-1.773049645390201E-3"/>
                  <c:y val="-7.751937984496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3.5460992907801418E-3"/>
                  <c:y val="-3.1008362326802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その他の食料工業品</c:v>
                </c:pt>
                <c:pt idx="3">
                  <c:v>雑穀</c:v>
                </c:pt>
                <c:pt idx="4">
                  <c:v>雑品</c:v>
                </c:pt>
                <c:pt idx="5">
                  <c:v>鉄鋼</c:v>
                </c:pt>
                <c:pt idx="6">
                  <c:v>電気機械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木材</c:v>
                </c:pt>
              </c:strCache>
            </c:strRef>
          </c:cat>
          <c:val>
            <c:numRef>
              <c:f>清水・静岡!$D$21:$D$30</c:f>
              <c:numCache>
                <c:formatCode>#,##0_);[Red]\(#,##0\)</c:formatCode>
                <c:ptCount val="10"/>
                <c:pt idx="0">
                  <c:v>84286</c:v>
                </c:pt>
                <c:pt idx="1">
                  <c:v>48294</c:v>
                </c:pt>
                <c:pt idx="2">
                  <c:v>24931</c:v>
                </c:pt>
                <c:pt idx="3">
                  <c:v>31440</c:v>
                </c:pt>
                <c:pt idx="4">
                  <c:v>29444</c:v>
                </c:pt>
                <c:pt idx="5">
                  <c:v>16756</c:v>
                </c:pt>
                <c:pt idx="6">
                  <c:v>24255</c:v>
                </c:pt>
                <c:pt idx="7">
                  <c:v>21369</c:v>
                </c:pt>
                <c:pt idx="8">
                  <c:v>12121</c:v>
                </c:pt>
                <c:pt idx="9">
                  <c:v>8307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10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化学肥料</c:v>
                </c:pt>
                <c:pt idx="6">
                  <c:v>缶詰・びん詰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非鉄金属</c:v>
                </c:pt>
              </c:strCache>
            </c:strRef>
          </c:cat>
          <c:val>
            <c:numRef>
              <c:f>清水・静岡!$C$54:$C$63</c:f>
              <c:numCache>
                <c:formatCode>#,##0_);[Red]\(#,##0\)</c:formatCode>
                <c:ptCount val="10"/>
                <c:pt idx="0">
                  <c:v>14920</c:v>
                </c:pt>
                <c:pt idx="1">
                  <c:v>7287</c:v>
                </c:pt>
                <c:pt idx="2">
                  <c:v>3847</c:v>
                </c:pt>
                <c:pt idx="3">
                  <c:v>3074</c:v>
                </c:pt>
                <c:pt idx="4">
                  <c:v>1655</c:v>
                </c:pt>
                <c:pt idx="5">
                  <c:v>1371</c:v>
                </c:pt>
                <c:pt idx="6">
                  <c:v>1343</c:v>
                </c:pt>
                <c:pt idx="7">
                  <c:v>1252</c:v>
                </c:pt>
                <c:pt idx="8">
                  <c:v>1149</c:v>
                </c:pt>
                <c:pt idx="9">
                  <c:v>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清水・静岡!$D$53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7.1109711286089236E-3"/>
                  <c:y val="3.564500961443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7.1111111111111115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2444444444444444E-2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化学肥料</c:v>
                </c:pt>
                <c:pt idx="6">
                  <c:v>缶詰・びん詰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非鉄金属</c:v>
                </c:pt>
              </c:strCache>
            </c:strRef>
          </c:cat>
          <c:val>
            <c:numRef>
              <c:f>清水・静岡!$D$54:$D$63</c:f>
              <c:numCache>
                <c:formatCode>#,##0_);[Red]\(#,##0\)</c:formatCode>
                <c:ptCount val="10"/>
                <c:pt idx="0">
                  <c:v>9669</c:v>
                </c:pt>
                <c:pt idx="1">
                  <c:v>2237</c:v>
                </c:pt>
                <c:pt idx="2">
                  <c:v>2695</c:v>
                </c:pt>
                <c:pt idx="3">
                  <c:v>1892</c:v>
                </c:pt>
                <c:pt idx="4">
                  <c:v>2544</c:v>
                </c:pt>
                <c:pt idx="5">
                  <c:v>1371</c:v>
                </c:pt>
                <c:pt idx="6">
                  <c:v>2225</c:v>
                </c:pt>
                <c:pt idx="7">
                  <c:v>1488</c:v>
                </c:pt>
                <c:pt idx="8">
                  <c:v>1716</c:v>
                </c:pt>
                <c:pt idx="9">
                  <c:v>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-9.51465812536144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-6.60883491258514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5.2585749615944319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-9.1617361389147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合成樹脂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麦</c:v>
                </c:pt>
                <c:pt idx="9">
                  <c:v>その他の日用品</c:v>
                </c:pt>
              </c:strCache>
            </c:strRef>
          </c:cat>
          <c:val>
            <c:numRef>
              <c:f>駿遠・西部!$C$22:$C$31</c:f>
              <c:numCache>
                <c:formatCode>#,##0_);[Red]\(#,##0\)</c:formatCode>
                <c:ptCount val="10"/>
                <c:pt idx="0">
                  <c:v>22819</c:v>
                </c:pt>
                <c:pt idx="1">
                  <c:v>18121</c:v>
                </c:pt>
                <c:pt idx="2">
                  <c:v>16877</c:v>
                </c:pt>
                <c:pt idx="3">
                  <c:v>7344</c:v>
                </c:pt>
                <c:pt idx="4">
                  <c:v>7273</c:v>
                </c:pt>
                <c:pt idx="5">
                  <c:v>5048</c:v>
                </c:pt>
                <c:pt idx="6">
                  <c:v>4223</c:v>
                </c:pt>
                <c:pt idx="7">
                  <c:v>3092</c:v>
                </c:pt>
                <c:pt idx="8">
                  <c:v>2901</c:v>
                </c:pt>
                <c:pt idx="9">
                  <c:v>2759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駿遠・西部!$D$21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25857496159435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0498687664041995E-2"/>
                  <c:y val="1.129943502824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401189024600265E-2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8.7719153216083562E-3"/>
                  <c:y val="1.8800658392277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合成樹脂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麦</c:v>
                </c:pt>
                <c:pt idx="9">
                  <c:v>その他の日用品</c:v>
                </c:pt>
              </c:strCache>
            </c:strRef>
          </c:cat>
          <c:val>
            <c:numRef>
              <c:f>駿遠・西部!$D$22:$D$31</c:f>
              <c:numCache>
                <c:formatCode>#,##0_);[Red]\(#,##0\)</c:formatCode>
                <c:ptCount val="10"/>
                <c:pt idx="0">
                  <c:v>22596</c:v>
                </c:pt>
                <c:pt idx="1">
                  <c:v>14545</c:v>
                </c:pt>
                <c:pt idx="2">
                  <c:v>14711</c:v>
                </c:pt>
                <c:pt idx="3">
                  <c:v>7013</c:v>
                </c:pt>
                <c:pt idx="4">
                  <c:v>6919</c:v>
                </c:pt>
                <c:pt idx="5">
                  <c:v>10298</c:v>
                </c:pt>
                <c:pt idx="6">
                  <c:v>5040</c:v>
                </c:pt>
                <c:pt idx="7">
                  <c:v>3192</c:v>
                </c:pt>
                <c:pt idx="8">
                  <c:v>808</c:v>
                </c:pt>
                <c:pt idx="9">
                  <c:v>2739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6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2424646794102135E-3"/>
                  <c:y val="7.1681765585753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2.508988795755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飲料</c:v>
                </c:pt>
              </c:strCache>
            </c:strRef>
          </c:cat>
          <c:val>
            <c:numRef>
              <c:f>駿遠・西部!$C$55:$C$64</c:f>
              <c:numCache>
                <c:formatCode>#,##0_);[Red]\(#,##0\)</c:formatCode>
                <c:ptCount val="10"/>
                <c:pt idx="0">
                  <c:v>298528</c:v>
                </c:pt>
                <c:pt idx="1">
                  <c:v>99984</c:v>
                </c:pt>
                <c:pt idx="2">
                  <c:v>31722</c:v>
                </c:pt>
                <c:pt idx="3">
                  <c:v>23063</c:v>
                </c:pt>
                <c:pt idx="4">
                  <c:v>20783</c:v>
                </c:pt>
                <c:pt idx="5">
                  <c:v>20030</c:v>
                </c:pt>
                <c:pt idx="6">
                  <c:v>16729</c:v>
                </c:pt>
                <c:pt idx="7">
                  <c:v>13304</c:v>
                </c:pt>
                <c:pt idx="8">
                  <c:v>13149</c:v>
                </c:pt>
                <c:pt idx="9">
                  <c:v>10474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駿遠・西部!$D$54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1.0484929358820489E-2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飲料</c:v>
                </c:pt>
              </c:strCache>
            </c:strRef>
          </c:cat>
          <c:val>
            <c:numRef>
              <c:f>駿遠・西部!$D$55:$D$64</c:f>
              <c:numCache>
                <c:formatCode>#,##0_);[Red]\(#,##0\)</c:formatCode>
                <c:ptCount val="10"/>
                <c:pt idx="0">
                  <c:v>48386</c:v>
                </c:pt>
                <c:pt idx="1">
                  <c:v>70488</c:v>
                </c:pt>
                <c:pt idx="2">
                  <c:v>29848</c:v>
                </c:pt>
                <c:pt idx="3">
                  <c:v>19806</c:v>
                </c:pt>
                <c:pt idx="4">
                  <c:v>17866</c:v>
                </c:pt>
                <c:pt idx="5">
                  <c:v>16976</c:v>
                </c:pt>
                <c:pt idx="6">
                  <c:v>12901</c:v>
                </c:pt>
                <c:pt idx="7">
                  <c:v>15367</c:v>
                </c:pt>
                <c:pt idx="8">
                  <c:v>16624</c:v>
                </c:pt>
                <c:pt idx="9">
                  <c:v>12515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19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4</a:t>
            </a:r>
            <a:r>
              <a:rPr lang="ja-JP" altLang="en-US" sz="1200" baseline="0"/>
              <a:t>年</a:t>
            </a:r>
            <a:r>
              <a:rPr lang="en-US" altLang="ja-JP" sz="1200" baseline="0"/>
              <a:t>3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153970</c:v>
                </c:pt>
                <c:pt idx="1">
                  <c:v>247874</c:v>
                </c:pt>
                <c:pt idx="2">
                  <c:v>333973</c:v>
                </c:pt>
                <c:pt idx="3">
                  <c:v>127243</c:v>
                </c:pt>
                <c:pt idx="4">
                  <c:v>153537</c:v>
                </c:pt>
                <c:pt idx="5">
                  <c:v>615919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68804</c:v>
                </c:pt>
                <c:pt idx="1">
                  <c:v>140779</c:v>
                </c:pt>
                <c:pt idx="2">
                  <c:v>182577</c:v>
                </c:pt>
                <c:pt idx="3">
                  <c:v>27992</c:v>
                </c:pt>
                <c:pt idx="4">
                  <c:v>100565</c:v>
                </c:pt>
                <c:pt idx="5">
                  <c:v>248786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0.6911488773375708</c:v>
                </c:pt>
                <c:pt idx="1">
                  <c:v>0.63777714310709044</c:v>
                </c:pt>
                <c:pt idx="2">
                  <c:v>0.6465453489497629</c:v>
                </c:pt>
                <c:pt idx="3">
                  <c:v>0.81967984024221341</c:v>
                </c:pt>
                <c:pt idx="4">
                  <c:v>0.60423373291040605</c:v>
                </c:pt>
                <c:pt idx="5">
                  <c:v>0.71228800573606033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5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1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5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70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6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7849176984287383E-3"/>
                  <c:y val="-1.1544238788333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1.7849176984287383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3.569835396857476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7.139670793714953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1.0709506190572496E-2"/>
                  <c:y val="2.8857756416811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1.6064259285858775E-2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7.139670793715084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1.070950619057243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5.3548936399868789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308748</c:v>
                </c:pt>
                <c:pt idx="1">
                  <c:v>108586</c:v>
                </c:pt>
                <c:pt idx="2">
                  <c:v>105138</c:v>
                </c:pt>
                <c:pt idx="3">
                  <c:v>101783</c:v>
                </c:pt>
                <c:pt idx="4">
                  <c:v>77058</c:v>
                </c:pt>
                <c:pt idx="5">
                  <c:v>47750</c:v>
                </c:pt>
                <c:pt idx="6">
                  <c:v>44207</c:v>
                </c:pt>
                <c:pt idx="7">
                  <c:v>39385</c:v>
                </c:pt>
                <c:pt idx="8">
                  <c:v>31679</c:v>
                </c:pt>
                <c:pt idx="9">
                  <c:v>29472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8.924588492143691E-3"/>
                  <c:y val="2.8855483973594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8.92444794744302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1.070950619057243E-2"/>
                  <c:y val="1.154401154401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3.5698353968574115E-3"/>
                  <c:y val="8.6575541693651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-3.5698353968574765E-3"/>
                  <c:y val="-8.65800865800876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3.569835396857476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7.139670793714953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5.354753095286084E-3"/>
                  <c:y val="-2.3088023088023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9.5415797280572483E-4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71451</c:v>
                </c:pt>
                <c:pt idx="1">
                  <c:v>107402</c:v>
                </c:pt>
                <c:pt idx="2">
                  <c:v>105687</c:v>
                </c:pt>
                <c:pt idx="3">
                  <c:v>72633</c:v>
                </c:pt>
                <c:pt idx="4">
                  <c:v>72258</c:v>
                </c:pt>
                <c:pt idx="5">
                  <c:v>54360</c:v>
                </c:pt>
                <c:pt idx="6">
                  <c:v>44182</c:v>
                </c:pt>
                <c:pt idx="7">
                  <c:v>55905</c:v>
                </c:pt>
                <c:pt idx="8">
                  <c:v>35426</c:v>
                </c:pt>
                <c:pt idx="9">
                  <c:v>29276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8.2699149785763884E-2"/>
                  <c:y val="-0.126895542873654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0.17961848785995768"/>
                  <c:y val="-8.94489392954321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11946564371761219"/>
                  <c:y val="-4.22639601242504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0.14264486169997981"/>
                  <c:y val="-0.119186351706036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2.6637952307243647E-2"/>
                  <c:y val="-5.8165137614679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1.6010050025798056E-2"/>
                  <c:y val="-1.94803631197476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1.8993352326685661E-3"/>
                  <c:y val="1.48103734739579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-1.5194681861348522E-2"/>
                  <c:y val="3.44954128440366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1.1396160949966724E-2"/>
                  <c:y val="3.2357629608225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308748</c:v>
                </c:pt>
                <c:pt idx="1">
                  <c:v>108586</c:v>
                </c:pt>
                <c:pt idx="2">
                  <c:v>105138</c:v>
                </c:pt>
                <c:pt idx="3">
                  <c:v>101783</c:v>
                </c:pt>
                <c:pt idx="4">
                  <c:v>77058</c:v>
                </c:pt>
                <c:pt idx="5">
                  <c:v>47750</c:v>
                </c:pt>
                <c:pt idx="6">
                  <c:v>44207</c:v>
                </c:pt>
                <c:pt idx="7">
                  <c:v>39385</c:v>
                </c:pt>
                <c:pt idx="8">
                  <c:v>31679</c:v>
                </c:pt>
                <c:pt idx="9">
                  <c:v>29472</c:v>
                </c:pt>
                <c:pt idx="10">
                  <c:v>172282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308748</c:v>
                </c:pt>
                <c:pt idx="1">
                  <c:v>108586</c:v>
                </c:pt>
                <c:pt idx="2">
                  <c:v>105138</c:v>
                </c:pt>
                <c:pt idx="3">
                  <c:v>101783</c:v>
                </c:pt>
                <c:pt idx="4">
                  <c:v>77058</c:v>
                </c:pt>
                <c:pt idx="5">
                  <c:v>47750</c:v>
                </c:pt>
                <c:pt idx="6">
                  <c:v>44207</c:v>
                </c:pt>
                <c:pt idx="7">
                  <c:v>39385</c:v>
                </c:pt>
                <c:pt idx="8">
                  <c:v>31679</c:v>
                </c:pt>
                <c:pt idx="9">
                  <c:v>29472</c:v>
                </c:pt>
                <c:pt idx="10">
                  <c:v>172282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0.11047451129677492"/>
                  <c:y val="8.28178719039430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0506314573273773"/>
                  <c:y val="-7.592723323377681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-0.17201097954358757"/>
                  <c:y val="-0.11550933719491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-9.8292560758149447E-2"/>
                  <c:y val="-4.14326485051438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0.11406597076128842"/>
                  <c:y val="-7.16213231966693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0.14789552069350109"/>
                  <c:y val="-0.11621033577699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9.5271583418484906E-2"/>
                  <c:y val="-8.51647509578544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5.1157727421476844E-4"/>
                  <c:y val="-5.55694331312034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3.2230971128608926E-2"/>
                  <c:y val="6.719039430416081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71451</c:v>
                </c:pt>
                <c:pt idx="1">
                  <c:v>107402</c:v>
                </c:pt>
                <c:pt idx="2">
                  <c:v>105687</c:v>
                </c:pt>
                <c:pt idx="3">
                  <c:v>72633</c:v>
                </c:pt>
                <c:pt idx="4">
                  <c:v>72258</c:v>
                </c:pt>
                <c:pt idx="5">
                  <c:v>54360</c:v>
                </c:pt>
                <c:pt idx="6">
                  <c:v>44182</c:v>
                </c:pt>
                <c:pt idx="7">
                  <c:v>55905</c:v>
                </c:pt>
                <c:pt idx="8">
                  <c:v>35426</c:v>
                </c:pt>
                <c:pt idx="9">
                  <c:v>29276</c:v>
                </c:pt>
                <c:pt idx="10" formatCode="#,##0_);[Red]\(#,##0\)">
                  <c:v>174339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0.20345</cdr:y>
    </cdr:from>
    <cdr:to>
      <cdr:x>0.99876</cdr:x>
      <cdr:y>0.8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52" y="561979"/>
          <a:ext cx="563753" cy="1647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0.58712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2" y="676282"/>
          <a:ext cx="685733" cy="800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0.90234</cdr:x>
      <cdr:y>0.25001</cdr:y>
    </cdr:from>
    <cdr:to>
      <cdr:x>0.9948</cdr:x>
      <cdr:y>0.8587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82" y="657243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0.27387</cdr:y>
    </cdr:from>
    <cdr:to>
      <cdr:x>0.98694</cdr:x>
      <cdr:y>0.78644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413" y="769533"/>
          <a:ext cx="733482" cy="1440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0.11972</cdr:y>
    </cdr:from>
    <cdr:to>
      <cdr:x>0.9922</cdr:x>
      <cdr:y>0.67606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62" y="323864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0.3101</cdr:y>
    </cdr:from>
    <cdr:to>
      <cdr:x>0.98954</cdr:x>
      <cdr:y>0.74913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44" y="84772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0.27676</cdr:x>
      <cdr:y>0.77324</cdr:y>
    </cdr:from>
    <cdr:to>
      <cdr:x>0.5622</cdr:x>
      <cdr:y>0.82055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33675" y="4514801"/>
          <a:ext cx="281940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0.89151</cdr:x>
      <cdr:y>0.23929</cdr:y>
    </cdr:from>
    <cdr:to>
      <cdr:x>0.9791</cdr:x>
      <cdr:y>0.86429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106" y="638175"/>
          <a:ext cx="638235" cy="1666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0.27526</cdr:y>
    </cdr:from>
    <cdr:to>
      <cdr:x>0.98829</cdr:x>
      <cdr:y>0.85018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98" y="752463"/>
          <a:ext cx="699041" cy="15716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0.2063</cdr:y>
    </cdr:from>
    <cdr:to>
      <cdr:x>0.9987</cdr:x>
      <cdr:y>0.66434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59" y="561991"/>
          <a:ext cx="666756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0.90612</cdr:x>
      <cdr:y>0.10204</cdr:y>
    </cdr:from>
    <cdr:to>
      <cdr:x>0.99087</cdr:x>
      <cdr:y>0.81633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9846" y="285750"/>
          <a:ext cx="619156" cy="20002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0.90471</cdr:x>
      <cdr:y>0.13978</cdr:y>
    </cdr:from>
    <cdr:to>
      <cdr:x>0.9987</cdr:x>
      <cdr:y>0.9319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864" y="371475"/>
          <a:ext cx="685766" cy="2105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0.07119</cdr:y>
    </cdr:from>
    <cdr:to>
      <cdr:x>0.99478</cdr:x>
      <cdr:y>0.88475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200025"/>
          <a:ext cx="749927" cy="228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0.86198</cdr:x>
      <cdr:y>0.08882</cdr:y>
    </cdr:from>
    <cdr:to>
      <cdr:x>0.98698</cdr:x>
      <cdr:y>0.625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05559" y="257173"/>
          <a:ext cx="914400" cy="1552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0.86748</cdr:x>
      <cdr:y>0.16108</cdr:y>
    </cdr:from>
    <cdr:to>
      <cdr:x>0.99216</cdr:x>
      <cdr:y>0.66443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29271" y="457218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0.8976</cdr:x>
      <cdr:y>0.2177</cdr:y>
    </cdr:from>
    <cdr:to>
      <cdr:x>0.99086</cdr:x>
      <cdr:y>0.55102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57602" y="609647"/>
          <a:ext cx="681327" cy="933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U15" sqref="U15"/>
    </sheetView>
  </sheetViews>
  <sheetFormatPr defaultRowHeight="17.25" x14ac:dyDescent="0.2"/>
  <cols>
    <col min="1" max="1" width="9.625" style="265" customWidth="1"/>
    <col min="2" max="2" width="7.25" style="316" customWidth="1"/>
    <col min="3" max="3" width="9.625" style="317" customWidth="1"/>
    <col min="4" max="4" width="9" style="265"/>
    <col min="5" max="5" width="20" style="265" bestFit="1" customWidth="1"/>
    <col min="6" max="6" width="18.625" style="265" customWidth="1"/>
    <col min="7" max="7" width="7.75" style="265" customWidth="1"/>
    <col min="8" max="8" width="2.375" style="265" customWidth="1"/>
    <col min="9" max="9" width="7.75" style="265" customWidth="1"/>
    <col min="10" max="256" width="9" style="265"/>
    <col min="257" max="257" width="9.625" style="265" customWidth="1"/>
    <col min="258" max="258" width="7.25" style="265" customWidth="1"/>
    <col min="259" max="259" width="9.625" style="265" customWidth="1"/>
    <col min="260" max="260" width="9" style="265"/>
    <col min="261" max="261" width="20" style="265" bestFit="1" customWidth="1"/>
    <col min="262" max="262" width="18.625" style="265" customWidth="1"/>
    <col min="263" max="263" width="7.75" style="265" customWidth="1"/>
    <col min="264" max="264" width="2.375" style="265" customWidth="1"/>
    <col min="265" max="265" width="7.75" style="265" customWidth="1"/>
    <col min="266" max="512" width="9" style="265"/>
    <col min="513" max="513" width="9.625" style="265" customWidth="1"/>
    <col min="514" max="514" width="7.25" style="265" customWidth="1"/>
    <col min="515" max="515" width="9.625" style="265" customWidth="1"/>
    <col min="516" max="516" width="9" style="265"/>
    <col min="517" max="517" width="20" style="265" bestFit="1" customWidth="1"/>
    <col min="518" max="518" width="18.625" style="265" customWidth="1"/>
    <col min="519" max="519" width="7.75" style="265" customWidth="1"/>
    <col min="520" max="520" width="2.375" style="265" customWidth="1"/>
    <col min="521" max="521" width="7.75" style="265" customWidth="1"/>
    <col min="522" max="768" width="9" style="265"/>
    <col min="769" max="769" width="9.625" style="265" customWidth="1"/>
    <col min="770" max="770" width="7.25" style="265" customWidth="1"/>
    <col min="771" max="771" width="9.625" style="265" customWidth="1"/>
    <col min="772" max="772" width="9" style="265"/>
    <col min="773" max="773" width="20" style="265" bestFit="1" customWidth="1"/>
    <col min="774" max="774" width="18.625" style="265" customWidth="1"/>
    <col min="775" max="775" width="7.75" style="265" customWidth="1"/>
    <col min="776" max="776" width="2.375" style="265" customWidth="1"/>
    <col min="777" max="777" width="7.75" style="265" customWidth="1"/>
    <col min="778" max="1024" width="9" style="265"/>
    <col min="1025" max="1025" width="9.625" style="265" customWidth="1"/>
    <col min="1026" max="1026" width="7.25" style="265" customWidth="1"/>
    <col min="1027" max="1027" width="9.625" style="265" customWidth="1"/>
    <col min="1028" max="1028" width="9" style="265"/>
    <col min="1029" max="1029" width="20" style="265" bestFit="1" customWidth="1"/>
    <col min="1030" max="1030" width="18.625" style="265" customWidth="1"/>
    <col min="1031" max="1031" width="7.75" style="265" customWidth="1"/>
    <col min="1032" max="1032" width="2.375" style="265" customWidth="1"/>
    <col min="1033" max="1033" width="7.75" style="265" customWidth="1"/>
    <col min="1034" max="1280" width="9" style="265"/>
    <col min="1281" max="1281" width="9.625" style="265" customWidth="1"/>
    <col min="1282" max="1282" width="7.25" style="265" customWidth="1"/>
    <col min="1283" max="1283" width="9.625" style="265" customWidth="1"/>
    <col min="1284" max="1284" width="9" style="265"/>
    <col min="1285" max="1285" width="20" style="265" bestFit="1" customWidth="1"/>
    <col min="1286" max="1286" width="18.625" style="265" customWidth="1"/>
    <col min="1287" max="1287" width="7.75" style="265" customWidth="1"/>
    <col min="1288" max="1288" width="2.375" style="265" customWidth="1"/>
    <col min="1289" max="1289" width="7.75" style="265" customWidth="1"/>
    <col min="1290" max="1536" width="9" style="265"/>
    <col min="1537" max="1537" width="9.625" style="265" customWidth="1"/>
    <col min="1538" max="1538" width="7.25" style="265" customWidth="1"/>
    <col min="1539" max="1539" width="9.625" style="265" customWidth="1"/>
    <col min="1540" max="1540" width="9" style="265"/>
    <col min="1541" max="1541" width="20" style="265" bestFit="1" customWidth="1"/>
    <col min="1542" max="1542" width="18.625" style="265" customWidth="1"/>
    <col min="1543" max="1543" width="7.75" style="265" customWidth="1"/>
    <col min="1544" max="1544" width="2.375" style="265" customWidth="1"/>
    <col min="1545" max="1545" width="7.75" style="265" customWidth="1"/>
    <col min="1546" max="1792" width="9" style="265"/>
    <col min="1793" max="1793" width="9.625" style="265" customWidth="1"/>
    <col min="1794" max="1794" width="7.25" style="265" customWidth="1"/>
    <col min="1795" max="1795" width="9.625" style="265" customWidth="1"/>
    <col min="1796" max="1796" width="9" style="265"/>
    <col min="1797" max="1797" width="20" style="265" bestFit="1" customWidth="1"/>
    <col min="1798" max="1798" width="18.625" style="265" customWidth="1"/>
    <col min="1799" max="1799" width="7.75" style="265" customWidth="1"/>
    <col min="1800" max="1800" width="2.375" style="265" customWidth="1"/>
    <col min="1801" max="1801" width="7.75" style="265" customWidth="1"/>
    <col min="1802" max="2048" width="9" style="265"/>
    <col min="2049" max="2049" width="9.625" style="265" customWidth="1"/>
    <col min="2050" max="2050" width="7.25" style="265" customWidth="1"/>
    <col min="2051" max="2051" width="9.625" style="265" customWidth="1"/>
    <col min="2052" max="2052" width="9" style="265"/>
    <col min="2053" max="2053" width="20" style="265" bestFit="1" customWidth="1"/>
    <col min="2054" max="2054" width="18.625" style="265" customWidth="1"/>
    <col min="2055" max="2055" width="7.75" style="265" customWidth="1"/>
    <col min="2056" max="2056" width="2.375" style="265" customWidth="1"/>
    <col min="2057" max="2057" width="7.75" style="265" customWidth="1"/>
    <col min="2058" max="2304" width="9" style="265"/>
    <col min="2305" max="2305" width="9.625" style="265" customWidth="1"/>
    <col min="2306" max="2306" width="7.25" style="265" customWidth="1"/>
    <col min="2307" max="2307" width="9.625" style="265" customWidth="1"/>
    <col min="2308" max="2308" width="9" style="265"/>
    <col min="2309" max="2309" width="20" style="265" bestFit="1" customWidth="1"/>
    <col min="2310" max="2310" width="18.625" style="265" customWidth="1"/>
    <col min="2311" max="2311" width="7.75" style="265" customWidth="1"/>
    <col min="2312" max="2312" width="2.375" style="265" customWidth="1"/>
    <col min="2313" max="2313" width="7.75" style="265" customWidth="1"/>
    <col min="2314" max="2560" width="9" style="265"/>
    <col min="2561" max="2561" width="9.625" style="265" customWidth="1"/>
    <col min="2562" max="2562" width="7.25" style="265" customWidth="1"/>
    <col min="2563" max="2563" width="9.625" style="265" customWidth="1"/>
    <col min="2564" max="2564" width="9" style="265"/>
    <col min="2565" max="2565" width="20" style="265" bestFit="1" customWidth="1"/>
    <col min="2566" max="2566" width="18.625" style="265" customWidth="1"/>
    <col min="2567" max="2567" width="7.75" style="265" customWidth="1"/>
    <col min="2568" max="2568" width="2.375" style="265" customWidth="1"/>
    <col min="2569" max="2569" width="7.75" style="265" customWidth="1"/>
    <col min="2570" max="2816" width="9" style="265"/>
    <col min="2817" max="2817" width="9.625" style="265" customWidth="1"/>
    <col min="2818" max="2818" width="7.25" style="265" customWidth="1"/>
    <col min="2819" max="2819" width="9.625" style="265" customWidth="1"/>
    <col min="2820" max="2820" width="9" style="265"/>
    <col min="2821" max="2821" width="20" style="265" bestFit="1" customWidth="1"/>
    <col min="2822" max="2822" width="18.625" style="265" customWidth="1"/>
    <col min="2823" max="2823" width="7.75" style="265" customWidth="1"/>
    <col min="2824" max="2824" width="2.375" style="265" customWidth="1"/>
    <col min="2825" max="2825" width="7.75" style="265" customWidth="1"/>
    <col min="2826" max="3072" width="9" style="265"/>
    <col min="3073" max="3073" width="9.625" style="265" customWidth="1"/>
    <col min="3074" max="3074" width="7.25" style="265" customWidth="1"/>
    <col min="3075" max="3075" width="9.625" style="265" customWidth="1"/>
    <col min="3076" max="3076" width="9" style="265"/>
    <col min="3077" max="3077" width="20" style="265" bestFit="1" customWidth="1"/>
    <col min="3078" max="3078" width="18.625" style="265" customWidth="1"/>
    <col min="3079" max="3079" width="7.75" style="265" customWidth="1"/>
    <col min="3080" max="3080" width="2.375" style="265" customWidth="1"/>
    <col min="3081" max="3081" width="7.75" style="265" customWidth="1"/>
    <col min="3082" max="3328" width="9" style="265"/>
    <col min="3329" max="3329" width="9.625" style="265" customWidth="1"/>
    <col min="3330" max="3330" width="7.25" style="265" customWidth="1"/>
    <col min="3331" max="3331" width="9.625" style="265" customWidth="1"/>
    <col min="3332" max="3332" width="9" style="265"/>
    <col min="3333" max="3333" width="20" style="265" bestFit="1" customWidth="1"/>
    <col min="3334" max="3334" width="18.625" style="265" customWidth="1"/>
    <col min="3335" max="3335" width="7.75" style="265" customWidth="1"/>
    <col min="3336" max="3336" width="2.375" style="265" customWidth="1"/>
    <col min="3337" max="3337" width="7.75" style="265" customWidth="1"/>
    <col min="3338" max="3584" width="9" style="265"/>
    <col min="3585" max="3585" width="9.625" style="265" customWidth="1"/>
    <col min="3586" max="3586" width="7.25" style="265" customWidth="1"/>
    <col min="3587" max="3587" width="9.625" style="265" customWidth="1"/>
    <col min="3588" max="3588" width="9" style="265"/>
    <col min="3589" max="3589" width="20" style="265" bestFit="1" customWidth="1"/>
    <col min="3590" max="3590" width="18.625" style="265" customWidth="1"/>
    <col min="3591" max="3591" width="7.75" style="265" customWidth="1"/>
    <col min="3592" max="3592" width="2.375" style="265" customWidth="1"/>
    <col min="3593" max="3593" width="7.75" style="265" customWidth="1"/>
    <col min="3594" max="3840" width="9" style="265"/>
    <col min="3841" max="3841" width="9.625" style="265" customWidth="1"/>
    <col min="3842" max="3842" width="7.25" style="265" customWidth="1"/>
    <col min="3843" max="3843" width="9.625" style="265" customWidth="1"/>
    <col min="3844" max="3844" width="9" style="265"/>
    <col min="3845" max="3845" width="20" style="265" bestFit="1" customWidth="1"/>
    <col min="3846" max="3846" width="18.625" style="265" customWidth="1"/>
    <col min="3847" max="3847" width="7.75" style="265" customWidth="1"/>
    <col min="3848" max="3848" width="2.375" style="265" customWidth="1"/>
    <col min="3849" max="3849" width="7.75" style="265" customWidth="1"/>
    <col min="3850" max="4096" width="9" style="265"/>
    <col min="4097" max="4097" width="9.625" style="265" customWidth="1"/>
    <col min="4098" max="4098" width="7.25" style="265" customWidth="1"/>
    <col min="4099" max="4099" width="9.625" style="265" customWidth="1"/>
    <col min="4100" max="4100" width="9" style="265"/>
    <col min="4101" max="4101" width="20" style="265" bestFit="1" customWidth="1"/>
    <col min="4102" max="4102" width="18.625" style="265" customWidth="1"/>
    <col min="4103" max="4103" width="7.75" style="265" customWidth="1"/>
    <col min="4104" max="4104" width="2.375" style="265" customWidth="1"/>
    <col min="4105" max="4105" width="7.75" style="265" customWidth="1"/>
    <col min="4106" max="4352" width="9" style="265"/>
    <col min="4353" max="4353" width="9.625" style="265" customWidth="1"/>
    <col min="4354" max="4354" width="7.25" style="265" customWidth="1"/>
    <col min="4355" max="4355" width="9.625" style="265" customWidth="1"/>
    <col min="4356" max="4356" width="9" style="265"/>
    <col min="4357" max="4357" width="20" style="265" bestFit="1" customWidth="1"/>
    <col min="4358" max="4358" width="18.625" style="265" customWidth="1"/>
    <col min="4359" max="4359" width="7.75" style="265" customWidth="1"/>
    <col min="4360" max="4360" width="2.375" style="265" customWidth="1"/>
    <col min="4361" max="4361" width="7.75" style="265" customWidth="1"/>
    <col min="4362" max="4608" width="9" style="265"/>
    <col min="4609" max="4609" width="9.625" style="265" customWidth="1"/>
    <col min="4610" max="4610" width="7.25" style="265" customWidth="1"/>
    <col min="4611" max="4611" width="9.625" style="265" customWidth="1"/>
    <col min="4612" max="4612" width="9" style="265"/>
    <col min="4613" max="4613" width="20" style="265" bestFit="1" customWidth="1"/>
    <col min="4614" max="4614" width="18.625" style="265" customWidth="1"/>
    <col min="4615" max="4615" width="7.75" style="265" customWidth="1"/>
    <col min="4616" max="4616" width="2.375" style="265" customWidth="1"/>
    <col min="4617" max="4617" width="7.75" style="265" customWidth="1"/>
    <col min="4618" max="4864" width="9" style="265"/>
    <col min="4865" max="4865" width="9.625" style="265" customWidth="1"/>
    <col min="4866" max="4866" width="7.25" style="265" customWidth="1"/>
    <col min="4867" max="4867" width="9.625" style="265" customWidth="1"/>
    <col min="4868" max="4868" width="9" style="265"/>
    <col min="4869" max="4869" width="20" style="265" bestFit="1" customWidth="1"/>
    <col min="4870" max="4870" width="18.625" style="265" customWidth="1"/>
    <col min="4871" max="4871" width="7.75" style="265" customWidth="1"/>
    <col min="4872" max="4872" width="2.375" style="265" customWidth="1"/>
    <col min="4873" max="4873" width="7.75" style="265" customWidth="1"/>
    <col min="4874" max="5120" width="9" style="265"/>
    <col min="5121" max="5121" width="9.625" style="265" customWidth="1"/>
    <col min="5122" max="5122" width="7.25" style="265" customWidth="1"/>
    <col min="5123" max="5123" width="9.625" style="265" customWidth="1"/>
    <col min="5124" max="5124" width="9" style="265"/>
    <col min="5125" max="5125" width="20" style="265" bestFit="1" customWidth="1"/>
    <col min="5126" max="5126" width="18.625" style="265" customWidth="1"/>
    <col min="5127" max="5127" width="7.75" style="265" customWidth="1"/>
    <col min="5128" max="5128" width="2.375" style="265" customWidth="1"/>
    <col min="5129" max="5129" width="7.75" style="265" customWidth="1"/>
    <col min="5130" max="5376" width="9" style="265"/>
    <col min="5377" max="5377" width="9.625" style="265" customWidth="1"/>
    <col min="5378" max="5378" width="7.25" style="265" customWidth="1"/>
    <col min="5379" max="5379" width="9.625" style="265" customWidth="1"/>
    <col min="5380" max="5380" width="9" style="265"/>
    <col min="5381" max="5381" width="20" style="265" bestFit="1" customWidth="1"/>
    <col min="5382" max="5382" width="18.625" style="265" customWidth="1"/>
    <col min="5383" max="5383" width="7.75" style="265" customWidth="1"/>
    <col min="5384" max="5384" width="2.375" style="265" customWidth="1"/>
    <col min="5385" max="5385" width="7.75" style="265" customWidth="1"/>
    <col min="5386" max="5632" width="9" style="265"/>
    <col min="5633" max="5633" width="9.625" style="265" customWidth="1"/>
    <col min="5634" max="5634" width="7.25" style="265" customWidth="1"/>
    <col min="5635" max="5635" width="9.625" style="265" customWidth="1"/>
    <col min="5636" max="5636" width="9" style="265"/>
    <col min="5637" max="5637" width="20" style="265" bestFit="1" customWidth="1"/>
    <col min="5638" max="5638" width="18.625" style="265" customWidth="1"/>
    <col min="5639" max="5639" width="7.75" style="265" customWidth="1"/>
    <col min="5640" max="5640" width="2.375" style="265" customWidth="1"/>
    <col min="5641" max="5641" width="7.75" style="265" customWidth="1"/>
    <col min="5642" max="5888" width="9" style="265"/>
    <col min="5889" max="5889" width="9.625" style="265" customWidth="1"/>
    <col min="5890" max="5890" width="7.25" style="265" customWidth="1"/>
    <col min="5891" max="5891" width="9.625" style="265" customWidth="1"/>
    <col min="5892" max="5892" width="9" style="265"/>
    <col min="5893" max="5893" width="20" style="265" bestFit="1" customWidth="1"/>
    <col min="5894" max="5894" width="18.625" style="265" customWidth="1"/>
    <col min="5895" max="5895" width="7.75" style="265" customWidth="1"/>
    <col min="5896" max="5896" width="2.375" style="265" customWidth="1"/>
    <col min="5897" max="5897" width="7.75" style="265" customWidth="1"/>
    <col min="5898" max="6144" width="9" style="265"/>
    <col min="6145" max="6145" width="9.625" style="265" customWidth="1"/>
    <col min="6146" max="6146" width="7.25" style="265" customWidth="1"/>
    <col min="6147" max="6147" width="9.625" style="265" customWidth="1"/>
    <col min="6148" max="6148" width="9" style="265"/>
    <col min="6149" max="6149" width="20" style="265" bestFit="1" customWidth="1"/>
    <col min="6150" max="6150" width="18.625" style="265" customWidth="1"/>
    <col min="6151" max="6151" width="7.75" style="265" customWidth="1"/>
    <col min="6152" max="6152" width="2.375" style="265" customWidth="1"/>
    <col min="6153" max="6153" width="7.75" style="265" customWidth="1"/>
    <col min="6154" max="6400" width="9" style="265"/>
    <col min="6401" max="6401" width="9.625" style="265" customWidth="1"/>
    <col min="6402" max="6402" width="7.25" style="265" customWidth="1"/>
    <col min="6403" max="6403" width="9.625" style="265" customWidth="1"/>
    <col min="6404" max="6404" width="9" style="265"/>
    <col min="6405" max="6405" width="20" style="265" bestFit="1" customWidth="1"/>
    <col min="6406" max="6406" width="18.625" style="265" customWidth="1"/>
    <col min="6407" max="6407" width="7.75" style="265" customWidth="1"/>
    <col min="6408" max="6408" width="2.375" style="265" customWidth="1"/>
    <col min="6409" max="6409" width="7.75" style="265" customWidth="1"/>
    <col min="6410" max="6656" width="9" style="265"/>
    <col min="6657" max="6657" width="9.625" style="265" customWidth="1"/>
    <col min="6658" max="6658" width="7.25" style="265" customWidth="1"/>
    <col min="6659" max="6659" width="9.625" style="265" customWidth="1"/>
    <col min="6660" max="6660" width="9" style="265"/>
    <col min="6661" max="6661" width="20" style="265" bestFit="1" customWidth="1"/>
    <col min="6662" max="6662" width="18.625" style="265" customWidth="1"/>
    <col min="6663" max="6663" width="7.75" style="265" customWidth="1"/>
    <col min="6664" max="6664" width="2.375" style="265" customWidth="1"/>
    <col min="6665" max="6665" width="7.75" style="265" customWidth="1"/>
    <col min="6666" max="6912" width="9" style="265"/>
    <col min="6913" max="6913" width="9.625" style="265" customWidth="1"/>
    <col min="6914" max="6914" width="7.25" style="265" customWidth="1"/>
    <col min="6915" max="6915" width="9.625" style="265" customWidth="1"/>
    <col min="6916" max="6916" width="9" style="265"/>
    <col min="6917" max="6917" width="20" style="265" bestFit="1" customWidth="1"/>
    <col min="6918" max="6918" width="18.625" style="265" customWidth="1"/>
    <col min="6919" max="6919" width="7.75" style="265" customWidth="1"/>
    <col min="6920" max="6920" width="2.375" style="265" customWidth="1"/>
    <col min="6921" max="6921" width="7.75" style="265" customWidth="1"/>
    <col min="6922" max="7168" width="9" style="265"/>
    <col min="7169" max="7169" width="9.625" style="265" customWidth="1"/>
    <col min="7170" max="7170" width="7.25" style="265" customWidth="1"/>
    <col min="7171" max="7171" width="9.625" style="265" customWidth="1"/>
    <col min="7172" max="7172" width="9" style="265"/>
    <col min="7173" max="7173" width="20" style="265" bestFit="1" customWidth="1"/>
    <col min="7174" max="7174" width="18.625" style="265" customWidth="1"/>
    <col min="7175" max="7175" width="7.75" style="265" customWidth="1"/>
    <col min="7176" max="7176" width="2.375" style="265" customWidth="1"/>
    <col min="7177" max="7177" width="7.75" style="265" customWidth="1"/>
    <col min="7178" max="7424" width="9" style="265"/>
    <col min="7425" max="7425" width="9.625" style="265" customWidth="1"/>
    <col min="7426" max="7426" width="7.25" style="265" customWidth="1"/>
    <col min="7427" max="7427" width="9.625" style="265" customWidth="1"/>
    <col min="7428" max="7428" width="9" style="265"/>
    <col min="7429" max="7429" width="20" style="265" bestFit="1" customWidth="1"/>
    <col min="7430" max="7430" width="18.625" style="265" customWidth="1"/>
    <col min="7431" max="7431" width="7.75" style="265" customWidth="1"/>
    <col min="7432" max="7432" width="2.375" style="265" customWidth="1"/>
    <col min="7433" max="7433" width="7.75" style="265" customWidth="1"/>
    <col min="7434" max="7680" width="9" style="265"/>
    <col min="7681" max="7681" width="9.625" style="265" customWidth="1"/>
    <col min="7682" max="7682" width="7.25" style="265" customWidth="1"/>
    <col min="7683" max="7683" width="9.625" style="265" customWidth="1"/>
    <col min="7684" max="7684" width="9" style="265"/>
    <col min="7685" max="7685" width="20" style="265" bestFit="1" customWidth="1"/>
    <col min="7686" max="7686" width="18.625" style="265" customWidth="1"/>
    <col min="7687" max="7687" width="7.75" style="265" customWidth="1"/>
    <col min="7688" max="7688" width="2.375" style="265" customWidth="1"/>
    <col min="7689" max="7689" width="7.75" style="265" customWidth="1"/>
    <col min="7690" max="7936" width="9" style="265"/>
    <col min="7937" max="7937" width="9.625" style="265" customWidth="1"/>
    <col min="7938" max="7938" width="7.25" style="265" customWidth="1"/>
    <col min="7939" max="7939" width="9.625" style="265" customWidth="1"/>
    <col min="7940" max="7940" width="9" style="265"/>
    <col min="7941" max="7941" width="20" style="265" bestFit="1" customWidth="1"/>
    <col min="7942" max="7942" width="18.625" style="265" customWidth="1"/>
    <col min="7943" max="7943" width="7.75" style="265" customWidth="1"/>
    <col min="7944" max="7944" width="2.375" style="265" customWidth="1"/>
    <col min="7945" max="7945" width="7.75" style="265" customWidth="1"/>
    <col min="7946" max="8192" width="9" style="265"/>
    <col min="8193" max="8193" width="9.625" style="265" customWidth="1"/>
    <col min="8194" max="8194" width="7.25" style="265" customWidth="1"/>
    <col min="8195" max="8195" width="9.625" style="265" customWidth="1"/>
    <col min="8196" max="8196" width="9" style="265"/>
    <col min="8197" max="8197" width="20" style="265" bestFit="1" customWidth="1"/>
    <col min="8198" max="8198" width="18.625" style="265" customWidth="1"/>
    <col min="8199" max="8199" width="7.75" style="265" customWidth="1"/>
    <col min="8200" max="8200" width="2.375" style="265" customWidth="1"/>
    <col min="8201" max="8201" width="7.75" style="265" customWidth="1"/>
    <col min="8202" max="8448" width="9" style="265"/>
    <col min="8449" max="8449" width="9.625" style="265" customWidth="1"/>
    <col min="8450" max="8450" width="7.25" style="265" customWidth="1"/>
    <col min="8451" max="8451" width="9.625" style="265" customWidth="1"/>
    <col min="8452" max="8452" width="9" style="265"/>
    <col min="8453" max="8453" width="20" style="265" bestFit="1" customWidth="1"/>
    <col min="8454" max="8454" width="18.625" style="265" customWidth="1"/>
    <col min="8455" max="8455" width="7.75" style="265" customWidth="1"/>
    <col min="8456" max="8456" width="2.375" style="265" customWidth="1"/>
    <col min="8457" max="8457" width="7.75" style="265" customWidth="1"/>
    <col min="8458" max="8704" width="9" style="265"/>
    <col min="8705" max="8705" width="9.625" style="265" customWidth="1"/>
    <col min="8706" max="8706" width="7.25" style="265" customWidth="1"/>
    <col min="8707" max="8707" width="9.625" style="265" customWidth="1"/>
    <col min="8708" max="8708" width="9" style="265"/>
    <col min="8709" max="8709" width="20" style="265" bestFit="1" customWidth="1"/>
    <col min="8710" max="8710" width="18.625" style="265" customWidth="1"/>
    <col min="8711" max="8711" width="7.75" style="265" customWidth="1"/>
    <col min="8712" max="8712" width="2.375" style="265" customWidth="1"/>
    <col min="8713" max="8713" width="7.75" style="265" customWidth="1"/>
    <col min="8714" max="8960" width="9" style="265"/>
    <col min="8961" max="8961" width="9.625" style="265" customWidth="1"/>
    <col min="8962" max="8962" width="7.25" style="265" customWidth="1"/>
    <col min="8963" max="8963" width="9.625" style="265" customWidth="1"/>
    <col min="8964" max="8964" width="9" style="265"/>
    <col min="8965" max="8965" width="20" style="265" bestFit="1" customWidth="1"/>
    <col min="8966" max="8966" width="18.625" style="265" customWidth="1"/>
    <col min="8967" max="8967" width="7.75" style="265" customWidth="1"/>
    <col min="8968" max="8968" width="2.375" style="265" customWidth="1"/>
    <col min="8969" max="8969" width="7.75" style="265" customWidth="1"/>
    <col min="8970" max="9216" width="9" style="265"/>
    <col min="9217" max="9217" width="9.625" style="265" customWidth="1"/>
    <col min="9218" max="9218" width="7.25" style="265" customWidth="1"/>
    <col min="9219" max="9219" width="9.625" style="265" customWidth="1"/>
    <col min="9220" max="9220" width="9" style="265"/>
    <col min="9221" max="9221" width="20" style="265" bestFit="1" customWidth="1"/>
    <col min="9222" max="9222" width="18.625" style="265" customWidth="1"/>
    <col min="9223" max="9223" width="7.75" style="265" customWidth="1"/>
    <col min="9224" max="9224" width="2.375" style="265" customWidth="1"/>
    <col min="9225" max="9225" width="7.75" style="265" customWidth="1"/>
    <col min="9226" max="9472" width="9" style="265"/>
    <col min="9473" max="9473" width="9.625" style="265" customWidth="1"/>
    <col min="9474" max="9474" width="7.25" style="265" customWidth="1"/>
    <col min="9475" max="9475" width="9.625" style="265" customWidth="1"/>
    <col min="9476" max="9476" width="9" style="265"/>
    <col min="9477" max="9477" width="20" style="265" bestFit="1" customWidth="1"/>
    <col min="9478" max="9478" width="18.625" style="265" customWidth="1"/>
    <col min="9479" max="9479" width="7.75" style="265" customWidth="1"/>
    <col min="9480" max="9480" width="2.375" style="265" customWidth="1"/>
    <col min="9481" max="9481" width="7.75" style="265" customWidth="1"/>
    <col min="9482" max="9728" width="9" style="265"/>
    <col min="9729" max="9729" width="9.625" style="265" customWidth="1"/>
    <col min="9730" max="9730" width="7.25" style="265" customWidth="1"/>
    <col min="9731" max="9731" width="9.625" style="265" customWidth="1"/>
    <col min="9732" max="9732" width="9" style="265"/>
    <col min="9733" max="9733" width="20" style="265" bestFit="1" customWidth="1"/>
    <col min="9734" max="9734" width="18.625" style="265" customWidth="1"/>
    <col min="9735" max="9735" width="7.75" style="265" customWidth="1"/>
    <col min="9736" max="9736" width="2.375" style="265" customWidth="1"/>
    <col min="9737" max="9737" width="7.75" style="265" customWidth="1"/>
    <col min="9738" max="9984" width="9" style="265"/>
    <col min="9985" max="9985" width="9.625" style="265" customWidth="1"/>
    <col min="9986" max="9986" width="7.25" style="265" customWidth="1"/>
    <col min="9987" max="9987" width="9.625" style="265" customWidth="1"/>
    <col min="9988" max="9988" width="9" style="265"/>
    <col min="9989" max="9989" width="20" style="265" bestFit="1" customWidth="1"/>
    <col min="9990" max="9990" width="18.625" style="265" customWidth="1"/>
    <col min="9991" max="9991" width="7.75" style="265" customWidth="1"/>
    <col min="9992" max="9992" width="2.375" style="265" customWidth="1"/>
    <col min="9993" max="9993" width="7.75" style="265" customWidth="1"/>
    <col min="9994" max="10240" width="9" style="265"/>
    <col min="10241" max="10241" width="9.625" style="265" customWidth="1"/>
    <col min="10242" max="10242" width="7.25" style="265" customWidth="1"/>
    <col min="10243" max="10243" width="9.625" style="265" customWidth="1"/>
    <col min="10244" max="10244" width="9" style="265"/>
    <col min="10245" max="10245" width="20" style="265" bestFit="1" customWidth="1"/>
    <col min="10246" max="10246" width="18.625" style="265" customWidth="1"/>
    <col min="10247" max="10247" width="7.75" style="265" customWidth="1"/>
    <col min="10248" max="10248" width="2.375" style="265" customWidth="1"/>
    <col min="10249" max="10249" width="7.75" style="265" customWidth="1"/>
    <col min="10250" max="10496" width="9" style="265"/>
    <col min="10497" max="10497" width="9.625" style="265" customWidth="1"/>
    <col min="10498" max="10498" width="7.25" style="265" customWidth="1"/>
    <col min="10499" max="10499" width="9.625" style="265" customWidth="1"/>
    <col min="10500" max="10500" width="9" style="265"/>
    <col min="10501" max="10501" width="20" style="265" bestFit="1" customWidth="1"/>
    <col min="10502" max="10502" width="18.625" style="265" customWidth="1"/>
    <col min="10503" max="10503" width="7.75" style="265" customWidth="1"/>
    <col min="10504" max="10504" width="2.375" style="265" customWidth="1"/>
    <col min="10505" max="10505" width="7.75" style="265" customWidth="1"/>
    <col min="10506" max="10752" width="9" style="265"/>
    <col min="10753" max="10753" width="9.625" style="265" customWidth="1"/>
    <col min="10754" max="10754" width="7.25" style="265" customWidth="1"/>
    <col min="10755" max="10755" width="9.625" style="265" customWidth="1"/>
    <col min="10756" max="10756" width="9" style="265"/>
    <col min="10757" max="10757" width="20" style="265" bestFit="1" customWidth="1"/>
    <col min="10758" max="10758" width="18.625" style="265" customWidth="1"/>
    <col min="10759" max="10759" width="7.75" style="265" customWidth="1"/>
    <col min="10760" max="10760" width="2.375" style="265" customWidth="1"/>
    <col min="10761" max="10761" width="7.75" style="265" customWidth="1"/>
    <col min="10762" max="11008" width="9" style="265"/>
    <col min="11009" max="11009" width="9.625" style="265" customWidth="1"/>
    <col min="11010" max="11010" width="7.25" style="265" customWidth="1"/>
    <col min="11011" max="11011" width="9.625" style="265" customWidth="1"/>
    <col min="11012" max="11012" width="9" style="265"/>
    <col min="11013" max="11013" width="20" style="265" bestFit="1" customWidth="1"/>
    <col min="11014" max="11014" width="18.625" style="265" customWidth="1"/>
    <col min="11015" max="11015" width="7.75" style="265" customWidth="1"/>
    <col min="11016" max="11016" width="2.375" style="265" customWidth="1"/>
    <col min="11017" max="11017" width="7.75" style="265" customWidth="1"/>
    <col min="11018" max="11264" width="9" style="265"/>
    <col min="11265" max="11265" width="9.625" style="265" customWidth="1"/>
    <col min="11266" max="11266" width="7.25" style="265" customWidth="1"/>
    <col min="11267" max="11267" width="9.625" style="265" customWidth="1"/>
    <col min="11268" max="11268" width="9" style="265"/>
    <col min="11269" max="11269" width="20" style="265" bestFit="1" customWidth="1"/>
    <col min="11270" max="11270" width="18.625" style="265" customWidth="1"/>
    <col min="11271" max="11271" width="7.75" style="265" customWidth="1"/>
    <col min="11272" max="11272" width="2.375" style="265" customWidth="1"/>
    <col min="11273" max="11273" width="7.75" style="265" customWidth="1"/>
    <col min="11274" max="11520" width="9" style="265"/>
    <col min="11521" max="11521" width="9.625" style="265" customWidth="1"/>
    <col min="11522" max="11522" width="7.25" style="265" customWidth="1"/>
    <col min="11523" max="11523" width="9.625" style="265" customWidth="1"/>
    <col min="11524" max="11524" width="9" style="265"/>
    <col min="11525" max="11525" width="20" style="265" bestFit="1" customWidth="1"/>
    <col min="11526" max="11526" width="18.625" style="265" customWidth="1"/>
    <col min="11527" max="11527" width="7.75" style="265" customWidth="1"/>
    <col min="11528" max="11528" width="2.375" style="265" customWidth="1"/>
    <col min="11529" max="11529" width="7.75" style="265" customWidth="1"/>
    <col min="11530" max="11776" width="9" style="265"/>
    <col min="11777" max="11777" width="9.625" style="265" customWidth="1"/>
    <col min="11778" max="11778" width="7.25" style="265" customWidth="1"/>
    <col min="11779" max="11779" width="9.625" style="265" customWidth="1"/>
    <col min="11780" max="11780" width="9" style="265"/>
    <col min="11781" max="11781" width="20" style="265" bestFit="1" customWidth="1"/>
    <col min="11782" max="11782" width="18.625" style="265" customWidth="1"/>
    <col min="11783" max="11783" width="7.75" style="265" customWidth="1"/>
    <col min="11784" max="11784" width="2.375" style="265" customWidth="1"/>
    <col min="11785" max="11785" width="7.75" style="265" customWidth="1"/>
    <col min="11786" max="12032" width="9" style="265"/>
    <col min="12033" max="12033" width="9.625" style="265" customWidth="1"/>
    <col min="12034" max="12034" width="7.25" style="265" customWidth="1"/>
    <col min="12035" max="12035" width="9.625" style="265" customWidth="1"/>
    <col min="12036" max="12036" width="9" style="265"/>
    <col min="12037" max="12037" width="20" style="265" bestFit="1" customWidth="1"/>
    <col min="12038" max="12038" width="18.625" style="265" customWidth="1"/>
    <col min="12039" max="12039" width="7.75" style="265" customWidth="1"/>
    <col min="12040" max="12040" width="2.375" style="265" customWidth="1"/>
    <col min="12041" max="12041" width="7.75" style="265" customWidth="1"/>
    <col min="12042" max="12288" width="9" style="265"/>
    <col min="12289" max="12289" width="9.625" style="265" customWidth="1"/>
    <col min="12290" max="12290" width="7.25" style="265" customWidth="1"/>
    <col min="12291" max="12291" width="9.625" style="265" customWidth="1"/>
    <col min="12292" max="12292" width="9" style="265"/>
    <col min="12293" max="12293" width="20" style="265" bestFit="1" customWidth="1"/>
    <col min="12294" max="12294" width="18.625" style="265" customWidth="1"/>
    <col min="12295" max="12295" width="7.75" style="265" customWidth="1"/>
    <col min="12296" max="12296" width="2.375" style="265" customWidth="1"/>
    <col min="12297" max="12297" width="7.75" style="265" customWidth="1"/>
    <col min="12298" max="12544" width="9" style="265"/>
    <col min="12545" max="12545" width="9.625" style="265" customWidth="1"/>
    <col min="12546" max="12546" width="7.25" style="265" customWidth="1"/>
    <col min="12547" max="12547" width="9.625" style="265" customWidth="1"/>
    <col min="12548" max="12548" width="9" style="265"/>
    <col min="12549" max="12549" width="20" style="265" bestFit="1" customWidth="1"/>
    <col min="12550" max="12550" width="18.625" style="265" customWidth="1"/>
    <col min="12551" max="12551" width="7.75" style="265" customWidth="1"/>
    <col min="12552" max="12552" width="2.375" style="265" customWidth="1"/>
    <col min="12553" max="12553" width="7.75" style="265" customWidth="1"/>
    <col min="12554" max="12800" width="9" style="265"/>
    <col min="12801" max="12801" width="9.625" style="265" customWidth="1"/>
    <col min="12802" max="12802" width="7.25" style="265" customWidth="1"/>
    <col min="12803" max="12803" width="9.625" style="265" customWidth="1"/>
    <col min="12804" max="12804" width="9" style="265"/>
    <col min="12805" max="12805" width="20" style="265" bestFit="1" customWidth="1"/>
    <col min="12806" max="12806" width="18.625" style="265" customWidth="1"/>
    <col min="12807" max="12807" width="7.75" style="265" customWidth="1"/>
    <col min="12808" max="12808" width="2.375" style="265" customWidth="1"/>
    <col min="12809" max="12809" width="7.75" style="265" customWidth="1"/>
    <col min="12810" max="13056" width="9" style="265"/>
    <col min="13057" max="13057" width="9.625" style="265" customWidth="1"/>
    <col min="13058" max="13058" width="7.25" style="265" customWidth="1"/>
    <col min="13059" max="13059" width="9.625" style="265" customWidth="1"/>
    <col min="13060" max="13060" width="9" style="265"/>
    <col min="13061" max="13061" width="20" style="265" bestFit="1" customWidth="1"/>
    <col min="13062" max="13062" width="18.625" style="265" customWidth="1"/>
    <col min="13063" max="13063" width="7.75" style="265" customWidth="1"/>
    <col min="13064" max="13064" width="2.375" style="265" customWidth="1"/>
    <col min="13065" max="13065" width="7.75" style="265" customWidth="1"/>
    <col min="13066" max="13312" width="9" style="265"/>
    <col min="13313" max="13313" width="9.625" style="265" customWidth="1"/>
    <col min="13314" max="13314" width="7.25" style="265" customWidth="1"/>
    <col min="13315" max="13315" width="9.625" style="265" customWidth="1"/>
    <col min="13316" max="13316" width="9" style="265"/>
    <col min="13317" max="13317" width="20" style="265" bestFit="1" customWidth="1"/>
    <col min="13318" max="13318" width="18.625" style="265" customWidth="1"/>
    <col min="13319" max="13319" width="7.75" style="265" customWidth="1"/>
    <col min="13320" max="13320" width="2.375" style="265" customWidth="1"/>
    <col min="13321" max="13321" width="7.75" style="265" customWidth="1"/>
    <col min="13322" max="13568" width="9" style="265"/>
    <col min="13569" max="13569" width="9.625" style="265" customWidth="1"/>
    <col min="13570" max="13570" width="7.25" style="265" customWidth="1"/>
    <col min="13571" max="13571" width="9.625" style="265" customWidth="1"/>
    <col min="13572" max="13572" width="9" style="265"/>
    <col min="13573" max="13573" width="20" style="265" bestFit="1" customWidth="1"/>
    <col min="13574" max="13574" width="18.625" style="265" customWidth="1"/>
    <col min="13575" max="13575" width="7.75" style="265" customWidth="1"/>
    <col min="13576" max="13576" width="2.375" style="265" customWidth="1"/>
    <col min="13577" max="13577" width="7.75" style="265" customWidth="1"/>
    <col min="13578" max="13824" width="9" style="265"/>
    <col min="13825" max="13825" width="9.625" style="265" customWidth="1"/>
    <col min="13826" max="13826" width="7.25" style="265" customWidth="1"/>
    <col min="13827" max="13827" width="9.625" style="265" customWidth="1"/>
    <col min="13828" max="13828" width="9" style="265"/>
    <col min="13829" max="13829" width="20" style="265" bestFit="1" customWidth="1"/>
    <col min="13830" max="13830" width="18.625" style="265" customWidth="1"/>
    <col min="13831" max="13831" width="7.75" style="265" customWidth="1"/>
    <col min="13832" max="13832" width="2.375" style="265" customWidth="1"/>
    <col min="13833" max="13833" width="7.75" style="265" customWidth="1"/>
    <col min="13834" max="14080" width="9" style="265"/>
    <col min="14081" max="14081" width="9.625" style="265" customWidth="1"/>
    <col min="14082" max="14082" width="7.25" style="265" customWidth="1"/>
    <col min="14083" max="14083" width="9.625" style="265" customWidth="1"/>
    <col min="14084" max="14084" width="9" style="265"/>
    <col min="14085" max="14085" width="20" style="265" bestFit="1" customWidth="1"/>
    <col min="14086" max="14086" width="18.625" style="265" customWidth="1"/>
    <col min="14087" max="14087" width="7.75" style="265" customWidth="1"/>
    <col min="14088" max="14088" width="2.375" style="265" customWidth="1"/>
    <col min="14089" max="14089" width="7.75" style="265" customWidth="1"/>
    <col min="14090" max="14336" width="9" style="265"/>
    <col min="14337" max="14337" width="9.625" style="265" customWidth="1"/>
    <col min="14338" max="14338" width="7.25" style="265" customWidth="1"/>
    <col min="14339" max="14339" width="9.625" style="265" customWidth="1"/>
    <col min="14340" max="14340" width="9" style="265"/>
    <col min="14341" max="14341" width="20" style="265" bestFit="1" customWidth="1"/>
    <col min="14342" max="14342" width="18.625" style="265" customWidth="1"/>
    <col min="14343" max="14343" width="7.75" style="265" customWidth="1"/>
    <col min="14344" max="14344" width="2.375" style="265" customWidth="1"/>
    <col min="14345" max="14345" width="7.75" style="265" customWidth="1"/>
    <col min="14346" max="14592" width="9" style="265"/>
    <col min="14593" max="14593" width="9.625" style="265" customWidth="1"/>
    <col min="14594" max="14594" width="7.25" style="265" customWidth="1"/>
    <col min="14595" max="14595" width="9.625" style="265" customWidth="1"/>
    <col min="14596" max="14596" width="9" style="265"/>
    <col min="14597" max="14597" width="20" style="265" bestFit="1" customWidth="1"/>
    <col min="14598" max="14598" width="18.625" style="265" customWidth="1"/>
    <col min="14599" max="14599" width="7.75" style="265" customWidth="1"/>
    <col min="14600" max="14600" width="2.375" style="265" customWidth="1"/>
    <col min="14601" max="14601" width="7.75" style="265" customWidth="1"/>
    <col min="14602" max="14848" width="9" style="265"/>
    <col min="14849" max="14849" width="9.625" style="265" customWidth="1"/>
    <col min="14850" max="14850" width="7.25" style="265" customWidth="1"/>
    <col min="14851" max="14851" width="9.625" style="265" customWidth="1"/>
    <col min="14852" max="14852" width="9" style="265"/>
    <col min="14853" max="14853" width="20" style="265" bestFit="1" customWidth="1"/>
    <col min="14854" max="14854" width="18.625" style="265" customWidth="1"/>
    <col min="14855" max="14855" width="7.75" style="265" customWidth="1"/>
    <col min="14856" max="14856" width="2.375" style="265" customWidth="1"/>
    <col min="14857" max="14857" width="7.75" style="265" customWidth="1"/>
    <col min="14858" max="15104" width="9" style="265"/>
    <col min="15105" max="15105" width="9.625" style="265" customWidth="1"/>
    <col min="15106" max="15106" width="7.25" style="265" customWidth="1"/>
    <col min="15107" max="15107" width="9.625" style="265" customWidth="1"/>
    <col min="15108" max="15108" width="9" style="265"/>
    <col min="15109" max="15109" width="20" style="265" bestFit="1" customWidth="1"/>
    <col min="15110" max="15110" width="18.625" style="265" customWidth="1"/>
    <col min="15111" max="15111" width="7.75" style="265" customWidth="1"/>
    <col min="15112" max="15112" width="2.375" style="265" customWidth="1"/>
    <col min="15113" max="15113" width="7.75" style="265" customWidth="1"/>
    <col min="15114" max="15360" width="9" style="265"/>
    <col min="15361" max="15361" width="9.625" style="265" customWidth="1"/>
    <col min="15362" max="15362" width="7.25" style="265" customWidth="1"/>
    <col min="15363" max="15363" width="9.625" style="265" customWidth="1"/>
    <col min="15364" max="15364" width="9" style="265"/>
    <col min="15365" max="15365" width="20" style="265" bestFit="1" customWidth="1"/>
    <col min="15366" max="15366" width="18.625" style="265" customWidth="1"/>
    <col min="15367" max="15367" width="7.75" style="265" customWidth="1"/>
    <col min="15368" max="15368" width="2.375" style="265" customWidth="1"/>
    <col min="15369" max="15369" width="7.75" style="265" customWidth="1"/>
    <col min="15370" max="15616" width="9" style="265"/>
    <col min="15617" max="15617" width="9.625" style="265" customWidth="1"/>
    <col min="15618" max="15618" width="7.25" style="265" customWidth="1"/>
    <col min="15619" max="15619" width="9.625" style="265" customWidth="1"/>
    <col min="15620" max="15620" width="9" style="265"/>
    <col min="15621" max="15621" width="20" style="265" bestFit="1" customWidth="1"/>
    <col min="15622" max="15622" width="18.625" style="265" customWidth="1"/>
    <col min="15623" max="15623" width="7.75" style="265" customWidth="1"/>
    <col min="15624" max="15624" width="2.375" style="265" customWidth="1"/>
    <col min="15625" max="15625" width="7.75" style="265" customWidth="1"/>
    <col min="15626" max="15872" width="9" style="265"/>
    <col min="15873" max="15873" width="9.625" style="265" customWidth="1"/>
    <col min="15874" max="15874" width="7.25" style="265" customWidth="1"/>
    <col min="15875" max="15875" width="9.625" style="265" customWidth="1"/>
    <col min="15876" max="15876" width="9" style="265"/>
    <col min="15877" max="15877" width="20" style="265" bestFit="1" customWidth="1"/>
    <col min="15878" max="15878" width="18.625" style="265" customWidth="1"/>
    <col min="15879" max="15879" width="7.75" style="265" customWidth="1"/>
    <col min="15880" max="15880" width="2.375" style="265" customWidth="1"/>
    <col min="15881" max="15881" width="7.75" style="265" customWidth="1"/>
    <col min="15882" max="16128" width="9" style="265"/>
    <col min="16129" max="16129" width="9.625" style="265" customWidth="1"/>
    <col min="16130" max="16130" width="7.25" style="265" customWidth="1"/>
    <col min="16131" max="16131" width="9.625" style="265" customWidth="1"/>
    <col min="16132" max="16132" width="9" style="265"/>
    <col min="16133" max="16133" width="20" style="265" bestFit="1" customWidth="1"/>
    <col min="16134" max="16134" width="18.625" style="265" customWidth="1"/>
    <col min="16135" max="16135" width="7.75" style="265" customWidth="1"/>
    <col min="16136" max="16136" width="2.375" style="265" customWidth="1"/>
    <col min="16137" max="16137" width="7.75" style="265" customWidth="1"/>
    <col min="16138" max="16384" width="9" style="265"/>
  </cols>
  <sheetData>
    <row r="1" spans="1:8" ht="21" customHeight="1" x14ac:dyDescent="0.2">
      <c r="A1" s="260"/>
      <c r="B1" s="261"/>
      <c r="C1" s="262"/>
      <c r="D1" s="263"/>
      <c r="E1" s="263"/>
      <c r="F1" s="263"/>
      <c r="G1" s="263"/>
      <c r="H1" s="264"/>
    </row>
    <row r="2" spans="1:8" ht="24" x14ac:dyDescent="0.25">
      <c r="A2" s="532" t="s">
        <v>134</v>
      </c>
      <c r="B2" s="533"/>
      <c r="C2" s="533"/>
      <c r="D2" s="533"/>
      <c r="E2" s="533"/>
      <c r="F2" s="533"/>
      <c r="G2" s="533"/>
      <c r="H2" s="534"/>
    </row>
    <row r="3" spans="1:8" ht="30" customHeight="1" x14ac:dyDescent="0.2">
      <c r="A3" s="535"/>
      <c r="B3" s="533"/>
      <c r="C3" s="533"/>
      <c r="D3" s="533"/>
      <c r="E3" s="533"/>
      <c r="F3" s="533"/>
      <c r="G3" s="533"/>
      <c r="H3" s="534"/>
    </row>
    <row r="4" spans="1:8" x14ac:dyDescent="0.2">
      <c r="A4" s="112"/>
      <c r="B4" s="266"/>
      <c r="C4" s="267"/>
      <c r="D4" s="34"/>
      <c r="E4" s="34"/>
      <c r="F4" s="34"/>
      <c r="G4" s="34"/>
      <c r="H4" s="268"/>
    </row>
    <row r="5" spans="1:8" x14ac:dyDescent="0.2">
      <c r="A5" s="269"/>
      <c r="B5" s="270"/>
      <c r="C5" s="270"/>
      <c r="D5" s="270"/>
      <c r="E5" s="270"/>
      <c r="F5" s="270"/>
      <c r="G5" s="270"/>
      <c r="H5" s="271"/>
    </row>
    <row r="6" spans="1:8" ht="23.25" customHeight="1" x14ac:dyDescent="0.15">
      <c r="A6" s="272"/>
      <c r="B6" s="273" t="s">
        <v>135</v>
      </c>
      <c r="C6" s="274"/>
      <c r="D6" s="275" t="s">
        <v>136</v>
      </c>
      <c r="E6" s="275"/>
      <c r="F6" s="276"/>
      <c r="G6" s="276"/>
      <c r="H6" s="268"/>
    </row>
    <row r="7" spans="1:8" s="282" customFormat="1" ht="17.100000000000001" customHeight="1" x14ac:dyDescent="0.15">
      <c r="A7" s="277"/>
      <c r="B7" s="278">
        <v>1</v>
      </c>
      <c r="C7" s="279"/>
      <c r="D7" s="276" t="s">
        <v>137</v>
      </c>
      <c r="E7" s="276"/>
      <c r="F7" s="276"/>
      <c r="G7" s="280"/>
      <c r="H7" s="281"/>
    </row>
    <row r="8" spans="1:8" s="282" customFormat="1" ht="17.100000000000001" customHeight="1" x14ac:dyDescent="0.15">
      <c r="A8" s="277"/>
      <c r="B8" s="283"/>
      <c r="C8" s="279"/>
      <c r="D8" s="276"/>
      <c r="E8" s="276"/>
      <c r="F8" s="276"/>
      <c r="G8" s="276"/>
      <c r="H8" s="281"/>
    </row>
    <row r="9" spans="1:8" s="282" customFormat="1" ht="17.100000000000001" customHeight="1" x14ac:dyDescent="0.15">
      <c r="A9" s="277"/>
      <c r="B9" s="284">
        <v>2</v>
      </c>
      <c r="C9" s="279"/>
      <c r="D9" s="276" t="s">
        <v>138</v>
      </c>
      <c r="E9" s="276"/>
      <c r="F9" s="276"/>
      <c r="G9" s="280"/>
      <c r="H9" s="281"/>
    </row>
    <row r="10" spans="1:8" s="282" customFormat="1" ht="17.100000000000001" customHeight="1" x14ac:dyDescent="0.15">
      <c r="A10" s="277"/>
      <c r="B10" s="283"/>
      <c r="C10" s="279"/>
      <c r="D10" s="276"/>
      <c r="E10" s="276"/>
      <c r="F10" s="276"/>
      <c r="G10" s="276"/>
      <c r="H10" s="281"/>
    </row>
    <row r="11" spans="1:8" s="282" customFormat="1" ht="17.100000000000001" customHeight="1" x14ac:dyDescent="0.15">
      <c r="A11" s="277"/>
      <c r="B11" s="285">
        <v>3</v>
      </c>
      <c r="C11" s="279"/>
      <c r="D11" s="276" t="s">
        <v>139</v>
      </c>
      <c r="E11" s="276"/>
      <c r="F11" s="276"/>
      <c r="G11" s="280"/>
      <c r="H11" s="281"/>
    </row>
    <row r="12" spans="1:8" s="282" customFormat="1" ht="17.100000000000001" customHeight="1" x14ac:dyDescent="0.15">
      <c r="A12" s="277"/>
      <c r="B12" s="283"/>
      <c r="C12" s="279"/>
      <c r="D12" s="276"/>
      <c r="E12" s="276"/>
      <c r="F12" s="276"/>
      <c r="G12" s="276"/>
      <c r="H12" s="281"/>
    </row>
    <row r="13" spans="1:8" s="282" customFormat="1" ht="17.100000000000001" customHeight="1" x14ac:dyDescent="0.15">
      <c r="A13" s="277"/>
      <c r="B13" s="401">
        <v>4</v>
      </c>
      <c r="C13" s="279"/>
      <c r="D13" s="276" t="s">
        <v>140</v>
      </c>
      <c r="E13" s="276"/>
      <c r="F13" s="276"/>
      <c r="G13" s="280"/>
      <c r="H13" s="281"/>
    </row>
    <row r="14" spans="1:8" s="282" customFormat="1" ht="17.100000000000001" customHeight="1" x14ac:dyDescent="0.15">
      <c r="A14" s="277"/>
      <c r="B14" s="283" t="s">
        <v>141</v>
      </c>
      <c r="C14" s="279"/>
      <c r="D14" s="276"/>
      <c r="E14" s="276"/>
      <c r="F14" s="276"/>
      <c r="G14" s="276"/>
      <c r="H14" s="281"/>
    </row>
    <row r="15" spans="1:8" s="282" customFormat="1" ht="17.100000000000001" customHeight="1" x14ac:dyDescent="0.15">
      <c r="A15" s="277"/>
      <c r="B15" s="286">
        <v>5</v>
      </c>
      <c r="C15" s="287"/>
      <c r="D15" s="276" t="s">
        <v>142</v>
      </c>
      <c r="E15" s="276"/>
      <c r="F15" s="276"/>
      <c r="G15" s="280"/>
      <c r="H15" s="281"/>
    </row>
    <row r="16" spans="1:8" s="282" customFormat="1" ht="17.100000000000001" customHeight="1" x14ac:dyDescent="0.15">
      <c r="A16" s="277"/>
      <c r="B16" s="283"/>
      <c r="C16" s="279"/>
      <c r="D16" s="276"/>
      <c r="E16" s="276"/>
      <c r="F16" s="276"/>
      <c r="G16" s="276"/>
      <c r="H16" s="281"/>
    </row>
    <row r="17" spans="1:8" s="282" customFormat="1" ht="17.100000000000001" customHeight="1" x14ac:dyDescent="0.15">
      <c r="A17" s="277"/>
      <c r="B17" s="288">
        <v>6</v>
      </c>
      <c r="C17" s="279"/>
      <c r="D17" s="276" t="s">
        <v>143</v>
      </c>
      <c r="E17" s="276"/>
      <c r="F17" s="276"/>
      <c r="G17" s="276"/>
      <c r="H17" s="281"/>
    </row>
    <row r="18" spans="1:8" s="282" customFormat="1" ht="17.100000000000001" customHeight="1" x14ac:dyDescent="0.15">
      <c r="A18" s="277"/>
      <c r="B18" s="283"/>
      <c r="C18" s="279"/>
      <c r="D18" s="276"/>
      <c r="E18" s="276"/>
      <c r="F18" s="276"/>
      <c r="G18" s="276"/>
      <c r="H18" s="281"/>
    </row>
    <row r="19" spans="1:8" s="282" customFormat="1" ht="17.100000000000001" customHeight="1" x14ac:dyDescent="0.15">
      <c r="A19" s="277"/>
      <c r="B19" s="289">
        <v>7</v>
      </c>
      <c r="C19" s="279"/>
      <c r="D19" s="276" t="s">
        <v>144</v>
      </c>
      <c r="E19" s="276"/>
      <c r="F19" s="276"/>
      <c r="G19" s="276"/>
      <c r="H19" s="281"/>
    </row>
    <row r="20" spans="1:8" s="282" customFormat="1" ht="17.100000000000001" customHeight="1" x14ac:dyDescent="0.15">
      <c r="A20" s="277"/>
      <c r="B20" s="283"/>
      <c r="C20" s="279"/>
      <c r="D20" s="276"/>
      <c r="E20" s="276"/>
      <c r="F20" s="276"/>
      <c r="G20" s="276"/>
      <c r="H20" s="281"/>
    </row>
    <row r="21" spans="1:8" s="282" customFormat="1" ht="17.100000000000001" customHeight="1" x14ac:dyDescent="0.15">
      <c r="A21" s="277"/>
      <c r="B21" s="290">
        <v>8</v>
      </c>
      <c r="C21" s="279"/>
      <c r="D21" s="276" t="s">
        <v>145</v>
      </c>
      <c r="E21" s="276"/>
      <c r="F21" s="276"/>
      <c r="G21" s="276"/>
      <c r="H21" s="281"/>
    </row>
    <row r="22" spans="1:8" s="282" customFormat="1" ht="17.100000000000001" customHeight="1" x14ac:dyDescent="0.15">
      <c r="A22" s="277"/>
      <c r="B22" s="283"/>
      <c r="C22" s="279"/>
      <c r="D22" s="276"/>
      <c r="E22" s="276"/>
      <c r="F22" s="276"/>
      <c r="G22" s="276"/>
      <c r="H22" s="281"/>
    </row>
    <row r="23" spans="1:8" s="282" customFormat="1" ht="17.100000000000001" customHeight="1" x14ac:dyDescent="0.15">
      <c r="A23" s="277"/>
      <c r="B23" s="291">
        <v>9</v>
      </c>
      <c r="C23" s="279"/>
      <c r="D23" s="276" t="s">
        <v>146</v>
      </c>
      <c r="E23" s="276"/>
      <c r="F23" s="276"/>
      <c r="G23" s="276"/>
      <c r="H23" s="281"/>
    </row>
    <row r="24" spans="1:8" s="282" customFormat="1" ht="17.100000000000001" customHeight="1" x14ac:dyDescent="0.15">
      <c r="A24" s="277"/>
      <c r="B24" s="283"/>
      <c r="C24" s="279"/>
      <c r="D24" s="276"/>
      <c r="E24" s="276"/>
      <c r="F24" s="276"/>
      <c r="G24" s="276"/>
      <c r="H24" s="281"/>
    </row>
    <row r="25" spans="1:8" s="282" customFormat="1" ht="17.100000000000001" customHeight="1" x14ac:dyDescent="0.15">
      <c r="A25" s="277"/>
      <c r="B25" s="292">
        <v>10</v>
      </c>
      <c r="C25" s="279"/>
      <c r="D25" s="276" t="s">
        <v>147</v>
      </c>
      <c r="E25" s="276"/>
      <c r="F25" s="276"/>
      <c r="G25" s="276"/>
      <c r="H25" s="281"/>
    </row>
    <row r="26" spans="1:8" s="282" customFormat="1" ht="17.100000000000001" customHeight="1" x14ac:dyDescent="0.15">
      <c r="A26" s="277"/>
      <c r="B26" s="283"/>
      <c r="C26" s="279"/>
      <c r="D26" s="276"/>
      <c r="E26" s="276"/>
      <c r="F26" s="276"/>
      <c r="G26" s="276"/>
      <c r="H26" s="281"/>
    </row>
    <row r="27" spans="1:8" s="282" customFormat="1" ht="17.100000000000001" customHeight="1" x14ac:dyDescent="0.15">
      <c r="A27" s="277"/>
      <c r="B27" s="293">
        <v>11</v>
      </c>
      <c r="C27" s="279"/>
      <c r="D27" s="276" t="s">
        <v>148</v>
      </c>
      <c r="E27" s="276"/>
      <c r="F27" s="276"/>
      <c r="G27" s="276"/>
      <c r="H27" s="281"/>
    </row>
    <row r="28" spans="1:8" s="282" customFormat="1" ht="17.100000000000001" customHeight="1" x14ac:dyDescent="0.15">
      <c r="A28" s="277"/>
      <c r="B28" s="283"/>
      <c r="C28" s="279"/>
      <c r="D28" s="276"/>
      <c r="E28" s="276"/>
      <c r="F28" s="276"/>
      <c r="G28" s="276"/>
      <c r="H28" s="281"/>
    </row>
    <row r="29" spans="1:8" s="282" customFormat="1" ht="17.100000000000001" customHeight="1" x14ac:dyDescent="0.15">
      <c r="A29" s="277"/>
      <c r="B29" s="318">
        <v>12</v>
      </c>
      <c r="C29" s="279"/>
      <c r="D29" s="276" t="s">
        <v>149</v>
      </c>
      <c r="E29" s="276"/>
      <c r="F29" s="276"/>
      <c r="G29" s="276"/>
      <c r="H29" s="281"/>
    </row>
    <row r="30" spans="1:8" s="282" customFormat="1" ht="17.100000000000001" customHeight="1" x14ac:dyDescent="0.15">
      <c r="A30" s="294"/>
      <c r="B30" s="295"/>
      <c r="C30" s="296"/>
      <c r="D30" s="297"/>
      <c r="E30" s="297"/>
      <c r="F30" s="297"/>
      <c r="G30" s="297"/>
      <c r="H30" s="298"/>
    </row>
    <row r="31" spans="1:8" s="282" customFormat="1" ht="17.100000000000001" customHeight="1" x14ac:dyDescent="0.15">
      <c r="A31" s="277"/>
      <c r="B31" s="318">
        <v>13</v>
      </c>
      <c r="C31" s="299"/>
      <c r="D31" s="276" t="s">
        <v>150</v>
      </c>
      <c r="E31" s="276"/>
      <c r="F31" s="276"/>
      <c r="G31" s="276"/>
      <c r="H31" s="281"/>
    </row>
    <row r="32" spans="1:8" s="282" customFormat="1" ht="17.100000000000001" customHeight="1" x14ac:dyDescent="0.15">
      <c r="A32" s="277"/>
      <c r="B32" s="283"/>
      <c r="C32" s="279"/>
      <c r="D32" s="276"/>
      <c r="E32" s="276"/>
      <c r="F32" s="276"/>
      <c r="G32" s="276"/>
      <c r="H32" s="281"/>
    </row>
    <row r="33" spans="1:8" s="282" customFormat="1" ht="17.100000000000001" customHeight="1" x14ac:dyDescent="0.15">
      <c r="A33" s="277"/>
      <c r="B33" s="318">
        <v>14</v>
      </c>
      <c r="C33" s="279"/>
      <c r="D33" s="276" t="s">
        <v>151</v>
      </c>
      <c r="E33" s="276"/>
      <c r="F33" s="276"/>
      <c r="G33" s="276"/>
      <c r="H33" s="281"/>
    </row>
    <row r="34" spans="1:8" s="282" customFormat="1" ht="17.100000000000001" customHeight="1" x14ac:dyDescent="0.15">
      <c r="A34" s="300"/>
      <c r="B34" s="283"/>
      <c r="C34" s="279"/>
      <c r="D34" s="301"/>
      <c r="E34" s="301"/>
      <c r="F34" s="301"/>
      <c r="G34" s="301"/>
      <c r="H34" s="302"/>
    </row>
    <row r="35" spans="1:8" s="282" customFormat="1" ht="17.100000000000001" customHeight="1" x14ac:dyDescent="0.15">
      <c r="A35" s="303"/>
      <c r="B35" s="318">
        <v>15</v>
      </c>
      <c r="C35" s="279"/>
      <c r="D35" s="304" t="s">
        <v>92</v>
      </c>
      <c r="E35" s="304" t="s">
        <v>152</v>
      </c>
      <c r="F35" s="304"/>
      <c r="G35" s="304"/>
      <c r="H35" s="305"/>
    </row>
    <row r="36" spans="1:8" s="282" customFormat="1" ht="17.100000000000001" customHeight="1" x14ac:dyDescent="0.15">
      <c r="A36" s="300"/>
      <c r="B36" s="306"/>
      <c r="C36" s="307"/>
      <c r="D36" s="301"/>
      <c r="E36" s="301"/>
      <c r="F36" s="301"/>
      <c r="G36" s="301"/>
      <c r="H36" s="302"/>
    </row>
    <row r="37" spans="1:8" s="282" customFormat="1" ht="17.100000000000001" customHeight="1" x14ac:dyDescent="0.15">
      <c r="A37" s="277"/>
      <c r="B37" s="318">
        <v>16</v>
      </c>
      <c r="C37" s="299"/>
      <c r="D37" s="276" t="s">
        <v>153</v>
      </c>
      <c r="E37" s="276"/>
      <c r="F37" s="276"/>
      <c r="G37" s="276"/>
      <c r="H37" s="281"/>
    </row>
    <row r="38" spans="1:8" s="282" customFormat="1" ht="17.100000000000001" customHeight="1" x14ac:dyDescent="0.15">
      <c r="A38" s="277"/>
      <c r="B38" s="283"/>
      <c r="C38" s="279"/>
      <c r="D38" s="276"/>
      <c r="E38" s="276"/>
      <c r="F38" s="276"/>
      <c r="G38" s="276"/>
      <c r="H38" s="281"/>
    </row>
    <row r="39" spans="1:8" s="282" customFormat="1" ht="17.100000000000001" customHeight="1" x14ac:dyDescent="0.15">
      <c r="A39" s="277"/>
      <c r="B39" s="318">
        <v>17</v>
      </c>
      <c r="C39" s="299"/>
      <c r="D39" s="276" t="s">
        <v>154</v>
      </c>
      <c r="E39" s="276"/>
      <c r="F39" s="276"/>
      <c r="G39" s="276"/>
      <c r="H39" s="281"/>
    </row>
    <row r="40" spans="1:8" s="282" customFormat="1" ht="17.100000000000001" customHeight="1" x14ac:dyDescent="0.15">
      <c r="A40" s="277"/>
      <c r="B40" s="319"/>
      <c r="C40" s="299"/>
      <c r="D40" s="276"/>
      <c r="E40" s="276"/>
      <c r="F40" s="276"/>
      <c r="G40" s="276"/>
      <c r="H40" s="281"/>
    </row>
    <row r="41" spans="1:8" s="282" customFormat="1" ht="17.100000000000001" customHeight="1" x14ac:dyDescent="0.15">
      <c r="A41" s="277"/>
      <c r="B41" s="283"/>
      <c r="C41" s="308"/>
      <c r="D41" s="276"/>
      <c r="E41" s="276"/>
      <c r="F41" s="276"/>
      <c r="G41" s="276"/>
      <c r="H41" s="281"/>
    </row>
    <row r="42" spans="1:8" s="282" customFormat="1" ht="29.25" customHeight="1" x14ac:dyDescent="0.2">
      <c r="A42" s="536" t="s">
        <v>155</v>
      </c>
      <c r="B42" s="537"/>
      <c r="C42" s="537"/>
      <c r="D42" s="537"/>
      <c r="E42" s="537"/>
      <c r="F42" s="537"/>
      <c r="G42" s="537"/>
      <c r="H42" s="538"/>
    </row>
    <row r="43" spans="1:8" s="282" customFormat="1" ht="14.25" x14ac:dyDescent="0.15">
      <c r="A43" s="309"/>
      <c r="B43" s="310"/>
      <c r="C43" s="311"/>
      <c r="D43" s="312"/>
      <c r="E43" s="312"/>
      <c r="F43" s="312"/>
      <c r="G43" s="312"/>
      <c r="H43" s="313"/>
    </row>
    <row r="44" spans="1:8" s="315" customFormat="1" x14ac:dyDescent="0.2">
      <c r="A44" s="314"/>
      <c r="B44" s="266"/>
      <c r="C44" s="267"/>
      <c r="D44" s="314"/>
      <c r="E44" s="314"/>
      <c r="F44" s="314"/>
      <c r="G44" s="314"/>
      <c r="H44" s="314"/>
    </row>
    <row r="45" spans="1:8" s="315" customFormat="1" x14ac:dyDescent="0.2">
      <c r="A45" s="314"/>
      <c r="B45" s="266"/>
      <c r="C45" s="267"/>
      <c r="D45" s="314"/>
      <c r="E45" s="314"/>
      <c r="F45" s="314"/>
      <c r="G45" s="314"/>
      <c r="H45" s="314"/>
    </row>
    <row r="46" spans="1:8" s="315" customFormat="1" x14ac:dyDescent="0.2">
      <c r="A46" s="314"/>
      <c r="B46" s="266"/>
      <c r="C46" s="267"/>
      <c r="D46" s="314"/>
      <c r="E46" s="314"/>
      <c r="F46" s="314"/>
      <c r="G46" s="314"/>
      <c r="H46" s="314"/>
    </row>
    <row r="47" spans="1:8" s="315" customFormat="1" x14ac:dyDescent="0.2">
      <c r="A47" s="314"/>
      <c r="B47" s="266"/>
      <c r="C47" s="267"/>
      <c r="D47" s="314"/>
      <c r="E47" s="314"/>
      <c r="F47" s="314"/>
      <c r="G47" s="314"/>
      <c r="H47" s="314"/>
    </row>
    <row r="48" spans="1:8" s="315" customFormat="1" x14ac:dyDescent="0.2">
      <c r="A48" s="314"/>
      <c r="B48" s="266"/>
      <c r="C48" s="267"/>
      <c r="D48" s="314"/>
      <c r="E48" s="314"/>
      <c r="F48" s="314"/>
      <c r="G48" s="314"/>
      <c r="H48" s="314"/>
    </row>
    <row r="49" spans="1:8" s="315" customFormat="1" x14ac:dyDescent="0.2">
      <c r="A49" s="314"/>
      <c r="B49" s="266"/>
      <c r="C49" s="267"/>
      <c r="D49" s="314"/>
      <c r="E49" s="314"/>
      <c r="F49" s="314"/>
      <c r="G49" s="314"/>
      <c r="H49" s="314"/>
    </row>
    <row r="50" spans="1:8" s="315" customFormat="1" x14ac:dyDescent="0.2">
      <c r="A50" s="314"/>
      <c r="B50" s="266"/>
      <c r="C50" s="267"/>
      <c r="D50" s="314"/>
      <c r="E50" s="314"/>
      <c r="F50" s="314"/>
      <c r="G50" s="314"/>
      <c r="H50" s="314"/>
    </row>
    <row r="51" spans="1:8" s="315" customFormat="1" x14ac:dyDescent="0.2">
      <c r="A51" s="314"/>
      <c r="B51" s="266"/>
      <c r="C51" s="267"/>
      <c r="D51" s="314"/>
      <c r="E51" s="314"/>
      <c r="F51" s="314"/>
      <c r="G51" s="314"/>
      <c r="H51" s="314"/>
    </row>
    <row r="52" spans="1:8" s="315" customFormat="1" x14ac:dyDescent="0.2">
      <c r="A52" s="314"/>
      <c r="B52" s="266"/>
      <c r="C52" s="267"/>
      <c r="D52" s="314"/>
      <c r="E52" s="314"/>
      <c r="F52" s="314"/>
      <c r="G52" s="314"/>
      <c r="H52" s="314"/>
    </row>
    <row r="53" spans="1:8" s="315" customFormat="1" x14ac:dyDescent="0.2">
      <c r="A53" s="314"/>
      <c r="B53" s="266"/>
      <c r="C53" s="267"/>
      <c r="D53" s="314"/>
      <c r="E53" s="314"/>
      <c r="F53" s="314"/>
      <c r="G53" s="314"/>
      <c r="H53" s="314"/>
    </row>
    <row r="54" spans="1:8" s="315" customFormat="1" x14ac:dyDescent="0.2">
      <c r="A54" s="314"/>
      <c r="B54" s="266"/>
      <c r="C54" s="267"/>
      <c r="D54" s="314"/>
      <c r="E54" s="314"/>
      <c r="F54" s="314"/>
      <c r="G54" s="314"/>
      <c r="H54" s="314"/>
    </row>
    <row r="55" spans="1:8" s="315" customFormat="1" x14ac:dyDescent="0.2">
      <c r="B55" s="316"/>
      <c r="C55" s="317"/>
    </row>
    <row r="56" spans="1:8" s="315" customFormat="1" x14ac:dyDescent="0.2">
      <c r="B56" s="316"/>
      <c r="C56" s="317"/>
    </row>
    <row r="57" spans="1:8" s="315" customFormat="1" x14ac:dyDescent="0.2">
      <c r="B57" s="316"/>
      <c r="C57" s="317"/>
    </row>
    <row r="58" spans="1:8" s="315" customFormat="1" x14ac:dyDescent="0.2">
      <c r="B58" s="316"/>
      <c r="C58" s="317"/>
    </row>
    <row r="59" spans="1:8" s="315" customFormat="1" x14ac:dyDescent="0.2">
      <c r="B59" s="316"/>
      <c r="C59" s="317"/>
    </row>
    <row r="60" spans="1:8" s="315" customFormat="1" x14ac:dyDescent="0.2">
      <c r="B60" s="316"/>
      <c r="C60" s="317"/>
    </row>
    <row r="61" spans="1:8" s="315" customFormat="1" x14ac:dyDescent="0.2">
      <c r="B61" s="316"/>
      <c r="C61" s="317"/>
    </row>
    <row r="62" spans="1:8" s="315" customFormat="1" x14ac:dyDescent="0.2">
      <c r="B62" s="316"/>
      <c r="C62" s="317"/>
    </row>
    <row r="63" spans="1:8" s="315" customFormat="1" x14ac:dyDescent="0.2">
      <c r="B63" s="316"/>
      <c r="C63" s="317"/>
    </row>
    <row r="64" spans="1:8" s="315" customFormat="1" x14ac:dyDescent="0.2">
      <c r="B64" s="316"/>
      <c r="C64" s="317"/>
    </row>
    <row r="65" spans="2:3" s="315" customFormat="1" x14ac:dyDescent="0.2">
      <c r="B65" s="316"/>
      <c r="C65" s="317"/>
    </row>
    <row r="66" spans="2:3" s="315" customFormat="1" x14ac:dyDescent="0.2">
      <c r="B66" s="316"/>
      <c r="C66" s="317"/>
    </row>
    <row r="67" spans="2:3" s="315" customFormat="1" x14ac:dyDescent="0.2">
      <c r="B67" s="316"/>
      <c r="C67" s="317"/>
    </row>
    <row r="68" spans="2:3" s="315" customFormat="1" x14ac:dyDescent="0.2">
      <c r="B68" s="316"/>
      <c r="C68" s="317"/>
    </row>
    <row r="69" spans="2:3" s="315" customFormat="1" x14ac:dyDescent="0.2">
      <c r="B69" s="316"/>
      <c r="C69" s="317"/>
    </row>
    <row r="70" spans="2:3" s="315" customFormat="1" x14ac:dyDescent="0.2">
      <c r="B70" s="316"/>
      <c r="C70" s="317"/>
    </row>
    <row r="71" spans="2:3" s="315" customFormat="1" x14ac:dyDescent="0.2">
      <c r="B71" s="316"/>
      <c r="C71" s="317"/>
    </row>
    <row r="72" spans="2:3" s="315" customFormat="1" x14ac:dyDescent="0.2">
      <c r="B72" s="316"/>
      <c r="C72" s="317"/>
    </row>
    <row r="73" spans="2:3" s="315" customFormat="1" x14ac:dyDescent="0.2">
      <c r="B73" s="316"/>
      <c r="C73" s="317"/>
    </row>
    <row r="74" spans="2:3" s="315" customFormat="1" x14ac:dyDescent="0.2">
      <c r="B74" s="316"/>
      <c r="C74" s="317"/>
    </row>
    <row r="75" spans="2:3" s="315" customFormat="1" x14ac:dyDescent="0.2">
      <c r="B75" s="316"/>
      <c r="C75" s="317"/>
    </row>
    <row r="76" spans="2:3" s="315" customFormat="1" x14ac:dyDescent="0.2">
      <c r="B76" s="316"/>
      <c r="C76" s="317"/>
    </row>
    <row r="77" spans="2:3" s="315" customFormat="1" x14ac:dyDescent="0.2">
      <c r="B77" s="316"/>
      <c r="C77" s="317"/>
    </row>
    <row r="78" spans="2:3" s="315" customFormat="1" x14ac:dyDescent="0.2">
      <c r="B78" s="316"/>
      <c r="C78" s="317"/>
    </row>
    <row r="79" spans="2:3" s="315" customFormat="1" x14ac:dyDescent="0.2">
      <c r="B79" s="316"/>
      <c r="C79" s="317"/>
    </row>
    <row r="80" spans="2:3" s="315" customFormat="1" x14ac:dyDescent="0.2">
      <c r="B80" s="316"/>
      <c r="C80" s="317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F159"/>
  <sheetViews>
    <sheetView zoomScaleNormal="100" workbookViewId="0">
      <selection activeCell="M15" sqref="M15"/>
    </sheetView>
  </sheetViews>
  <sheetFormatPr defaultRowHeight="13.5" x14ac:dyDescent="0.15"/>
  <cols>
    <col min="1" max="1" width="6.125" style="470" customWidth="1"/>
    <col min="2" max="2" width="19.125" style="470" customWidth="1"/>
    <col min="3" max="4" width="13.25" style="470" customWidth="1"/>
    <col min="5" max="6" width="11.875" style="470" customWidth="1"/>
    <col min="7" max="7" width="20.5" style="470" customWidth="1"/>
    <col min="8" max="8" width="14.375" style="470" customWidth="1"/>
    <col min="9" max="9" width="4.875" style="53" customWidth="1"/>
    <col min="10" max="10" width="18.375" style="470" customWidth="1"/>
    <col min="11" max="11" width="5.125" style="470" customWidth="1"/>
    <col min="12" max="12" width="18.375" style="470" customWidth="1"/>
    <col min="13" max="13" width="15" style="470" customWidth="1"/>
    <col min="14" max="14" width="13.125" style="470" customWidth="1"/>
    <col min="15" max="15" width="10.125" style="470" customWidth="1"/>
    <col min="16" max="16" width="11.5" style="470" customWidth="1"/>
    <col min="17" max="17" width="4.125" style="1" customWidth="1"/>
    <col min="18" max="18" width="13.75" style="52" customWidth="1"/>
    <col min="19" max="30" width="7.625" style="1" customWidth="1"/>
    <col min="31" max="32" width="9" style="1"/>
    <col min="33" max="16384" width="9" style="470"/>
  </cols>
  <sheetData>
    <row r="1" spans="8:30" ht="12.75" customHeight="1" x14ac:dyDescent="0.15">
      <c r="H1" s="115" t="s">
        <v>189</v>
      </c>
      <c r="R1" s="117"/>
    </row>
    <row r="2" spans="8:30" x14ac:dyDescent="0.15">
      <c r="H2" s="209" t="s">
        <v>206</v>
      </c>
      <c r="I2" s="91"/>
      <c r="J2" s="211" t="s">
        <v>103</v>
      </c>
      <c r="K2" s="4"/>
      <c r="L2" s="350" t="s">
        <v>184</v>
      </c>
      <c r="R2" s="51"/>
      <c r="S2" s="118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x14ac:dyDescent="0.15">
      <c r="H3" s="201" t="s">
        <v>100</v>
      </c>
      <c r="I3" s="91"/>
      <c r="J3" s="160" t="s">
        <v>47</v>
      </c>
      <c r="K3" s="4"/>
      <c r="L3" s="350" t="s">
        <v>100</v>
      </c>
      <c r="M3" s="1"/>
      <c r="N3" s="100"/>
      <c r="O3" s="100"/>
      <c r="S3" s="28"/>
      <c r="T3" s="28"/>
      <c r="U3" s="28"/>
    </row>
    <row r="4" spans="8:30" x14ac:dyDescent="0.15">
      <c r="H4" s="110">
        <v>21363</v>
      </c>
      <c r="I4" s="91">
        <v>26</v>
      </c>
      <c r="J4" s="182" t="s">
        <v>30</v>
      </c>
      <c r="K4" s="131">
        <f>SUM(I4)</f>
        <v>26</v>
      </c>
      <c r="L4" s="367">
        <v>17392</v>
      </c>
      <c r="M4" s="490"/>
      <c r="N4" s="101"/>
      <c r="O4" s="101"/>
      <c r="S4" s="28"/>
      <c r="T4" s="28"/>
      <c r="U4" s="28"/>
    </row>
    <row r="5" spans="8:30" x14ac:dyDescent="0.15">
      <c r="H5" s="48">
        <v>11246</v>
      </c>
      <c r="I5" s="91">
        <v>34</v>
      </c>
      <c r="J5" s="182" t="s">
        <v>1</v>
      </c>
      <c r="K5" s="131">
        <f t="shared" ref="K5:K13" si="0">SUM(I5)</f>
        <v>34</v>
      </c>
      <c r="L5" s="368">
        <v>11319</v>
      </c>
      <c r="M5" s="49"/>
      <c r="N5" s="101"/>
      <c r="O5" s="101"/>
      <c r="S5" s="28"/>
      <c r="T5" s="28"/>
      <c r="U5" s="28"/>
    </row>
    <row r="6" spans="8:30" x14ac:dyDescent="0.15">
      <c r="H6" s="98">
        <v>11013</v>
      </c>
      <c r="I6" s="91">
        <v>33</v>
      </c>
      <c r="J6" s="182" t="s">
        <v>0</v>
      </c>
      <c r="K6" s="131">
        <f t="shared" si="0"/>
        <v>33</v>
      </c>
      <c r="L6" s="368">
        <v>14945</v>
      </c>
      <c r="M6" s="49"/>
      <c r="N6" s="210"/>
      <c r="O6" s="101"/>
      <c r="S6" s="28"/>
      <c r="T6" s="28"/>
      <c r="U6" s="28"/>
    </row>
    <row r="7" spans="8:30" x14ac:dyDescent="0.15">
      <c r="H7" s="98">
        <v>10412</v>
      </c>
      <c r="I7" s="91">
        <v>37</v>
      </c>
      <c r="J7" s="182" t="s">
        <v>37</v>
      </c>
      <c r="K7" s="131">
        <f t="shared" si="0"/>
        <v>37</v>
      </c>
      <c r="L7" s="368">
        <v>10849</v>
      </c>
      <c r="M7" s="49"/>
      <c r="N7" s="101"/>
      <c r="O7" s="101"/>
      <c r="S7" s="28"/>
      <c r="T7" s="28"/>
      <c r="U7" s="28"/>
    </row>
    <row r="8" spans="8:30" x14ac:dyDescent="0.15">
      <c r="H8" s="98">
        <v>6816</v>
      </c>
      <c r="I8" s="91">
        <v>14</v>
      </c>
      <c r="J8" s="182" t="s">
        <v>19</v>
      </c>
      <c r="K8" s="131">
        <f t="shared" si="0"/>
        <v>14</v>
      </c>
      <c r="L8" s="368">
        <v>7066</v>
      </c>
      <c r="M8" s="49"/>
      <c r="N8" s="101"/>
      <c r="O8" s="101"/>
      <c r="S8" s="28"/>
      <c r="T8" s="28"/>
      <c r="U8" s="28"/>
    </row>
    <row r="9" spans="8:30" x14ac:dyDescent="0.15">
      <c r="H9" s="48">
        <v>6307</v>
      </c>
      <c r="I9" s="349">
        <v>40</v>
      </c>
      <c r="J9" s="183" t="s">
        <v>2</v>
      </c>
      <c r="K9" s="131">
        <f t="shared" si="0"/>
        <v>40</v>
      </c>
      <c r="L9" s="368">
        <v>6688</v>
      </c>
      <c r="M9" s="49"/>
      <c r="N9" s="101"/>
      <c r="O9" s="101"/>
      <c r="S9" s="28"/>
      <c r="T9" s="28"/>
      <c r="U9" s="28"/>
    </row>
    <row r="10" spans="8:30" x14ac:dyDescent="0.15">
      <c r="H10" s="48">
        <v>4748</v>
      </c>
      <c r="I10" s="152">
        <v>36</v>
      </c>
      <c r="J10" s="185" t="s">
        <v>5</v>
      </c>
      <c r="K10" s="131">
        <f t="shared" si="0"/>
        <v>36</v>
      </c>
      <c r="L10" s="368">
        <v>3309</v>
      </c>
      <c r="S10" s="28"/>
      <c r="T10" s="28"/>
      <c r="U10" s="28"/>
    </row>
    <row r="11" spans="8:30" x14ac:dyDescent="0.15">
      <c r="H11" s="99">
        <v>4535</v>
      </c>
      <c r="I11" s="91">
        <v>25</v>
      </c>
      <c r="J11" s="182" t="s">
        <v>29</v>
      </c>
      <c r="K11" s="131">
        <f t="shared" si="0"/>
        <v>25</v>
      </c>
      <c r="L11" s="368">
        <v>5691</v>
      </c>
      <c r="M11" s="49"/>
      <c r="N11" s="101"/>
      <c r="O11" s="101"/>
      <c r="S11" s="28"/>
      <c r="T11" s="28"/>
      <c r="U11" s="28"/>
    </row>
    <row r="12" spans="8:30" x14ac:dyDescent="0.15">
      <c r="H12" s="153">
        <v>3221</v>
      </c>
      <c r="I12" s="152">
        <v>24</v>
      </c>
      <c r="J12" s="185" t="s">
        <v>28</v>
      </c>
      <c r="K12" s="131">
        <f t="shared" si="0"/>
        <v>24</v>
      </c>
      <c r="L12" s="368">
        <v>2361</v>
      </c>
      <c r="M12" s="49"/>
      <c r="N12" s="101"/>
      <c r="O12" s="101"/>
      <c r="S12" s="28"/>
      <c r="T12" s="28"/>
      <c r="U12" s="28"/>
    </row>
    <row r="13" spans="8:30" ht="14.25" thickBot="1" x14ac:dyDescent="0.2">
      <c r="H13" s="519">
        <v>3190</v>
      </c>
      <c r="I13" s="472">
        <v>38</v>
      </c>
      <c r="J13" s="473" t="s">
        <v>38</v>
      </c>
      <c r="K13" s="131">
        <f t="shared" si="0"/>
        <v>38</v>
      </c>
      <c r="L13" s="368">
        <v>2416</v>
      </c>
      <c r="M13" s="49"/>
      <c r="N13" s="101"/>
      <c r="O13" s="101"/>
      <c r="S13" s="28"/>
      <c r="T13" s="28"/>
      <c r="U13" s="28"/>
    </row>
    <row r="14" spans="8:30" ht="14.25" thickTop="1" x14ac:dyDescent="0.15">
      <c r="H14" s="221">
        <v>2871</v>
      </c>
      <c r="I14" s="136">
        <v>16</v>
      </c>
      <c r="J14" s="199" t="s">
        <v>3</v>
      </c>
      <c r="K14" s="120" t="s">
        <v>8</v>
      </c>
      <c r="L14" s="369">
        <v>95206</v>
      </c>
      <c r="S14" s="28"/>
      <c r="T14" s="28"/>
      <c r="U14" s="28"/>
    </row>
    <row r="15" spans="8:30" x14ac:dyDescent="0.15">
      <c r="H15" s="98">
        <v>2289</v>
      </c>
      <c r="I15" s="91">
        <v>15</v>
      </c>
      <c r="J15" s="182" t="s">
        <v>20</v>
      </c>
      <c r="K15" s="55"/>
      <c r="L15" s="1" t="s">
        <v>60</v>
      </c>
      <c r="M15" s="502"/>
      <c r="N15" s="46" t="s">
        <v>75</v>
      </c>
      <c r="S15" s="28"/>
      <c r="T15" s="28"/>
      <c r="U15" s="28"/>
    </row>
    <row r="16" spans="8:30" x14ac:dyDescent="0.15">
      <c r="H16" s="98">
        <v>2170</v>
      </c>
      <c r="I16" s="91">
        <v>17</v>
      </c>
      <c r="J16" s="182" t="s">
        <v>21</v>
      </c>
      <c r="K16" s="131">
        <f>SUM(I4)</f>
        <v>26</v>
      </c>
      <c r="L16" s="182" t="s">
        <v>30</v>
      </c>
      <c r="M16" s="370">
        <v>21213</v>
      </c>
      <c r="N16" s="99">
        <f>SUM(H4)</f>
        <v>21363</v>
      </c>
      <c r="O16" s="49"/>
      <c r="P16" s="18"/>
      <c r="S16" s="28"/>
      <c r="T16" s="28"/>
      <c r="U16" s="28"/>
    </row>
    <row r="17" spans="1:21" x14ac:dyDescent="0.15">
      <c r="H17" s="48">
        <v>1989</v>
      </c>
      <c r="I17" s="91">
        <v>27</v>
      </c>
      <c r="J17" s="182" t="s">
        <v>31</v>
      </c>
      <c r="K17" s="131">
        <f t="shared" ref="K17:K25" si="1">SUM(I5)</f>
        <v>34</v>
      </c>
      <c r="L17" s="182" t="s">
        <v>1</v>
      </c>
      <c r="M17" s="371">
        <v>10398</v>
      </c>
      <c r="N17" s="99">
        <f t="shared" ref="N17:N25" si="2">SUM(H5)</f>
        <v>11246</v>
      </c>
      <c r="O17" s="49"/>
      <c r="P17" s="18"/>
      <c r="S17" s="28"/>
      <c r="T17" s="28"/>
      <c r="U17" s="28"/>
    </row>
    <row r="18" spans="1:21" x14ac:dyDescent="0.15">
      <c r="H18" s="528">
        <v>1909</v>
      </c>
      <c r="I18" s="91">
        <v>1</v>
      </c>
      <c r="J18" s="182" t="s">
        <v>4</v>
      </c>
      <c r="K18" s="131">
        <f t="shared" si="1"/>
        <v>33</v>
      </c>
      <c r="L18" s="182" t="s">
        <v>0</v>
      </c>
      <c r="M18" s="371">
        <v>17736</v>
      </c>
      <c r="N18" s="99">
        <f t="shared" si="2"/>
        <v>11013</v>
      </c>
      <c r="O18" s="49"/>
      <c r="P18" s="18"/>
      <c r="S18" s="28"/>
      <c r="T18" s="28"/>
      <c r="U18" s="28"/>
    </row>
    <row r="19" spans="1:21" x14ac:dyDescent="0.15">
      <c r="H19" s="110">
        <v>562</v>
      </c>
      <c r="I19" s="91">
        <v>2</v>
      </c>
      <c r="J19" s="182" t="s">
        <v>6</v>
      </c>
      <c r="K19" s="131">
        <f t="shared" si="1"/>
        <v>37</v>
      </c>
      <c r="L19" s="182" t="s">
        <v>37</v>
      </c>
      <c r="M19" s="371">
        <v>11166</v>
      </c>
      <c r="N19" s="99">
        <f t="shared" si="2"/>
        <v>10412</v>
      </c>
      <c r="O19" s="49"/>
      <c r="P19" s="18"/>
      <c r="S19" s="28"/>
      <c r="T19" s="28"/>
      <c r="U19" s="28"/>
    </row>
    <row r="20" spans="1:21" ht="14.25" thickBot="1" x14ac:dyDescent="0.2">
      <c r="H20" s="48">
        <v>560</v>
      </c>
      <c r="I20" s="91">
        <v>19</v>
      </c>
      <c r="J20" s="182" t="s">
        <v>23</v>
      </c>
      <c r="K20" s="131">
        <f t="shared" si="1"/>
        <v>14</v>
      </c>
      <c r="L20" s="182" t="s">
        <v>19</v>
      </c>
      <c r="M20" s="371">
        <v>7114</v>
      </c>
      <c r="N20" s="99">
        <f t="shared" si="2"/>
        <v>6816</v>
      </c>
      <c r="O20" s="49"/>
      <c r="P20" s="18"/>
      <c r="S20" s="28"/>
      <c r="T20" s="28"/>
      <c r="U20" s="28"/>
    </row>
    <row r="21" spans="1:21" x14ac:dyDescent="0.15">
      <c r="A21" s="65" t="s">
        <v>46</v>
      </c>
      <c r="B21" s="66" t="s">
        <v>47</v>
      </c>
      <c r="C21" s="66" t="s">
        <v>206</v>
      </c>
      <c r="D21" s="66" t="s">
        <v>184</v>
      </c>
      <c r="E21" s="66" t="s">
        <v>41</v>
      </c>
      <c r="F21" s="66" t="s">
        <v>50</v>
      </c>
      <c r="G21" s="328" t="s">
        <v>188</v>
      </c>
      <c r="H21" s="98">
        <v>436</v>
      </c>
      <c r="I21" s="91">
        <v>12</v>
      </c>
      <c r="J21" s="182" t="s">
        <v>18</v>
      </c>
      <c r="K21" s="131">
        <f t="shared" si="1"/>
        <v>40</v>
      </c>
      <c r="L21" s="183" t="s">
        <v>2</v>
      </c>
      <c r="M21" s="371">
        <v>6786</v>
      </c>
      <c r="N21" s="99">
        <f t="shared" si="2"/>
        <v>6307</v>
      </c>
      <c r="O21" s="49"/>
      <c r="P21" s="18"/>
      <c r="S21" s="28"/>
      <c r="T21" s="28"/>
      <c r="U21" s="28"/>
    </row>
    <row r="22" spans="1:21" x14ac:dyDescent="0.15">
      <c r="A22" s="68">
        <v>1</v>
      </c>
      <c r="B22" s="182" t="s">
        <v>30</v>
      </c>
      <c r="C22" s="47">
        <f t="shared" ref="C22:C31" si="3">SUM(H4)</f>
        <v>21363</v>
      </c>
      <c r="D22" s="99">
        <f>SUM(L4)</f>
        <v>17392</v>
      </c>
      <c r="E22" s="58">
        <f t="shared" ref="E22:E32" si="4">SUM(N16/M16*100)</f>
        <v>100.70711356243814</v>
      </c>
      <c r="F22" s="62">
        <f>SUM(C22/D22*100)</f>
        <v>122.83233670653173</v>
      </c>
      <c r="G22" s="4"/>
      <c r="H22" s="102">
        <v>362</v>
      </c>
      <c r="I22" s="91">
        <v>22</v>
      </c>
      <c r="J22" s="182" t="s">
        <v>26</v>
      </c>
      <c r="K22" s="131">
        <f t="shared" si="1"/>
        <v>36</v>
      </c>
      <c r="L22" s="185" t="s">
        <v>5</v>
      </c>
      <c r="M22" s="371">
        <v>4738</v>
      </c>
      <c r="N22" s="99">
        <f t="shared" si="2"/>
        <v>4748</v>
      </c>
      <c r="O22" s="49"/>
      <c r="P22" s="18"/>
      <c r="S22" s="28"/>
      <c r="T22" s="28"/>
      <c r="U22" s="28"/>
    </row>
    <row r="23" spans="1:21" x14ac:dyDescent="0.15">
      <c r="A23" s="68">
        <v>2</v>
      </c>
      <c r="B23" s="182" t="s">
        <v>1</v>
      </c>
      <c r="C23" s="47">
        <f t="shared" si="3"/>
        <v>11246</v>
      </c>
      <c r="D23" s="99">
        <f>SUM(L5)</f>
        <v>11319</v>
      </c>
      <c r="E23" s="58">
        <f t="shared" si="4"/>
        <v>108.155414502789</v>
      </c>
      <c r="F23" s="62">
        <f t="shared" ref="F23:F32" si="5">SUM(C23/D23*100)</f>
        <v>99.355066702005473</v>
      </c>
      <c r="G23" s="4"/>
      <c r="H23" s="515">
        <v>328</v>
      </c>
      <c r="I23" s="91">
        <v>23</v>
      </c>
      <c r="J23" s="182" t="s">
        <v>27</v>
      </c>
      <c r="K23" s="131">
        <f t="shared" si="1"/>
        <v>25</v>
      </c>
      <c r="L23" s="182" t="s">
        <v>29</v>
      </c>
      <c r="M23" s="371">
        <v>4587</v>
      </c>
      <c r="N23" s="99">
        <f t="shared" si="2"/>
        <v>4535</v>
      </c>
      <c r="O23" s="49"/>
      <c r="P23" s="18"/>
      <c r="S23" s="28"/>
      <c r="T23" s="28"/>
      <c r="U23" s="28"/>
    </row>
    <row r="24" spans="1:21" x14ac:dyDescent="0.15">
      <c r="A24" s="68">
        <v>3</v>
      </c>
      <c r="B24" s="182" t="s">
        <v>0</v>
      </c>
      <c r="C24" s="47">
        <f t="shared" si="3"/>
        <v>11013</v>
      </c>
      <c r="D24" s="99">
        <f t="shared" ref="D24:D31" si="6">SUM(L6)</f>
        <v>14945</v>
      </c>
      <c r="E24" s="58">
        <f t="shared" si="4"/>
        <v>62.094046008119072</v>
      </c>
      <c r="F24" s="62">
        <f t="shared" si="5"/>
        <v>73.690197390431578</v>
      </c>
      <c r="G24" s="4"/>
      <c r="H24" s="455">
        <v>152</v>
      </c>
      <c r="I24" s="91">
        <v>21</v>
      </c>
      <c r="J24" s="182" t="s">
        <v>25</v>
      </c>
      <c r="K24" s="131">
        <f t="shared" si="1"/>
        <v>24</v>
      </c>
      <c r="L24" s="185" t="s">
        <v>28</v>
      </c>
      <c r="M24" s="371">
        <v>3242</v>
      </c>
      <c r="N24" s="99">
        <f t="shared" si="2"/>
        <v>3221</v>
      </c>
      <c r="O24" s="49"/>
      <c r="P24" s="18"/>
      <c r="S24" s="28"/>
      <c r="T24" s="28"/>
      <c r="U24" s="28"/>
    </row>
    <row r="25" spans="1:21" ht="14.25" thickBot="1" x14ac:dyDescent="0.2">
      <c r="A25" s="68">
        <v>4</v>
      </c>
      <c r="B25" s="182" t="s">
        <v>37</v>
      </c>
      <c r="C25" s="47">
        <f t="shared" si="3"/>
        <v>10412</v>
      </c>
      <c r="D25" s="99">
        <f t="shared" si="6"/>
        <v>10849</v>
      </c>
      <c r="E25" s="58">
        <f t="shared" si="4"/>
        <v>93.247358051226939</v>
      </c>
      <c r="F25" s="62">
        <f t="shared" si="5"/>
        <v>95.971978984238177</v>
      </c>
      <c r="G25" s="4"/>
      <c r="H25" s="520">
        <v>71</v>
      </c>
      <c r="I25" s="91">
        <v>18</v>
      </c>
      <c r="J25" s="182" t="s">
        <v>22</v>
      </c>
      <c r="K25" s="206">
        <f t="shared" si="1"/>
        <v>38</v>
      </c>
      <c r="L25" s="473" t="s">
        <v>38</v>
      </c>
      <c r="M25" s="372">
        <v>3214</v>
      </c>
      <c r="N25" s="190">
        <f t="shared" si="2"/>
        <v>3190</v>
      </c>
      <c r="O25" s="49"/>
      <c r="P25" s="18"/>
      <c r="S25" s="28"/>
      <c r="T25" s="28"/>
      <c r="U25" s="28"/>
    </row>
    <row r="26" spans="1:21" ht="14.25" thickTop="1" x14ac:dyDescent="0.15">
      <c r="A26" s="68">
        <v>5</v>
      </c>
      <c r="B26" s="182" t="s">
        <v>19</v>
      </c>
      <c r="C26" s="99">
        <f t="shared" si="3"/>
        <v>6816</v>
      </c>
      <c r="D26" s="99">
        <f t="shared" si="6"/>
        <v>7066</v>
      </c>
      <c r="E26" s="459">
        <f t="shared" si="4"/>
        <v>95.811076750070285</v>
      </c>
      <c r="F26" s="461">
        <f t="shared" si="5"/>
        <v>96.461930370789702</v>
      </c>
      <c r="G26" s="13"/>
      <c r="H26" s="140">
        <v>66</v>
      </c>
      <c r="I26" s="91">
        <v>32</v>
      </c>
      <c r="J26" s="182" t="s">
        <v>35</v>
      </c>
      <c r="K26" s="4"/>
      <c r="L26" s="438" t="s">
        <v>8</v>
      </c>
      <c r="M26" s="373">
        <v>103919</v>
      </c>
      <c r="N26" s="219">
        <f>SUM(H44)</f>
        <v>96733</v>
      </c>
      <c r="S26" s="28"/>
      <c r="T26" s="28"/>
      <c r="U26" s="28"/>
    </row>
    <row r="27" spans="1:21" x14ac:dyDescent="0.15">
      <c r="A27" s="68">
        <v>6</v>
      </c>
      <c r="B27" s="183" t="s">
        <v>2</v>
      </c>
      <c r="C27" s="47">
        <f t="shared" si="3"/>
        <v>6307</v>
      </c>
      <c r="D27" s="99">
        <f t="shared" si="6"/>
        <v>6688</v>
      </c>
      <c r="E27" s="58">
        <f t="shared" si="4"/>
        <v>92.941349837901569</v>
      </c>
      <c r="F27" s="62">
        <f t="shared" si="5"/>
        <v>94.303229665071768</v>
      </c>
      <c r="G27" s="4"/>
      <c r="H27" s="455">
        <v>62</v>
      </c>
      <c r="I27" s="91">
        <v>4</v>
      </c>
      <c r="J27" s="182" t="s">
        <v>11</v>
      </c>
      <c r="L27" s="32"/>
      <c r="M27" s="28"/>
      <c r="S27" s="28"/>
      <c r="T27" s="28"/>
      <c r="U27" s="28"/>
    </row>
    <row r="28" spans="1:21" x14ac:dyDescent="0.15">
      <c r="A28" s="68">
        <v>7</v>
      </c>
      <c r="B28" s="185" t="s">
        <v>5</v>
      </c>
      <c r="C28" s="47">
        <f t="shared" si="3"/>
        <v>4748</v>
      </c>
      <c r="D28" s="99">
        <f t="shared" si="6"/>
        <v>3309</v>
      </c>
      <c r="E28" s="58">
        <f t="shared" si="4"/>
        <v>100.21105951878431</v>
      </c>
      <c r="F28" s="62">
        <f t="shared" si="5"/>
        <v>143.48745844666061</v>
      </c>
      <c r="G28" s="4"/>
      <c r="H28" s="455">
        <v>47</v>
      </c>
      <c r="I28" s="91">
        <v>9</v>
      </c>
      <c r="J28" s="393" t="s">
        <v>170</v>
      </c>
      <c r="L28" s="32"/>
      <c r="S28" s="28"/>
      <c r="T28" s="28"/>
      <c r="U28" s="28"/>
    </row>
    <row r="29" spans="1:21" x14ac:dyDescent="0.15">
      <c r="A29" s="68">
        <v>8</v>
      </c>
      <c r="B29" s="182" t="s">
        <v>29</v>
      </c>
      <c r="C29" s="47">
        <f t="shared" si="3"/>
        <v>4535</v>
      </c>
      <c r="D29" s="99">
        <f t="shared" si="6"/>
        <v>5691</v>
      </c>
      <c r="E29" s="58">
        <f t="shared" si="4"/>
        <v>98.866361456289511</v>
      </c>
      <c r="F29" s="62">
        <f t="shared" si="5"/>
        <v>79.687225443683005</v>
      </c>
      <c r="G29" s="12"/>
      <c r="H29" s="102">
        <v>5</v>
      </c>
      <c r="I29" s="91">
        <v>39</v>
      </c>
      <c r="J29" s="182" t="s">
        <v>39</v>
      </c>
      <c r="L29" s="32"/>
      <c r="M29" s="28"/>
      <c r="S29" s="28"/>
      <c r="T29" s="28"/>
      <c r="U29" s="28"/>
    </row>
    <row r="30" spans="1:21" x14ac:dyDescent="0.15">
      <c r="A30" s="68">
        <v>9</v>
      </c>
      <c r="B30" s="185" t="s">
        <v>28</v>
      </c>
      <c r="C30" s="47">
        <f t="shared" si="3"/>
        <v>3221</v>
      </c>
      <c r="D30" s="99">
        <f t="shared" si="6"/>
        <v>2361</v>
      </c>
      <c r="E30" s="58">
        <f t="shared" si="4"/>
        <v>99.352251696483648</v>
      </c>
      <c r="F30" s="62">
        <f t="shared" si="5"/>
        <v>136.42524354087251</v>
      </c>
      <c r="G30" s="13"/>
      <c r="H30" s="102">
        <v>3</v>
      </c>
      <c r="I30" s="91">
        <v>6</v>
      </c>
      <c r="J30" s="182" t="s">
        <v>13</v>
      </c>
      <c r="L30" s="412" t="s">
        <v>193</v>
      </c>
      <c r="M30" s="28">
        <v>71535</v>
      </c>
      <c r="S30" s="28"/>
      <c r="T30" s="28"/>
      <c r="U30" s="28"/>
    </row>
    <row r="31" spans="1:21" ht="14.25" thickBot="1" x14ac:dyDescent="0.2">
      <c r="A31" s="71">
        <v>10</v>
      </c>
      <c r="B31" s="473" t="s">
        <v>38</v>
      </c>
      <c r="C31" s="47">
        <f t="shared" si="3"/>
        <v>3190</v>
      </c>
      <c r="D31" s="99">
        <f t="shared" si="6"/>
        <v>2416</v>
      </c>
      <c r="E31" s="58">
        <f t="shared" si="4"/>
        <v>99.253266957062849</v>
      </c>
      <c r="F31" s="62">
        <f t="shared" si="5"/>
        <v>132.03642384105962</v>
      </c>
      <c r="G31" s="103"/>
      <c r="H31" s="102">
        <v>0</v>
      </c>
      <c r="I31" s="91">
        <v>3</v>
      </c>
      <c r="J31" s="182" t="s">
        <v>10</v>
      </c>
      <c r="L31" s="412" t="s">
        <v>194</v>
      </c>
      <c r="M31" s="28">
        <v>78721</v>
      </c>
      <c r="S31" s="28"/>
      <c r="T31" s="28"/>
      <c r="U31" s="28"/>
    </row>
    <row r="32" spans="1:21" ht="14.25" thickBot="1" x14ac:dyDescent="0.2">
      <c r="A32" s="72"/>
      <c r="B32" s="73" t="s">
        <v>56</v>
      </c>
      <c r="C32" s="74">
        <f>SUM(H44)</f>
        <v>96733</v>
      </c>
      <c r="D32" s="74">
        <f>SUM(L14)</f>
        <v>95206</v>
      </c>
      <c r="E32" s="77">
        <f t="shared" si="4"/>
        <v>93.084998893368876</v>
      </c>
      <c r="F32" s="75">
        <f t="shared" si="5"/>
        <v>101.60389051110224</v>
      </c>
      <c r="G32" s="484">
        <f>SUM(M35)</f>
        <v>74.883878555907742</v>
      </c>
      <c r="H32" s="523">
        <v>0</v>
      </c>
      <c r="I32" s="91">
        <v>5</v>
      </c>
      <c r="J32" s="182" t="s">
        <v>12</v>
      </c>
      <c r="L32" s="412" t="s">
        <v>192</v>
      </c>
      <c r="M32" s="28">
        <v>103919</v>
      </c>
      <c r="S32" s="28"/>
      <c r="T32" s="28"/>
      <c r="U32" s="28"/>
    </row>
    <row r="33" spans="1:30" x14ac:dyDescent="0.15">
      <c r="H33" s="99">
        <v>0</v>
      </c>
      <c r="I33" s="91">
        <v>7</v>
      </c>
      <c r="J33" s="182" t="s">
        <v>14</v>
      </c>
      <c r="L33" s="482" t="s">
        <v>195</v>
      </c>
      <c r="M33" s="28">
        <v>96733</v>
      </c>
      <c r="S33" s="28"/>
      <c r="T33" s="28"/>
      <c r="U33" s="28"/>
    </row>
    <row r="34" spans="1:30" x14ac:dyDescent="0.15">
      <c r="A34" s="1"/>
      <c r="B34" s="1"/>
      <c r="C34" s="1"/>
      <c r="D34" s="1"/>
      <c r="E34" s="1"/>
      <c r="F34" s="1"/>
      <c r="G34" s="1"/>
      <c r="H34" s="47">
        <v>0</v>
      </c>
      <c r="I34" s="91">
        <v>8</v>
      </c>
      <c r="J34" s="182" t="s">
        <v>15</v>
      </c>
      <c r="S34" s="28"/>
      <c r="T34" s="28"/>
      <c r="U34" s="28"/>
    </row>
    <row r="35" spans="1:30" x14ac:dyDescent="0.15">
      <c r="H35" s="407">
        <v>0</v>
      </c>
      <c r="I35" s="91">
        <v>10</v>
      </c>
      <c r="J35" s="182" t="s">
        <v>16</v>
      </c>
      <c r="L35" s="51" t="s">
        <v>196</v>
      </c>
      <c r="M35" s="483">
        <f>SUM(M30+M31)/(M32+M33)*100</f>
        <v>74.883878555907742</v>
      </c>
      <c r="N35" s="1"/>
      <c r="S35" s="28"/>
      <c r="T35" s="28"/>
      <c r="U35" s="28"/>
    </row>
    <row r="36" spans="1:30" x14ac:dyDescent="0.15">
      <c r="A36" s="1"/>
      <c r="B36" s="52"/>
      <c r="C36" s="28"/>
      <c r="E36" s="18"/>
      <c r="F36" s="1"/>
      <c r="G36" s="1"/>
      <c r="H36" s="4">
        <v>0</v>
      </c>
      <c r="I36" s="91">
        <v>11</v>
      </c>
      <c r="J36" s="182" t="s">
        <v>17</v>
      </c>
      <c r="S36" s="28"/>
      <c r="T36" s="28"/>
      <c r="U36" s="28"/>
    </row>
    <row r="37" spans="1:30" x14ac:dyDescent="0.15">
      <c r="A37" s="1"/>
      <c r="B37" s="20"/>
      <c r="C37" s="28"/>
      <c r="F37" s="28"/>
      <c r="G37" s="52"/>
      <c r="H37" s="98">
        <v>0</v>
      </c>
      <c r="I37" s="91">
        <v>13</v>
      </c>
      <c r="J37" s="182" t="s">
        <v>7</v>
      </c>
      <c r="L37" s="52"/>
      <c r="M37" s="28"/>
      <c r="S37" s="28"/>
      <c r="T37" s="28"/>
      <c r="U37" s="28"/>
    </row>
    <row r="38" spans="1:30" x14ac:dyDescent="0.15">
      <c r="A38" s="1"/>
      <c r="B38" s="1"/>
      <c r="C38" s="28"/>
      <c r="F38" s="28"/>
      <c r="G38" s="1"/>
      <c r="H38" s="221">
        <v>0</v>
      </c>
      <c r="I38" s="91">
        <v>20</v>
      </c>
      <c r="J38" s="182" t="s">
        <v>24</v>
      </c>
      <c r="L38" s="52"/>
      <c r="M38" s="28"/>
      <c r="S38" s="28"/>
      <c r="T38" s="28"/>
      <c r="U38" s="28"/>
    </row>
    <row r="39" spans="1:30" x14ac:dyDescent="0.15">
      <c r="A39" s="1"/>
      <c r="B39" s="52"/>
      <c r="C39" s="28"/>
      <c r="F39" s="28"/>
      <c r="G39" s="20"/>
      <c r="H39" s="48">
        <v>0</v>
      </c>
      <c r="I39" s="91">
        <v>28</v>
      </c>
      <c r="J39" s="182" t="s">
        <v>32</v>
      </c>
      <c r="L39" s="52"/>
      <c r="M39" s="28"/>
      <c r="S39" s="28"/>
      <c r="T39" s="28"/>
      <c r="U39" s="28"/>
    </row>
    <row r="40" spans="1:30" x14ac:dyDescent="0.15">
      <c r="A40" s="1"/>
      <c r="B40" s="1"/>
      <c r="C40" s="28"/>
      <c r="F40" s="1"/>
      <c r="G40" s="1"/>
      <c r="H40" s="48">
        <v>0</v>
      </c>
      <c r="I40" s="91">
        <v>29</v>
      </c>
      <c r="J40" s="182" t="s">
        <v>54</v>
      </c>
      <c r="L40" s="52"/>
      <c r="M40" s="28"/>
      <c r="S40" s="28"/>
      <c r="T40" s="28"/>
      <c r="U40" s="28"/>
    </row>
    <row r="41" spans="1:30" x14ac:dyDescent="0.15">
      <c r="H41" s="98">
        <v>0</v>
      </c>
      <c r="I41" s="91">
        <v>30</v>
      </c>
      <c r="J41" s="182" t="s">
        <v>33</v>
      </c>
      <c r="L41" s="52"/>
      <c r="M41" s="28"/>
      <c r="S41" s="28"/>
      <c r="T41" s="28"/>
      <c r="U41" s="28"/>
    </row>
    <row r="42" spans="1:30" x14ac:dyDescent="0.15">
      <c r="H42" s="48">
        <v>0</v>
      </c>
      <c r="I42" s="91">
        <v>31</v>
      </c>
      <c r="J42" s="182" t="s">
        <v>64</v>
      </c>
      <c r="L42" s="52"/>
      <c r="M42" s="28"/>
      <c r="S42" s="28"/>
      <c r="T42" s="28"/>
      <c r="U42" s="28"/>
    </row>
    <row r="43" spans="1:30" x14ac:dyDescent="0.15">
      <c r="H43" s="48">
        <v>0</v>
      </c>
      <c r="I43" s="91">
        <v>35</v>
      </c>
      <c r="J43" s="182" t="s">
        <v>36</v>
      </c>
      <c r="L43" s="52"/>
      <c r="M43" s="28"/>
      <c r="S43" s="33"/>
      <c r="T43" s="33"/>
      <c r="U43" s="33"/>
    </row>
    <row r="44" spans="1:30" x14ac:dyDescent="0.15">
      <c r="H44" s="132">
        <f>SUM(H4:H43)</f>
        <v>96733</v>
      </c>
      <c r="I44" s="91"/>
      <c r="J44" s="189" t="s">
        <v>98</v>
      </c>
      <c r="L44" s="52"/>
      <c r="M44" s="28"/>
    </row>
    <row r="45" spans="1:30" x14ac:dyDescent="0.15">
      <c r="R45" s="117"/>
    </row>
    <row r="46" spans="1:30" ht="13.5" customHeight="1" x14ac:dyDescent="0.15">
      <c r="H46" s="486" t="s">
        <v>197</v>
      </c>
      <c r="L46" s="503" t="s">
        <v>201</v>
      </c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3.5" customHeight="1" x14ac:dyDescent="0.15">
      <c r="H47" s="215" t="s">
        <v>206</v>
      </c>
      <c r="I47" s="91"/>
      <c r="J47" s="204" t="s">
        <v>71</v>
      </c>
      <c r="K47" s="4"/>
      <c r="L47" s="355" t="s">
        <v>184</v>
      </c>
      <c r="S47" s="28"/>
      <c r="T47" s="28"/>
      <c r="U47" s="28"/>
      <c r="V47" s="28"/>
    </row>
    <row r="48" spans="1:30" x14ac:dyDescent="0.15">
      <c r="H48" s="212" t="s">
        <v>100</v>
      </c>
      <c r="I48" s="136"/>
      <c r="J48" s="203" t="s">
        <v>47</v>
      </c>
      <c r="K48" s="197"/>
      <c r="L48" s="360" t="s">
        <v>100</v>
      </c>
      <c r="S48" s="28"/>
      <c r="T48" s="28"/>
      <c r="U48" s="28"/>
      <c r="V48" s="28"/>
    </row>
    <row r="49" spans="1:22" x14ac:dyDescent="0.15">
      <c r="H49" s="47">
        <v>89648</v>
      </c>
      <c r="I49" s="91">
        <v>26</v>
      </c>
      <c r="J49" s="182" t="s">
        <v>30</v>
      </c>
      <c r="K49" s="4">
        <f>SUM(I49)</f>
        <v>26</v>
      </c>
      <c r="L49" s="361">
        <v>86942</v>
      </c>
      <c r="M49" s="1"/>
      <c r="N49" s="100"/>
      <c r="O49" s="100"/>
      <c r="S49" s="28"/>
      <c r="T49" s="28"/>
      <c r="U49" s="28"/>
      <c r="V49" s="28"/>
    </row>
    <row r="50" spans="1:22" x14ac:dyDescent="0.15">
      <c r="H50" s="47">
        <v>22001</v>
      </c>
      <c r="I50" s="91">
        <v>13</v>
      </c>
      <c r="J50" s="182" t="s">
        <v>7</v>
      </c>
      <c r="K50" s="4">
        <f t="shared" ref="K50:K58" si="7">SUM(I50)</f>
        <v>13</v>
      </c>
      <c r="L50" s="361">
        <v>23797</v>
      </c>
      <c r="M50" s="28"/>
      <c r="N50" s="101"/>
      <c r="O50" s="101"/>
      <c r="S50" s="28"/>
      <c r="T50" s="28"/>
      <c r="U50" s="28"/>
      <c r="V50" s="28"/>
    </row>
    <row r="51" spans="1:22" x14ac:dyDescent="0.15">
      <c r="H51" s="98">
        <v>13045</v>
      </c>
      <c r="I51" s="91">
        <v>22</v>
      </c>
      <c r="J51" s="182" t="s">
        <v>26</v>
      </c>
      <c r="K51" s="4">
        <f t="shared" si="7"/>
        <v>22</v>
      </c>
      <c r="L51" s="361">
        <v>12458</v>
      </c>
      <c r="M51" s="28"/>
      <c r="N51" s="101"/>
      <c r="O51" s="101"/>
      <c r="S51" s="28"/>
      <c r="T51" s="28"/>
      <c r="U51" s="28"/>
      <c r="V51" s="28"/>
    </row>
    <row r="52" spans="1:22" ht="14.25" thickBot="1" x14ac:dyDescent="0.2">
      <c r="H52" s="48">
        <v>12205</v>
      </c>
      <c r="I52" s="91">
        <v>33</v>
      </c>
      <c r="J52" s="182" t="s">
        <v>0</v>
      </c>
      <c r="K52" s="4">
        <f t="shared" si="7"/>
        <v>33</v>
      </c>
      <c r="L52" s="361">
        <v>14251</v>
      </c>
      <c r="M52" s="28"/>
      <c r="N52" s="101"/>
      <c r="O52" s="101"/>
      <c r="S52" s="28"/>
      <c r="T52" s="28"/>
      <c r="U52" s="28"/>
      <c r="V52" s="28"/>
    </row>
    <row r="53" spans="1:22" x14ac:dyDescent="0.15">
      <c r="A53" s="65" t="s">
        <v>46</v>
      </c>
      <c r="B53" s="66" t="s">
        <v>47</v>
      </c>
      <c r="C53" s="66" t="s">
        <v>206</v>
      </c>
      <c r="D53" s="66" t="s">
        <v>184</v>
      </c>
      <c r="E53" s="66" t="s">
        <v>41</v>
      </c>
      <c r="F53" s="66" t="s">
        <v>50</v>
      </c>
      <c r="G53" s="328" t="s">
        <v>188</v>
      </c>
      <c r="H53" s="48">
        <v>11543</v>
      </c>
      <c r="I53" s="91">
        <v>25</v>
      </c>
      <c r="J53" s="182" t="s">
        <v>29</v>
      </c>
      <c r="K53" s="4">
        <f t="shared" si="7"/>
        <v>25</v>
      </c>
      <c r="L53" s="361">
        <v>12967</v>
      </c>
      <c r="M53" s="28"/>
      <c r="N53" s="101"/>
      <c r="O53" s="101"/>
      <c r="S53" s="28"/>
      <c r="T53" s="28"/>
      <c r="U53" s="28"/>
      <c r="V53" s="28"/>
    </row>
    <row r="54" spans="1:22" x14ac:dyDescent="0.15">
      <c r="A54" s="68">
        <v>1</v>
      </c>
      <c r="B54" s="182" t="s">
        <v>30</v>
      </c>
      <c r="C54" s="47">
        <f t="shared" ref="C54:C63" si="8">SUM(H49)</f>
        <v>89648</v>
      </c>
      <c r="D54" s="110">
        <f>SUM(L49)</f>
        <v>86942</v>
      </c>
      <c r="E54" s="58">
        <f t="shared" ref="E54:E64" si="9">SUM(N63/M63*100)</f>
        <v>100.20454926507574</v>
      </c>
      <c r="F54" s="58">
        <f>SUM(C54/D54*100)</f>
        <v>103.11241977410228</v>
      </c>
      <c r="G54" s="4"/>
      <c r="H54" s="48">
        <v>10585</v>
      </c>
      <c r="I54" s="91">
        <v>16</v>
      </c>
      <c r="J54" s="182" t="s">
        <v>3</v>
      </c>
      <c r="K54" s="4">
        <f t="shared" si="7"/>
        <v>16</v>
      </c>
      <c r="L54" s="361">
        <v>9011</v>
      </c>
      <c r="M54" s="28"/>
      <c r="N54" s="433"/>
      <c r="O54" s="101"/>
      <c r="S54" s="28"/>
      <c r="T54" s="28"/>
      <c r="U54" s="28"/>
      <c r="V54" s="28"/>
    </row>
    <row r="55" spans="1:22" x14ac:dyDescent="0.15">
      <c r="A55" s="68">
        <v>2</v>
      </c>
      <c r="B55" s="182" t="s">
        <v>7</v>
      </c>
      <c r="C55" s="47">
        <f t="shared" si="8"/>
        <v>22001</v>
      </c>
      <c r="D55" s="110">
        <f t="shared" ref="D55:D64" si="10">SUM(L50)</f>
        <v>23797</v>
      </c>
      <c r="E55" s="58">
        <f t="shared" si="9"/>
        <v>89.961563624468425</v>
      </c>
      <c r="F55" s="58">
        <f t="shared" ref="F55:F64" si="11">SUM(C55/D55*100)</f>
        <v>92.452830188679243</v>
      </c>
      <c r="G55" s="4"/>
      <c r="H55" s="48">
        <v>9878</v>
      </c>
      <c r="I55" s="91">
        <v>34</v>
      </c>
      <c r="J55" s="182" t="s">
        <v>1</v>
      </c>
      <c r="K55" s="4">
        <f t="shared" si="7"/>
        <v>34</v>
      </c>
      <c r="L55" s="361">
        <v>10956</v>
      </c>
      <c r="M55" s="28"/>
      <c r="N55" s="101"/>
      <c r="O55" s="101"/>
      <c r="S55" s="28"/>
      <c r="T55" s="28"/>
      <c r="U55" s="28"/>
      <c r="V55" s="28"/>
    </row>
    <row r="56" spans="1:22" x14ac:dyDescent="0.15">
      <c r="A56" s="68">
        <v>3</v>
      </c>
      <c r="B56" s="182" t="s">
        <v>26</v>
      </c>
      <c r="C56" s="47">
        <f t="shared" si="8"/>
        <v>13045</v>
      </c>
      <c r="D56" s="110">
        <f t="shared" si="10"/>
        <v>12458</v>
      </c>
      <c r="E56" s="58">
        <f t="shared" si="9"/>
        <v>87.059530165509884</v>
      </c>
      <c r="F56" s="58">
        <f t="shared" si="11"/>
        <v>104.71183175469578</v>
      </c>
      <c r="G56" s="4"/>
      <c r="H56" s="391">
        <v>7076</v>
      </c>
      <c r="I56" s="91">
        <v>40</v>
      </c>
      <c r="J56" s="182" t="s">
        <v>2</v>
      </c>
      <c r="K56" s="4">
        <f t="shared" si="7"/>
        <v>40</v>
      </c>
      <c r="L56" s="361">
        <v>4396</v>
      </c>
      <c r="M56" s="28"/>
      <c r="N56" s="101"/>
      <c r="O56" s="101"/>
      <c r="S56" s="28"/>
      <c r="T56" s="28"/>
      <c r="U56" s="28"/>
      <c r="V56" s="28"/>
    </row>
    <row r="57" spans="1:22" x14ac:dyDescent="0.15">
      <c r="A57" s="68">
        <v>4</v>
      </c>
      <c r="B57" s="182" t="s">
        <v>0</v>
      </c>
      <c r="C57" s="47">
        <f t="shared" si="8"/>
        <v>12205</v>
      </c>
      <c r="D57" s="110">
        <f t="shared" si="10"/>
        <v>14251</v>
      </c>
      <c r="E57" s="58">
        <f t="shared" si="9"/>
        <v>107.12718335820242</v>
      </c>
      <c r="F57" s="58">
        <f t="shared" si="11"/>
        <v>85.643112764016564</v>
      </c>
      <c r="G57" s="4"/>
      <c r="H57" s="140">
        <v>5817</v>
      </c>
      <c r="I57" s="91">
        <v>36</v>
      </c>
      <c r="J57" s="182" t="s">
        <v>5</v>
      </c>
      <c r="K57" s="4">
        <f t="shared" si="7"/>
        <v>36</v>
      </c>
      <c r="L57" s="361">
        <v>10368</v>
      </c>
      <c r="M57" s="28"/>
      <c r="N57" s="101"/>
      <c r="O57" s="101"/>
      <c r="S57" s="28"/>
      <c r="T57" s="28"/>
      <c r="U57" s="28"/>
      <c r="V57" s="28"/>
    </row>
    <row r="58" spans="1:22" ht="14.25" thickBot="1" x14ac:dyDescent="0.2">
      <c r="A58" s="68">
        <v>5</v>
      </c>
      <c r="B58" s="182" t="s">
        <v>29</v>
      </c>
      <c r="C58" s="47">
        <f t="shared" si="8"/>
        <v>11543</v>
      </c>
      <c r="D58" s="110">
        <f t="shared" si="10"/>
        <v>12967</v>
      </c>
      <c r="E58" s="58">
        <f t="shared" si="9"/>
        <v>89.751963299898918</v>
      </c>
      <c r="F58" s="58">
        <f t="shared" si="11"/>
        <v>89.018277165111442</v>
      </c>
      <c r="G58" s="13"/>
      <c r="H58" s="190">
        <v>5396</v>
      </c>
      <c r="I58" s="152">
        <v>24</v>
      </c>
      <c r="J58" s="185" t="s">
        <v>28</v>
      </c>
      <c r="K58" s="15">
        <f t="shared" si="7"/>
        <v>24</v>
      </c>
      <c r="L58" s="362">
        <v>4531</v>
      </c>
      <c r="M58" s="28"/>
      <c r="N58" s="101"/>
      <c r="O58" s="101"/>
      <c r="S58" s="28"/>
      <c r="T58" s="28"/>
      <c r="U58" s="28"/>
      <c r="V58" s="28"/>
    </row>
    <row r="59" spans="1:22" ht="14.25" thickTop="1" x14ac:dyDescent="0.15">
      <c r="A59" s="68">
        <v>6</v>
      </c>
      <c r="B59" s="182" t="s">
        <v>3</v>
      </c>
      <c r="C59" s="47">
        <f t="shared" si="8"/>
        <v>10585</v>
      </c>
      <c r="D59" s="110">
        <f t="shared" si="10"/>
        <v>9011</v>
      </c>
      <c r="E59" s="58">
        <f t="shared" si="9"/>
        <v>95.653352611603111</v>
      </c>
      <c r="F59" s="58">
        <f t="shared" si="11"/>
        <v>117.46753967373212</v>
      </c>
      <c r="G59" s="4"/>
      <c r="H59" s="527">
        <v>5183</v>
      </c>
      <c r="I59" s="395">
        <v>17</v>
      </c>
      <c r="J59" s="255" t="s">
        <v>21</v>
      </c>
      <c r="K59" s="9" t="s">
        <v>67</v>
      </c>
      <c r="L59" s="363">
        <v>194778</v>
      </c>
      <c r="M59" s="28"/>
      <c r="N59" s="101"/>
      <c r="O59" s="101"/>
      <c r="S59" s="28"/>
      <c r="T59" s="28"/>
      <c r="U59" s="28"/>
      <c r="V59" s="28"/>
    </row>
    <row r="60" spans="1:22" x14ac:dyDescent="0.15">
      <c r="A60" s="68">
        <v>7</v>
      </c>
      <c r="B60" s="182" t="s">
        <v>1</v>
      </c>
      <c r="C60" s="47">
        <f t="shared" si="8"/>
        <v>9878</v>
      </c>
      <c r="D60" s="110">
        <f t="shared" si="10"/>
        <v>10956</v>
      </c>
      <c r="E60" s="58">
        <f t="shared" si="9"/>
        <v>94.980769230769241</v>
      </c>
      <c r="F60" s="58">
        <f t="shared" si="11"/>
        <v>90.160642570281126</v>
      </c>
      <c r="G60" s="4"/>
      <c r="H60" s="140">
        <v>2688</v>
      </c>
      <c r="I60" s="155">
        <v>38</v>
      </c>
      <c r="J60" s="182" t="s">
        <v>38</v>
      </c>
      <c r="K60" s="1"/>
      <c r="L60" s="119"/>
      <c r="M60" s="28"/>
      <c r="N60" s="1"/>
      <c r="O60" s="1"/>
      <c r="S60" s="28"/>
      <c r="T60" s="28"/>
      <c r="U60" s="28"/>
      <c r="V60" s="28"/>
    </row>
    <row r="61" spans="1:22" x14ac:dyDescent="0.15">
      <c r="A61" s="68">
        <v>8</v>
      </c>
      <c r="B61" s="182" t="s">
        <v>2</v>
      </c>
      <c r="C61" s="47">
        <f t="shared" si="8"/>
        <v>7076</v>
      </c>
      <c r="D61" s="110">
        <f t="shared" si="10"/>
        <v>4396</v>
      </c>
      <c r="E61" s="58">
        <f t="shared" si="9"/>
        <v>131.67100855973203</v>
      </c>
      <c r="F61" s="58">
        <f t="shared" si="11"/>
        <v>160.96451319381256</v>
      </c>
      <c r="G61" s="12"/>
      <c r="H61" s="140">
        <v>1166</v>
      </c>
      <c r="I61" s="155">
        <v>21</v>
      </c>
      <c r="J61" s="4" t="s">
        <v>162</v>
      </c>
      <c r="K61" s="55"/>
      <c r="S61" s="28"/>
      <c r="T61" s="28"/>
      <c r="U61" s="28"/>
      <c r="V61" s="28"/>
    </row>
    <row r="62" spans="1:22" x14ac:dyDescent="0.15">
      <c r="A62" s="68">
        <v>9</v>
      </c>
      <c r="B62" s="182" t="s">
        <v>5</v>
      </c>
      <c r="C62" s="47">
        <f t="shared" si="8"/>
        <v>5817</v>
      </c>
      <c r="D62" s="110">
        <f t="shared" si="10"/>
        <v>10368</v>
      </c>
      <c r="E62" s="58">
        <f t="shared" si="9"/>
        <v>78.693181818181827</v>
      </c>
      <c r="F62" s="58">
        <f t="shared" si="11"/>
        <v>56.105324074074069</v>
      </c>
      <c r="G62" s="13"/>
      <c r="H62" s="140">
        <v>598</v>
      </c>
      <c r="I62" s="198">
        <v>23</v>
      </c>
      <c r="J62" s="182" t="s">
        <v>27</v>
      </c>
      <c r="K62" s="55"/>
      <c r="L62" s="1" t="s">
        <v>61</v>
      </c>
      <c r="M62" s="502" t="s">
        <v>203</v>
      </c>
      <c r="N62" s="46" t="s">
        <v>75</v>
      </c>
      <c r="O62" s="1"/>
      <c r="S62" s="28"/>
      <c r="T62" s="28"/>
      <c r="U62" s="28"/>
      <c r="V62" s="28"/>
    </row>
    <row r="63" spans="1:22" ht="14.25" thickBot="1" x14ac:dyDescent="0.2">
      <c r="A63" s="71">
        <v>10</v>
      </c>
      <c r="B63" s="185" t="s">
        <v>28</v>
      </c>
      <c r="C63" s="388">
        <f t="shared" si="8"/>
        <v>5396</v>
      </c>
      <c r="D63" s="153">
        <f t="shared" si="10"/>
        <v>4531</v>
      </c>
      <c r="E63" s="64">
        <f t="shared" si="9"/>
        <v>98.126932169485357</v>
      </c>
      <c r="F63" s="64">
        <f t="shared" si="11"/>
        <v>119.09070845288016</v>
      </c>
      <c r="G63" s="103"/>
      <c r="H63" s="516">
        <v>560</v>
      </c>
      <c r="I63" s="91">
        <v>9</v>
      </c>
      <c r="J63" s="393" t="s">
        <v>170</v>
      </c>
      <c r="K63" s="4">
        <f>SUM(K49)</f>
        <v>26</v>
      </c>
      <c r="L63" s="182" t="s">
        <v>30</v>
      </c>
      <c r="M63" s="193">
        <v>89465</v>
      </c>
      <c r="N63" s="99">
        <f>SUM(H49)</f>
        <v>89648</v>
      </c>
      <c r="O63" s="49"/>
      <c r="S63" s="28"/>
      <c r="T63" s="28"/>
      <c r="U63" s="28"/>
      <c r="V63" s="28"/>
    </row>
    <row r="64" spans="1:22" ht="14.25" thickBot="1" x14ac:dyDescent="0.2">
      <c r="A64" s="72"/>
      <c r="B64" s="73" t="s">
        <v>56</v>
      </c>
      <c r="C64" s="113">
        <f>SUM(H89)</f>
        <v>198358</v>
      </c>
      <c r="D64" s="154">
        <f t="shared" si="10"/>
        <v>194778</v>
      </c>
      <c r="E64" s="77">
        <f t="shared" si="9"/>
        <v>97.805806477062049</v>
      </c>
      <c r="F64" s="77">
        <f t="shared" si="11"/>
        <v>101.8379899167257</v>
      </c>
      <c r="G64" s="484">
        <f>SUM(M82)</f>
        <v>61.584979783929853</v>
      </c>
      <c r="H64" s="102">
        <v>496</v>
      </c>
      <c r="I64" s="91">
        <v>1</v>
      </c>
      <c r="J64" s="182" t="s">
        <v>4</v>
      </c>
      <c r="K64" s="4">
        <f t="shared" ref="K64:K72" si="12">SUM(K50)</f>
        <v>13</v>
      </c>
      <c r="L64" s="182" t="s">
        <v>7</v>
      </c>
      <c r="M64" s="193">
        <v>24456</v>
      </c>
      <c r="N64" s="99">
        <f t="shared" ref="N64:N72" si="13">SUM(H50)</f>
        <v>22001</v>
      </c>
      <c r="O64" s="49"/>
      <c r="S64" s="28"/>
      <c r="T64" s="28"/>
      <c r="U64" s="28"/>
      <c r="V64" s="28"/>
    </row>
    <row r="65" spans="2:22" x14ac:dyDescent="0.15">
      <c r="H65" s="494">
        <v>252</v>
      </c>
      <c r="I65" s="91">
        <v>4</v>
      </c>
      <c r="J65" s="182" t="s">
        <v>11</v>
      </c>
      <c r="K65" s="4">
        <f t="shared" si="12"/>
        <v>22</v>
      </c>
      <c r="L65" s="182" t="s">
        <v>26</v>
      </c>
      <c r="M65" s="193">
        <v>14984</v>
      </c>
      <c r="N65" s="99">
        <f t="shared" si="13"/>
        <v>13045</v>
      </c>
      <c r="O65" s="49"/>
      <c r="S65" s="28"/>
      <c r="T65" s="28"/>
      <c r="U65" s="28"/>
      <c r="V65" s="28"/>
    </row>
    <row r="66" spans="2:22" x14ac:dyDescent="0.15">
      <c r="H66" s="47">
        <v>73</v>
      </c>
      <c r="I66" s="91">
        <v>35</v>
      </c>
      <c r="J66" s="182" t="s">
        <v>36</v>
      </c>
      <c r="K66" s="4">
        <f t="shared" si="12"/>
        <v>33</v>
      </c>
      <c r="L66" s="182" t="s">
        <v>0</v>
      </c>
      <c r="M66" s="193">
        <v>11393</v>
      </c>
      <c r="N66" s="99">
        <f t="shared" si="13"/>
        <v>12205</v>
      </c>
      <c r="O66" s="49"/>
      <c r="S66" s="28"/>
      <c r="T66" s="28"/>
      <c r="U66" s="28"/>
      <c r="V66" s="28"/>
    </row>
    <row r="67" spans="2:22" x14ac:dyDescent="0.15">
      <c r="B67" s="1"/>
      <c r="C67" s="1"/>
      <c r="D67" s="1"/>
      <c r="E67" s="1"/>
      <c r="H67" s="99">
        <v>58</v>
      </c>
      <c r="I67" s="91">
        <v>12</v>
      </c>
      <c r="J67" s="182" t="s">
        <v>18</v>
      </c>
      <c r="K67" s="4">
        <f t="shared" si="12"/>
        <v>25</v>
      </c>
      <c r="L67" s="182" t="s">
        <v>29</v>
      </c>
      <c r="M67" s="193">
        <v>12861</v>
      </c>
      <c r="N67" s="99">
        <f t="shared" si="13"/>
        <v>11543</v>
      </c>
      <c r="O67" s="49"/>
      <c r="S67" s="28"/>
      <c r="T67" s="28"/>
      <c r="U67" s="28"/>
      <c r="V67" s="28"/>
    </row>
    <row r="68" spans="2:22" x14ac:dyDescent="0.15">
      <c r="B68" s="56"/>
      <c r="C68" s="28"/>
      <c r="D68" s="1"/>
      <c r="F68" s="1"/>
      <c r="H68" s="48">
        <v>42</v>
      </c>
      <c r="I68" s="91">
        <v>15</v>
      </c>
      <c r="J68" s="182" t="s">
        <v>20</v>
      </c>
      <c r="K68" s="4">
        <f t="shared" si="12"/>
        <v>16</v>
      </c>
      <c r="L68" s="182" t="s">
        <v>3</v>
      </c>
      <c r="M68" s="193">
        <v>11066</v>
      </c>
      <c r="N68" s="99">
        <f t="shared" si="13"/>
        <v>10585</v>
      </c>
      <c r="O68" s="49"/>
      <c r="S68" s="28"/>
      <c r="T68" s="28"/>
      <c r="U68" s="28"/>
      <c r="V68" s="28"/>
    </row>
    <row r="69" spans="2:22" x14ac:dyDescent="0.15">
      <c r="B69" s="56"/>
      <c r="C69" s="28"/>
      <c r="D69" s="1"/>
      <c r="F69" s="1"/>
      <c r="H69" s="48">
        <v>22</v>
      </c>
      <c r="I69" s="91">
        <v>27</v>
      </c>
      <c r="J69" s="182" t="s">
        <v>31</v>
      </c>
      <c r="K69" s="4">
        <f t="shared" si="12"/>
        <v>34</v>
      </c>
      <c r="L69" s="182" t="s">
        <v>1</v>
      </c>
      <c r="M69" s="193">
        <v>10400</v>
      </c>
      <c r="N69" s="99">
        <f t="shared" si="13"/>
        <v>9878</v>
      </c>
      <c r="O69" s="49"/>
      <c r="S69" s="28"/>
      <c r="T69" s="28"/>
      <c r="U69" s="28"/>
      <c r="V69" s="28"/>
    </row>
    <row r="70" spans="2:22" x14ac:dyDescent="0.15">
      <c r="B70" s="59"/>
      <c r="C70" s="1"/>
      <c r="D70" s="1"/>
      <c r="F70" s="1"/>
      <c r="H70" s="98">
        <v>18</v>
      </c>
      <c r="I70" s="91">
        <v>29</v>
      </c>
      <c r="J70" s="182" t="s">
        <v>54</v>
      </c>
      <c r="K70" s="4">
        <f t="shared" si="12"/>
        <v>40</v>
      </c>
      <c r="L70" s="182" t="s">
        <v>2</v>
      </c>
      <c r="M70" s="193">
        <v>5374</v>
      </c>
      <c r="N70" s="99">
        <f t="shared" si="13"/>
        <v>7076</v>
      </c>
      <c r="O70" s="49"/>
      <c r="S70" s="28"/>
      <c r="T70" s="28"/>
      <c r="U70" s="28"/>
      <c r="V70" s="28"/>
    </row>
    <row r="71" spans="2:22" x14ac:dyDescent="0.15">
      <c r="B71" s="55"/>
      <c r="C71" s="1"/>
      <c r="D71" s="1"/>
      <c r="H71" s="98">
        <v>8</v>
      </c>
      <c r="I71" s="91">
        <v>30</v>
      </c>
      <c r="J71" s="182" t="s">
        <v>33</v>
      </c>
      <c r="K71" s="4">
        <f t="shared" si="12"/>
        <v>36</v>
      </c>
      <c r="L71" s="182" t="s">
        <v>5</v>
      </c>
      <c r="M71" s="193">
        <v>7392</v>
      </c>
      <c r="N71" s="99">
        <f t="shared" si="13"/>
        <v>5817</v>
      </c>
      <c r="O71" s="49"/>
      <c r="S71" s="28"/>
      <c r="T71" s="28"/>
      <c r="U71" s="28"/>
      <c r="V71" s="28"/>
    </row>
    <row r="72" spans="2:22" ht="14.25" thickBot="1" x14ac:dyDescent="0.2">
      <c r="B72" s="55"/>
      <c r="C72" s="1"/>
      <c r="D72" s="1"/>
      <c r="H72" s="48">
        <v>0</v>
      </c>
      <c r="I72" s="91">
        <v>2</v>
      </c>
      <c r="J72" s="182" t="s">
        <v>6</v>
      </c>
      <c r="K72" s="4">
        <f t="shared" si="12"/>
        <v>24</v>
      </c>
      <c r="L72" s="185" t="s">
        <v>28</v>
      </c>
      <c r="M72" s="194">
        <v>5499</v>
      </c>
      <c r="N72" s="99">
        <f t="shared" si="13"/>
        <v>5396</v>
      </c>
      <c r="O72" s="49"/>
      <c r="S72" s="28"/>
      <c r="T72" s="28"/>
      <c r="U72" s="28"/>
      <c r="V72" s="28"/>
    </row>
    <row r="73" spans="2:22" ht="14.25" thickTop="1" x14ac:dyDescent="0.15">
      <c r="B73" s="55"/>
      <c r="C73" s="1"/>
      <c r="D73" s="1"/>
      <c r="H73" s="98">
        <v>0</v>
      </c>
      <c r="I73" s="91">
        <v>3</v>
      </c>
      <c r="J73" s="182" t="s">
        <v>10</v>
      </c>
      <c r="K73" s="47"/>
      <c r="L73" s="331" t="s">
        <v>93</v>
      </c>
      <c r="M73" s="192">
        <v>202808</v>
      </c>
      <c r="N73" s="191">
        <f>SUM(H89)</f>
        <v>198358</v>
      </c>
      <c r="O73" s="49"/>
      <c r="S73" s="28"/>
      <c r="T73" s="28"/>
      <c r="U73" s="28"/>
      <c r="V73" s="28"/>
    </row>
    <row r="74" spans="2:22" x14ac:dyDescent="0.15">
      <c r="B74" s="55"/>
      <c r="C74" s="1"/>
      <c r="D74" s="1"/>
      <c r="H74" s="98">
        <v>0</v>
      </c>
      <c r="I74" s="91">
        <v>5</v>
      </c>
      <c r="J74" s="182" t="s">
        <v>12</v>
      </c>
      <c r="K74" s="28"/>
      <c r="L74" s="28"/>
      <c r="M74" s="1"/>
      <c r="N74" s="28"/>
      <c r="O74" s="28"/>
      <c r="S74" s="28"/>
      <c r="T74" s="28"/>
      <c r="U74" s="28"/>
      <c r="V74" s="28"/>
    </row>
    <row r="75" spans="2:22" x14ac:dyDescent="0.15">
      <c r="B75" s="55"/>
      <c r="C75" s="1"/>
      <c r="D75" s="1"/>
      <c r="H75" s="48">
        <v>0</v>
      </c>
      <c r="I75" s="91">
        <v>6</v>
      </c>
      <c r="J75" s="182" t="s">
        <v>13</v>
      </c>
      <c r="L75" s="52"/>
      <c r="M75" s="28"/>
      <c r="N75" s="28"/>
      <c r="O75" s="28"/>
      <c r="S75" s="28"/>
      <c r="T75" s="28"/>
      <c r="U75" s="28"/>
      <c r="V75" s="28"/>
    </row>
    <row r="76" spans="2:22" x14ac:dyDescent="0.15">
      <c r="B76" s="55"/>
      <c r="C76" s="1"/>
      <c r="D76" s="1"/>
      <c r="H76" s="98">
        <v>0</v>
      </c>
      <c r="I76" s="91">
        <v>7</v>
      </c>
      <c r="J76" s="182" t="s">
        <v>14</v>
      </c>
      <c r="L76" s="412" t="s">
        <v>193</v>
      </c>
      <c r="M76" s="28">
        <v>121304</v>
      </c>
      <c r="N76" s="1"/>
      <c r="O76" s="1"/>
      <c r="S76" s="28"/>
      <c r="T76" s="28"/>
      <c r="U76" s="28"/>
      <c r="V76" s="28"/>
    </row>
    <row r="77" spans="2:22" x14ac:dyDescent="0.15">
      <c r="B77" s="55"/>
      <c r="C77" s="1"/>
      <c r="D77" s="1"/>
      <c r="H77" s="98">
        <v>0</v>
      </c>
      <c r="I77" s="91">
        <v>8</v>
      </c>
      <c r="J77" s="182" t="s">
        <v>15</v>
      </c>
      <c r="L77" s="412" t="s">
        <v>194</v>
      </c>
      <c r="M77" s="28">
        <v>125754</v>
      </c>
      <c r="N77" s="28"/>
      <c r="O77" s="28"/>
      <c r="S77" s="28"/>
      <c r="T77" s="28"/>
      <c r="U77" s="28"/>
      <c r="V77" s="28"/>
    </row>
    <row r="78" spans="2:22" x14ac:dyDescent="0.15">
      <c r="H78" s="48">
        <v>0</v>
      </c>
      <c r="I78" s="91">
        <v>10</v>
      </c>
      <c r="J78" s="182" t="s">
        <v>16</v>
      </c>
      <c r="L78" s="412" t="s">
        <v>192</v>
      </c>
      <c r="M78" s="28">
        <v>202808</v>
      </c>
      <c r="N78" s="28"/>
      <c r="O78" s="28"/>
      <c r="S78" s="28"/>
      <c r="T78" s="28"/>
      <c r="U78" s="28"/>
      <c r="V78" s="28"/>
    </row>
    <row r="79" spans="2:22" x14ac:dyDescent="0.15">
      <c r="H79" s="494">
        <v>0</v>
      </c>
      <c r="I79" s="91">
        <v>11</v>
      </c>
      <c r="J79" s="182" t="s">
        <v>17</v>
      </c>
      <c r="L79" s="482" t="s">
        <v>195</v>
      </c>
      <c r="M79" s="28">
        <v>198358</v>
      </c>
      <c r="N79" s="28"/>
      <c r="O79" s="28"/>
      <c r="S79" s="28"/>
      <c r="T79" s="28"/>
      <c r="U79" s="28"/>
      <c r="V79" s="28"/>
    </row>
    <row r="80" spans="2:22" x14ac:dyDescent="0.15">
      <c r="H80" s="48">
        <v>0</v>
      </c>
      <c r="I80" s="91">
        <v>14</v>
      </c>
      <c r="J80" s="182" t="s">
        <v>19</v>
      </c>
      <c r="N80" s="28"/>
      <c r="O80" s="28"/>
      <c r="S80" s="28"/>
      <c r="T80" s="28"/>
      <c r="U80" s="28"/>
      <c r="V80" s="28"/>
    </row>
    <row r="81" spans="8:22" x14ac:dyDescent="0.15">
      <c r="H81" s="137">
        <v>0</v>
      </c>
      <c r="I81" s="91">
        <v>18</v>
      </c>
      <c r="J81" s="182" t="s">
        <v>22</v>
      </c>
      <c r="L81" s="32"/>
      <c r="M81" s="28"/>
      <c r="N81" s="28"/>
      <c r="O81" s="28"/>
      <c r="S81" s="28"/>
      <c r="T81" s="28"/>
      <c r="U81" s="28"/>
      <c r="V81" s="28"/>
    </row>
    <row r="82" spans="8:22" x14ac:dyDescent="0.15">
      <c r="H82" s="47">
        <v>0</v>
      </c>
      <c r="I82" s="91">
        <v>19</v>
      </c>
      <c r="J82" s="182" t="s">
        <v>23</v>
      </c>
      <c r="L82" s="51" t="s">
        <v>196</v>
      </c>
      <c r="M82" s="483">
        <f>SUM(M76+M77)/(M78+M79)*100</f>
        <v>61.584979783929853</v>
      </c>
      <c r="N82" s="28"/>
      <c r="O82" s="28"/>
      <c r="S82" s="28"/>
      <c r="T82" s="28"/>
      <c r="U82" s="28"/>
      <c r="V82" s="28"/>
    </row>
    <row r="83" spans="8:22" x14ac:dyDescent="0.15">
      <c r="H83" s="48">
        <v>0</v>
      </c>
      <c r="I83" s="91">
        <v>20</v>
      </c>
      <c r="J83" s="182" t="s">
        <v>24</v>
      </c>
      <c r="L83" s="52"/>
      <c r="M83" s="28"/>
      <c r="N83" s="28"/>
      <c r="O83" s="28"/>
      <c r="S83" s="28"/>
      <c r="T83" s="28"/>
      <c r="U83" s="28"/>
      <c r="V83" s="28"/>
    </row>
    <row r="84" spans="8:22" x14ac:dyDescent="0.15">
      <c r="H84" s="345">
        <v>0</v>
      </c>
      <c r="I84" s="91">
        <v>28</v>
      </c>
      <c r="J84" s="182" t="s">
        <v>32</v>
      </c>
      <c r="L84" s="52"/>
      <c r="M84" s="28"/>
      <c r="N84" s="28"/>
      <c r="O84" s="28"/>
      <c r="S84" s="28"/>
      <c r="T84" s="28"/>
      <c r="U84" s="28"/>
      <c r="V84" s="28"/>
    </row>
    <row r="85" spans="8:22" x14ac:dyDescent="0.15">
      <c r="H85" s="48">
        <v>0</v>
      </c>
      <c r="I85" s="91">
        <v>31</v>
      </c>
      <c r="J85" s="182" t="s">
        <v>64</v>
      </c>
      <c r="L85" s="29"/>
      <c r="M85" s="28"/>
      <c r="N85" s="28"/>
      <c r="O85" s="28"/>
      <c r="S85" s="28"/>
      <c r="T85" s="28"/>
      <c r="U85" s="28"/>
      <c r="V85" s="28"/>
    </row>
    <row r="86" spans="8:22" x14ac:dyDescent="0.15">
      <c r="H86" s="98">
        <v>0</v>
      </c>
      <c r="I86" s="91">
        <v>32</v>
      </c>
      <c r="J86" s="182" t="s">
        <v>35</v>
      </c>
      <c r="L86" s="52"/>
      <c r="M86" s="28"/>
      <c r="N86" s="28"/>
      <c r="O86" s="28"/>
      <c r="S86" s="28"/>
      <c r="T86" s="28"/>
      <c r="U86" s="28"/>
      <c r="V86" s="28"/>
    </row>
    <row r="87" spans="8:22" x14ac:dyDescent="0.15">
      <c r="H87" s="391">
        <v>0</v>
      </c>
      <c r="I87" s="91">
        <v>37</v>
      </c>
      <c r="J87" s="182" t="s">
        <v>37</v>
      </c>
      <c r="L87" s="52"/>
      <c r="M87" s="28"/>
      <c r="N87" s="28"/>
      <c r="O87" s="28"/>
      <c r="S87" s="33"/>
      <c r="T87" s="33"/>
    </row>
    <row r="88" spans="8:22" x14ac:dyDescent="0.15">
      <c r="H88" s="48">
        <v>0</v>
      </c>
      <c r="I88" s="91">
        <v>39</v>
      </c>
      <c r="J88" s="182" t="s">
        <v>39</v>
      </c>
      <c r="L88" s="52"/>
      <c r="M88" s="28"/>
      <c r="N88" s="28"/>
      <c r="O88" s="28"/>
      <c r="Q88" s="28"/>
    </row>
    <row r="89" spans="8:22" x14ac:dyDescent="0.15">
      <c r="H89" s="133">
        <f>SUM(H49:H88)</f>
        <v>198358</v>
      </c>
      <c r="I89" s="91"/>
      <c r="J89" s="4" t="s">
        <v>8</v>
      </c>
      <c r="L89" s="52"/>
      <c r="M89" s="28"/>
      <c r="N89" s="28"/>
      <c r="O89" s="28"/>
    </row>
    <row r="90" spans="8:22" x14ac:dyDescent="0.15">
      <c r="I90" s="188"/>
      <c r="J90" s="85"/>
      <c r="L90" s="52"/>
      <c r="M90" s="28"/>
      <c r="N90" s="28"/>
      <c r="O90" s="28"/>
      <c r="P90" s="1"/>
    </row>
    <row r="91" spans="8:22" ht="18.75" x14ac:dyDescent="0.2">
      <c r="I91" s="100"/>
      <c r="J91" s="33"/>
      <c r="L91" s="52"/>
      <c r="M91" s="28"/>
      <c r="N91" s="28"/>
      <c r="O91" s="28"/>
      <c r="P91" s="50"/>
    </row>
    <row r="92" spans="8:22" x14ac:dyDescent="0.15">
      <c r="I92" s="100"/>
      <c r="J92" s="1"/>
      <c r="L92" s="52"/>
      <c r="M92" s="28"/>
      <c r="N92" s="28"/>
      <c r="O92" s="28"/>
      <c r="P92" s="1"/>
    </row>
    <row r="93" spans="8:22" x14ac:dyDescent="0.15">
      <c r="J93" s="1"/>
      <c r="L93" s="52"/>
      <c r="M93" s="28"/>
      <c r="N93" s="1"/>
      <c r="O93" s="1"/>
      <c r="P93" s="51"/>
    </row>
    <row r="94" spans="8:22" x14ac:dyDescent="0.15">
      <c r="J94" s="1"/>
      <c r="L94" s="52"/>
      <c r="M94" s="28"/>
      <c r="N94" s="28"/>
      <c r="O94" s="28"/>
      <c r="P94" s="28"/>
    </row>
    <row r="95" spans="8:22" x14ac:dyDescent="0.15">
      <c r="J95" s="1"/>
      <c r="L95" s="52"/>
      <c r="M95" s="28"/>
      <c r="N95" s="28"/>
      <c r="O95" s="28"/>
      <c r="P95" s="28"/>
    </row>
    <row r="96" spans="8:22" x14ac:dyDescent="0.15">
      <c r="J96" s="1"/>
      <c r="L96" s="52"/>
      <c r="M96" s="28"/>
      <c r="N96" s="28"/>
      <c r="O96" s="28"/>
      <c r="P96" s="28"/>
    </row>
    <row r="97" spans="10:17" x14ac:dyDescent="0.15">
      <c r="J97" s="1"/>
      <c r="L97" s="52"/>
      <c r="M97" s="28"/>
      <c r="N97" s="28"/>
      <c r="O97" s="28"/>
      <c r="P97" s="28"/>
    </row>
    <row r="98" spans="10:17" x14ac:dyDescent="0.15">
      <c r="J98" s="1"/>
      <c r="L98" s="52"/>
      <c r="M98" s="28"/>
      <c r="N98" s="28"/>
      <c r="O98" s="28"/>
      <c r="P98" s="28"/>
    </row>
    <row r="99" spans="10:17" x14ac:dyDescent="0.15">
      <c r="J99" s="1"/>
      <c r="L99" s="52"/>
      <c r="M99" s="28"/>
      <c r="N99" s="28"/>
      <c r="O99" s="28"/>
      <c r="P99" s="28"/>
    </row>
    <row r="100" spans="10:17" x14ac:dyDescent="0.15">
      <c r="J100" s="1"/>
      <c r="L100" s="52"/>
      <c r="M100" s="28"/>
      <c r="N100" s="28"/>
      <c r="O100" s="28"/>
      <c r="P100" s="28"/>
    </row>
    <row r="101" spans="10:17" x14ac:dyDescent="0.15">
      <c r="J101" s="1"/>
      <c r="L101" s="52"/>
      <c r="M101" s="28"/>
      <c r="N101" s="28"/>
      <c r="O101" s="28"/>
      <c r="P101" s="28"/>
    </row>
    <row r="102" spans="10:17" x14ac:dyDescent="0.15">
      <c r="J102" s="1"/>
      <c r="L102" s="52"/>
      <c r="M102" s="28"/>
      <c r="N102" s="28"/>
      <c r="O102" s="28"/>
      <c r="P102" s="28"/>
    </row>
    <row r="103" spans="10:17" x14ac:dyDescent="0.15">
      <c r="J103" s="1"/>
      <c r="L103" s="52"/>
      <c r="M103" s="28"/>
      <c r="N103" s="28"/>
      <c r="O103" s="28"/>
      <c r="P103" s="28"/>
    </row>
    <row r="104" spans="10:17" x14ac:dyDescent="0.15">
      <c r="J104" s="1"/>
      <c r="L104" s="52"/>
      <c r="M104" s="28"/>
      <c r="N104" s="28"/>
      <c r="O104" s="28"/>
      <c r="P104" s="28"/>
    </row>
    <row r="105" spans="10:17" x14ac:dyDescent="0.15">
      <c r="J105" s="1"/>
      <c r="L105" s="52"/>
      <c r="M105" s="28"/>
      <c r="N105" s="28"/>
      <c r="O105" s="28"/>
      <c r="P105" s="28"/>
    </row>
    <row r="106" spans="10:17" x14ac:dyDescent="0.15">
      <c r="J106" s="1"/>
      <c r="L106" s="52"/>
      <c r="M106" s="28"/>
      <c r="N106" s="28"/>
      <c r="O106" s="28"/>
      <c r="P106" s="28"/>
      <c r="Q106" s="28"/>
    </row>
    <row r="107" spans="10:17" x14ac:dyDescent="0.15">
      <c r="J107" s="1"/>
      <c r="L107" s="52"/>
      <c r="M107" s="28"/>
      <c r="N107" s="28"/>
      <c r="O107" s="28"/>
      <c r="P107" s="28"/>
      <c r="Q107" s="28"/>
    </row>
    <row r="108" spans="10:17" x14ac:dyDescent="0.15">
      <c r="J108" s="1"/>
      <c r="L108" s="52"/>
      <c r="M108" s="28"/>
      <c r="N108" s="28"/>
      <c r="O108" s="28"/>
      <c r="P108" s="28"/>
      <c r="Q108" s="28"/>
    </row>
    <row r="109" spans="10:17" x14ac:dyDescent="0.15">
      <c r="J109" s="1"/>
      <c r="L109" s="52"/>
      <c r="M109" s="28"/>
      <c r="N109" s="28"/>
      <c r="O109" s="28"/>
      <c r="P109" s="28"/>
      <c r="Q109" s="28"/>
    </row>
    <row r="110" spans="10:17" x14ac:dyDescent="0.15">
      <c r="J110" s="1"/>
      <c r="L110" s="52"/>
      <c r="M110" s="28"/>
      <c r="N110" s="28"/>
      <c r="O110" s="28"/>
      <c r="P110" s="28"/>
      <c r="Q110" s="28"/>
    </row>
    <row r="111" spans="10:17" x14ac:dyDescent="0.15">
      <c r="J111" s="1"/>
      <c r="K111" s="28"/>
      <c r="L111" s="28"/>
      <c r="M111" s="1"/>
      <c r="N111" s="28"/>
      <c r="O111" s="28"/>
      <c r="P111" s="28"/>
      <c r="Q111" s="28"/>
    </row>
    <row r="112" spans="10:17" x14ac:dyDescent="0.15">
      <c r="J112" s="1"/>
      <c r="K112" s="28"/>
      <c r="L112" s="28"/>
      <c r="M112" s="1"/>
      <c r="N112" s="28"/>
      <c r="O112" s="28"/>
      <c r="P112" s="28"/>
      <c r="Q112" s="28"/>
    </row>
    <row r="113" spans="10:17" x14ac:dyDescent="0.15">
      <c r="J113" s="1"/>
      <c r="K113" s="28"/>
      <c r="L113" s="28"/>
      <c r="M113" s="1"/>
      <c r="N113" s="28"/>
      <c r="O113" s="28"/>
      <c r="P113" s="28"/>
      <c r="Q113" s="28"/>
    </row>
    <row r="114" spans="10:17" x14ac:dyDescent="0.15">
      <c r="J114" s="1"/>
      <c r="K114" s="28"/>
      <c r="L114" s="28"/>
      <c r="M114" s="1"/>
      <c r="N114" s="28"/>
      <c r="O114" s="28"/>
      <c r="P114" s="28"/>
      <c r="Q114" s="28"/>
    </row>
    <row r="115" spans="10:17" x14ac:dyDescent="0.15">
      <c r="J115" s="1"/>
      <c r="K115" s="28"/>
      <c r="L115" s="28"/>
      <c r="M115" s="1"/>
      <c r="N115" s="28"/>
      <c r="O115" s="28"/>
      <c r="P115" s="28"/>
      <c r="Q115" s="28"/>
    </row>
    <row r="116" spans="10:17" x14ac:dyDescent="0.15">
      <c r="J116" s="1"/>
      <c r="K116" s="28"/>
      <c r="L116" s="28"/>
      <c r="M116" s="1"/>
      <c r="N116" s="28"/>
      <c r="O116" s="28"/>
      <c r="P116" s="28"/>
      <c r="Q116" s="28"/>
    </row>
    <row r="117" spans="10:17" x14ac:dyDescent="0.15">
      <c r="J117" s="1"/>
      <c r="K117" s="28"/>
      <c r="L117" s="28"/>
      <c r="M117" s="1"/>
      <c r="N117" s="28"/>
      <c r="O117" s="28"/>
      <c r="P117" s="28"/>
      <c r="Q117" s="28"/>
    </row>
    <row r="118" spans="10:17" x14ac:dyDescent="0.15">
      <c r="J118" s="1"/>
      <c r="K118" s="28"/>
      <c r="L118" s="28"/>
      <c r="M118" s="1"/>
      <c r="N118" s="28"/>
      <c r="O118" s="28"/>
      <c r="P118" s="28"/>
      <c r="Q118" s="28"/>
    </row>
    <row r="119" spans="10:17" x14ac:dyDescent="0.15">
      <c r="J119" s="1"/>
      <c r="K119" s="28"/>
      <c r="L119" s="28"/>
      <c r="M119" s="1"/>
      <c r="N119" s="28"/>
      <c r="O119" s="28"/>
      <c r="P119" s="28"/>
      <c r="Q119" s="28"/>
    </row>
    <row r="120" spans="10:17" x14ac:dyDescent="0.15">
      <c r="J120" s="1"/>
      <c r="K120" s="28"/>
      <c r="L120" s="28"/>
      <c r="M120" s="1"/>
      <c r="N120" s="28"/>
      <c r="O120" s="28"/>
      <c r="P120" s="28"/>
      <c r="Q120" s="28"/>
    </row>
    <row r="121" spans="10:17" x14ac:dyDescent="0.15">
      <c r="J121" s="1"/>
      <c r="K121" s="28"/>
      <c r="L121" s="28"/>
      <c r="M121" s="1"/>
      <c r="N121" s="28"/>
      <c r="O121" s="28"/>
      <c r="P121" s="28"/>
      <c r="Q121" s="28"/>
    </row>
    <row r="122" spans="10:17" x14ac:dyDescent="0.15">
      <c r="J122" s="1"/>
      <c r="K122" s="28"/>
      <c r="L122" s="28"/>
      <c r="M122" s="1"/>
      <c r="N122" s="28"/>
      <c r="O122" s="28"/>
      <c r="P122" s="28"/>
    </row>
    <row r="123" spans="10:17" x14ac:dyDescent="0.15">
      <c r="J123" s="1"/>
      <c r="K123" s="28"/>
      <c r="L123" s="28"/>
      <c r="M123" s="1"/>
      <c r="N123" s="28"/>
      <c r="O123" s="28"/>
      <c r="P123" s="28"/>
    </row>
    <row r="124" spans="10:17" x14ac:dyDescent="0.15">
      <c r="J124" s="1"/>
      <c r="K124" s="28"/>
      <c r="L124" s="28"/>
      <c r="M124" s="1"/>
      <c r="N124" s="28"/>
      <c r="O124" s="28"/>
      <c r="P124" s="28"/>
    </row>
    <row r="125" spans="10:17" x14ac:dyDescent="0.15">
      <c r="J125" s="1"/>
      <c r="K125" s="28"/>
      <c r="L125" s="28"/>
      <c r="M125" s="1"/>
      <c r="N125" s="28"/>
      <c r="O125" s="28"/>
      <c r="P125" s="28"/>
    </row>
    <row r="126" spans="10:17" x14ac:dyDescent="0.15">
      <c r="J126" s="1"/>
      <c r="K126" s="28"/>
      <c r="L126" s="28"/>
      <c r="M126" s="1"/>
      <c r="N126" s="28"/>
      <c r="O126" s="28"/>
      <c r="P126" s="28"/>
    </row>
    <row r="127" spans="10:17" x14ac:dyDescent="0.15">
      <c r="J127" s="1"/>
      <c r="K127" s="28"/>
      <c r="L127" s="28"/>
      <c r="M127" s="1"/>
      <c r="N127" s="28"/>
      <c r="O127" s="28"/>
      <c r="P127" s="28"/>
    </row>
    <row r="128" spans="10:17" x14ac:dyDescent="0.15">
      <c r="J128" s="1"/>
      <c r="K128" s="28"/>
      <c r="L128" s="28"/>
      <c r="M128" s="1"/>
      <c r="N128" s="28"/>
      <c r="O128" s="28"/>
      <c r="P128" s="28"/>
    </row>
    <row r="129" spans="10:16" x14ac:dyDescent="0.15">
      <c r="J129" s="1"/>
      <c r="K129" s="28"/>
      <c r="L129" s="28"/>
      <c r="M129" s="1"/>
      <c r="N129" s="28"/>
      <c r="O129" s="28"/>
      <c r="P129" s="28"/>
    </row>
    <row r="130" spans="10:16" x14ac:dyDescent="0.15">
      <c r="J130" s="1"/>
      <c r="K130" s="28"/>
      <c r="L130" s="28"/>
      <c r="M130" s="1"/>
      <c r="N130" s="28"/>
      <c r="O130" s="28"/>
      <c r="P130" s="28"/>
    </row>
    <row r="131" spans="10:16" x14ac:dyDescent="0.15">
      <c r="J131" s="1"/>
      <c r="K131" s="28"/>
      <c r="L131" s="28"/>
      <c r="M131" s="1"/>
      <c r="N131" s="28"/>
      <c r="O131" s="28"/>
      <c r="P131" s="28"/>
    </row>
    <row r="132" spans="10:16" x14ac:dyDescent="0.15">
      <c r="J132" s="1"/>
      <c r="K132" s="28"/>
      <c r="L132" s="28"/>
      <c r="M132" s="1"/>
      <c r="N132" s="28"/>
      <c r="O132" s="28"/>
      <c r="P132" s="28"/>
    </row>
    <row r="133" spans="10:16" x14ac:dyDescent="0.15">
      <c r="J133" s="1"/>
      <c r="K133" s="28"/>
      <c r="L133" s="28"/>
      <c r="M133" s="1"/>
      <c r="N133" s="28"/>
      <c r="O133" s="28"/>
      <c r="P133" s="28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E95"/>
  <sheetViews>
    <sheetView zoomScaleNormal="100" workbookViewId="0">
      <selection activeCell="L47" sqref="L47"/>
    </sheetView>
  </sheetViews>
  <sheetFormatPr defaultRowHeight="13.5" x14ac:dyDescent="0.15"/>
  <cols>
    <col min="1" max="1" width="6.125" style="470" customWidth="1"/>
    <col min="2" max="2" width="19.375" style="470" customWidth="1"/>
    <col min="3" max="4" width="13.25" style="470" customWidth="1"/>
    <col min="5" max="6" width="11.875" style="470" customWidth="1"/>
    <col min="7" max="7" width="18.625" style="470" customWidth="1"/>
    <col min="8" max="8" width="15.25" style="470" customWidth="1"/>
    <col min="9" max="9" width="4.75" style="53" customWidth="1"/>
    <col min="10" max="10" width="18.75" style="470" customWidth="1"/>
    <col min="11" max="11" width="5" style="470" customWidth="1"/>
    <col min="12" max="12" width="18.125" style="470" customWidth="1"/>
    <col min="13" max="13" width="15.875" style="470" customWidth="1"/>
    <col min="14" max="14" width="14.5" style="470" customWidth="1"/>
    <col min="15" max="15" width="11" style="470" customWidth="1"/>
    <col min="16" max="16" width="9" style="470"/>
    <col min="17" max="17" width="6.25" style="470" customWidth="1"/>
    <col min="18" max="18" width="14.25" style="60" customWidth="1"/>
    <col min="19" max="30" width="7.625" style="470" customWidth="1"/>
    <col min="31" max="16384" width="9" style="470"/>
  </cols>
  <sheetData>
    <row r="1" spans="5:31" ht="13.5" customHeight="1" x14ac:dyDescent="0.15">
      <c r="H1" s="474" t="s">
        <v>190</v>
      </c>
      <c r="J1" s="114"/>
      <c r="Q1" s="28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32" t="s">
        <v>206</v>
      </c>
      <c r="I2" s="91"/>
      <c r="J2" s="213" t="s">
        <v>104</v>
      </c>
      <c r="K2" s="4"/>
      <c r="L2" s="205" t="s">
        <v>184</v>
      </c>
      <c r="Q2" s="1"/>
      <c r="R2" s="122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"/>
    </row>
    <row r="3" spans="5:31" x14ac:dyDescent="0.15">
      <c r="H3" s="202" t="s">
        <v>100</v>
      </c>
      <c r="I3" s="91"/>
      <c r="J3" s="160" t="s">
        <v>47</v>
      </c>
      <c r="K3" s="4"/>
      <c r="L3" s="46" t="s">
        <v>100</v>
      </c>
      <c r="M3" s="90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99">
        <v>85614</v>
      </c>
      <c r="I4" s="91">
        <v>31</v>
      </c>
      <c r="J4" s="36" t="s">
        <v>64</v>
      </c>
      <c r="K4" s="231">
        <f>SUM(I4)</f>
        <v>31</v>
      </c>
      <c r="L4" s="322">
        <v>84286</v>
      </c>
      <c r="M4" s="490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98">
        <v>42253</v>
      </c>
      <c r="I5" s="91">
        <v>2</v>
      </c>
      <c r="J5" s="36" t="s">
        <v>6</v>
      </c>
      <c r="K5" s="231">
        <f t="shared" ref="K5:K13" si="0">SUM(I5)</f>
        <v>2</v>
      </c>
      <c r="L5" s="322">
        <v>48294</v>
      </c>
      <c r="M5" s="49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98">
        <v>33195</v>
      </c>
      <c r="I6" s="91">
        <v>34</v>
      </c>
      <c r="J6" s="36" t="s">
        <v>1</v>
      </c>
      <c r="K6" s="231">
        <f t="shared" si="0"/>
        <v>34</v>
      </c>
      <c r="L6" s="322">
        <v>24931</v>
      </c>
      <c r="M6" s="49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98">
        <v>26707</v>
      </c>
      <c r="I7" s="91">
        <v>3</v>
      </c>
      <c r="J7" s="36" t="s">
        <v>10</v>
      </c>
      <c r="K7" s="231">
        <f t="shared" si="0"/>
        <v>3</v>
      </c>
      <c r="L7" s="322">
        <v>31440</v>
      </c>
      <c r="M7" s="49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98">
        <v>25045</v>
      </c>
      <c r="I8" s="91">
        <v>40</v>
      </c>
      <c r="J8" s="349" t="s">
        <v>2</v>
      </c>
      <c r="K8" s="231">
        <f t="shared" si="0"/>
        <v>40</v>
      </c>
      <c r="L8" s="322">
        <v>29444</v>
      </c>
      <c r="M8" s="49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98">
        <v>18824</v>
      </c>
      <c r="I9" s="91">
        <v>13</v>
      </c>
      <c r="J9" s="36" t="s">
        <v>7</v>
      </c>
      <c r="K9" s="231">
        <f t="shared" si="0"/>
        <v>13</v>
      </c>
      <c r="L9" s="322">
        <v>16756</v>
      </c>
      <c r="M9" s="49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98">
        <v>17125</v>
      </c>
      <c r="I10" s="91">
        <v>16</v>
      </c>
      <c r="J10" s="36" t="s">
        <v>3</v>
      </c>
      <c r="K10" s="231">
        <f t="shared" si="0"/>
        <v>16</v>
      </c>
      <c r="L10" s="322">
        <v>24255</v>
      </c>
      <c r="M10" s="49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98">
        <v>16687</v>
      </c>
      <c r="I11" s="91">
        <v>17</v>
      </c>
      <c r="J11" s="36" t="s">
        <v>21</v>
      </c>
      <c r="K11" s="231">
        <f t="shared" si="0"/>
        <v>17</v>
      </c>
      <c r="L11" s="322">
        <v>21369</v>
      </c>
      <c r="M11" s="49"/>
      <c r="N11" s="31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18">
        <v>14667</v>
      </c>
      <c r="I12" s="91">
        <v>38</v>
      </c>
      <c r="J12" s="36" t="s">
        <v>38</v>
      </c>
      <c r="K12" s="231">
        <f t="shared" si="0"/>
        <v>38</v>
      </c>
      <c r="L12" s="323">
        <v>12121</v>
      </c>
      <c r="M12" s="49"/>
      <c r="Q12" s="1"/>
      <c r="R12" s="52"/>
      <c r="S12" s="28"/>
      <c r="T12" s="28"/>
      <c r="U12" s="28"/>
      <c r="V12" s="28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18"/>
      <c r="H13" s="529">
        <v>13623</v>
      </c>
      <c r="I13" s="152">
        <v>11</v>
      </c>
      <c r="J13" s="84" t="s">
        <v>17</v>
      </c>
      <c r="K13" s="231">
        <f t="shared" si="0"/>
        <v>11</v>
      </c>
      <c r="L13" s="323">
        <v>8307</v>
      </c>
      <c r="M13" s="49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18"/>
      <c r="H14" s="457">
        <v>12925</v>
      </c>
      <c r="I14" s="254">
        <v>1</v>
      </c>
      <c r="J14" s="468" t="s">
        <v>4</v>
      </c>
      <c r="K14" s="120" t="s">
        <v>8</v>
      </c>
      <c r="L14" s="324">
        <v>381729</v>
      </c>
      <c r="M14" s="1"/>
      <c r="N14" s="57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98">
        <v>12584</v>
      </c>
      <c r="I15" s="91">
        <v>33</v>
      </c>
      <c r="J15" s="36" t="s">
        <v>0</v>
      </c>
      <c r="K15" s="55"/>
      <c r="L15" s="29"/>
      <c r="M15" s="1"/>
      <c r="N15" s="57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98">
        <v>10712</v>
      </c>
      <c r="I16" s="91">
        <v>26</v>
      </c>
      <c r="J16" s="36" t="s">
        <v>30</v>
      </c>
      <c r="K16" s="55"/>
      <c r="L16" s="3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98">
        <v>9062</v>
      </c>
      <c r="I17" s="91">
        <v>21</v>
      </c>
      <c r="J17" s="393" t="s">
        <v>162</v>
      </c>
      <c r="L17" s="57"/>
      <c r="M17" s="496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37">
        <v>6546</v>
      </c>
      <c r="I18" s="91">
        <v>36</v>
      </c>
      <c r="J18" s="36" t="s">
        <v>5</v>
      </c>
      <c r="K18" s="1"/>
      <c r="L18" s="214" t="s">
        <v>104</v>
      </c>
      <c r="M18" s="470" t="s">
        <v>63</v>
      </c>
      <c r="N18" s="46" t="s">
        <v>75</v>
      </c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47">
        <v>5907</v>
      </c>
      <c r="I19" s="91">
        <v>24</v>
      </c>
      <c r="J19" s="349" t="s">
        <v>28</v>
      </c>
      <c r="K19" s="131">
        <f>SUM(I4)</f>
        <v>31</v>
      </c>
      <c r="L19" s="36" t="s">
        <v>64</v>
      </c>
      <c r="M19" s="448">
        <v>88900</v>
      </c>
      <c r="N19" s="99">
        <f>SUM(H4)</f>
        <v>85614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65" t="s">
        <v>46</v>
      </c>
      <c r="B20" s="66" t="s">
        <v>47</v>
      </c>
      <c r="C20" s="66" t="s">
        <v>206</v>
      </c>
      <c r="D20" s="66" t="s">
        <v>184</v>
      </c>
      <c r="E20" s="66" t="s">
        <v>41</v>
      </c>
      <c r="F20" s="66" t="s">
        <v>50</v>
      </c>
      <c r="G20" s="328" t="s">
        <v>188</v>
      </c>
      <c r="H20" s="98">
        <v>5535</v>
      </c>
      <c r="I20" s="91">
        <v>25</v>
      </c>
      <c r="J20" s="36" t="s">
        <v>29</v>
      </c>
      <c r="K20" s="131">
        <f t="shared" ref="K20:K28" si="1">SUM(I5)</f>
        <v>2</v>
      </c>
      <c r="L20" s="36" t="s">
        <v>6</v>
      </c>
      <c r="M20" s="449">
        <v>45785</v>
      </c>
      <c r="N20" s="99">
        <f t="shared" ref="N20:N28" si="2">SUM(H5)</f>
        <v>42253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68">
        <v>1</v>
      </c>
      <c r="B21" s="36" t="s">
        <v>64</v>
      </c>
      <c r="C21" s="230">
        <f>SUM(H4)</f>
        <v>85614</v>
      </c>
      <c r="D21" s="6">
        <f>SUM(L4)</f>
        <v>84286</v>
      </c>
      <c r="E21" s="58">
        <f t="shared" ref="E21:E30" si="3">SUM(N19/M19*100)</f>
        <v>96.303712035995503</v>
      </c>
      <c r="F21" s="58">
        <f t="shared" ref="F21:F31" si="4">SUM(C21/D21*100)</f>
        <v>101.57558787936311</v>
      </c>
      <c r="G21" s="69"/>
      <c r="H21" s="98">
        <v>3613</v>
      </c>
      <c r="I21" s="91">
        <v>9</v>
      </c>
      <c r="J21" s="393" t="s">
        <v>170</v>
      </c>
      <c r="K21" s="131">
        <f t="shared" si="1"/>
        <v>34</v>
      </c>
      <c r="L21" s="36" t="s">
        <v>1</v>
      </c>
      <c r="M21" s="449">
        <v>32155</v>
      </c>
      <c r="N21" s="99">
        <f t="shared" si="2"/>
        <v>33195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68">
        <v>2</v>
      </c>
      <c r="B22" s="36" t="s">
        <v>6</v>
      </c>
      <c r="C22" s="230">
        <f t="shared" ref="C22:C30" si="5">SUM(H5)</f>
        <v>42253</v>
      </c>
      <c r="D22" s="6">
        <f t="shared" ref="D22:D30" si="6">SUM(L5)</f>
        <v>48294</v>
      </c>
      <c r="E22" s="58">
        <f t="shared" si="3"/>
        <v>92.285683083979464</v>
      </c>
      <c r="F22" s="58">
        <f t="shared" si="4"/>
        <v>87.491199734956723</v>
      </c>
      <c r="G22" s="69"/>
      <c r="H22" s="98">
        <v>2727</v>
      </c>
      <c r="I22" s="91">
        <v>10</v>
      </c>
      <c r="J22" s="36" t="s">
        <v>16</v>
      </c>
      <c r="K22" s="131">
        <f t="shared" si="1"/>
        <v>3</v>
      </c>
      <c r="L22" s="36" t="s">
        <v>10</v>
      </c>
      <c r="M22" s="449">
        <v>17910</v>
      </c>
      <c r="N22" s="99">
        <f t="shared" si="2"/>
        <v>26707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68">
        <v>3</v>
      </c>
      <c r="B23" s="36" t="s">
        <v>1</v>
      </c>
      <c r="C23" s="458">
        <f t="shared" si="5"/>
        <v>33195</v>
      </c>
      <c r="D23" s="110">
        <f t="shared" si="6"/>
        <v>24931</v>
      </c>
      <c r="E23" s="459">
        <f t="shared" si="3"/>
        <v>103.23433369615923</v>
      </c>
      <c r="F23" s="459">
        <f t="shared" si="4"/>
        <v>133.14748706429748</v>
      </c>
      <c r="G23" s="69"/>
      <c r="H23" s="98">
        <v>2707</v>
      </c>
      <c r="I23" s="91">
        <v>14</v>
      </c>
      <c r="J23" s="36" t="s">
        <v>19</v>
      </c>
      <c r="K23" s="131">
        <f t="shared" si="1"/>
        <v>40</v>
      </c>
      <c r="L23" s="349" t="s">
        <v>2</v>
      </c>
      <c r="M23" s="449">
        <v>25772</v>
      </c>
      <c r="N23" s="99">
        <f t="shared" si="2"/>
        <v>25045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68">
        <v>4</v>
      </c>
      <c r="B24" s="36" t="s">
        <v>10</v>
      </c>
      <c r="C24" s="230">
        <f t="shared" si="5"/>
        <v>26707</v>
      </c>
      <c r="D24" s="6">
        <f t="shared" si="6"/>
        <v>31440</v>
      </c>
      <c r="E24" s="58">
        <f t="shared" si="3"/>
        <v>149.11781127861531</v>
      </c>
      <c r="F24" s="58">
        <f t="shared" si="4"/>
        <v>84.945928753180667</v>
      </c>
      <c r="G24" s="69"/>
      <c r="H24" s="98">
        <v>2196</v>
      </c>
      <c r="I24" s="91">
        <v>39</v>
      </c>
      <c r="J24" s="36" t="s">
        <v>39</v>
      </c>
      <c r="K24" s="131">
        <f t="shared" si="1"/>
        <v>13</v>
      </c>
      <c r="L24" s="36" t="s">
        <v>7</v>
      </c>
      <c r="M24" s="449">
        <v>17646</v>
      </c>
      <c r="N24" s="99">
        <f t="shared" si="2"/>
        <v>18824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68">
        <v>5</v>
      </c>
      <c r="B25" s="349" t="s">
        <v>2</v>
      </c>
      <c r="C25" s="230">
        <f t="shared" si="5"/>
        <v>25045</v>
      </c>
      <c r="D25" s="6">
        <f t="shared" si="6"/>
        <v>29444</v>
      </c>
      <c r="E25" s="58">
        <f t="shared" si="3"/>
        <v>97.179109110662736</v>
      </c>
      <c r="F25" s="58">
        <f t="shared" si="4"/>
        <v>85.059774487162059</v>
      </c>
      <c r="G25" s="79"/>
      <c r="H25" s="98">
        <v>1116</v>
      </c>
      <c r="I25" s="91">
        <v>4</v>
      </c>
      <c r="J25" s="36" t="s">
        <v>11</v>
      </c>
      <c r="K25" s="131">
        <f t="shared" si="1"/>
        <v>16</v>
      </c>
      <c r="L25" s="36" t="s">
        <v>3</v>
      </c>
      <c r="M25" s="449">
        <v>15535</v>
      </c>
      <c r="N25" s="99">
        <f t="shared" si="2"/>
        <v>17125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68">
        <v>6</v>
      </c>
      <c r="B26" s="36" t="s">
        <v>7</v>
      </c>
      <c r="C26" s="230">
        <f t="shared" si="5"/>
        <v>18824</v>
      </c>
      <c r="D26" s="6">
        <f t="shared" si="6"/>
        <v>16756</v>
      </c>
      <c r="E26" s="58">
        <f t="shared" si="3"/>
        <v>106.67573387736597</v>
      </c>
      <c r="F26" s="58">
        <f t="shared" si="4"/>
        <v>112.34184769634759</v>
      </c>
      <c r="G26" s="69"/>
      <c r="H26" s="98">
        <v>1011</v>
      </c>
      <c r="I26" s="91">
        <v>27</v>
      </c>
      <c r="J26" s="36" t="s">
        <v>31</v>
      </c>
      <c r="K26" s="131">
        <f t="shared" si="1"/>
        <v>17</v>
      </c>
      <c r="L26" s="36" t="s">
        <v>21</v>
      </c>
      <c r="M26" s="449">
        <v>19165</v>
      </c>
      <c r="N26" s="99">
        <f t="shared" si="2"/>
        <v>16687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68">
        <v>7</v>
      </c>
      <c r="B27" s="36" t="s">
        <v>3</v>
      </c>
      <c r="C27" s="230">
        <f t="shared" si="5"/>
        <v>17125</v>
      </c>
      <c r="D27" s="6">
        <f t="shared" si="6"/>
        <v>24255</v>
      </c>
      <c r="E27" s="58">
        <f t="shared" si="3"/>
        <v>110.23495333118764</v>
      </c>
      <c r="F27" s="58">
        <f t="shared" si="4"/>
        <v>70.603999175427745</v>
      </c>
      <c r="G27" s="69"/>
      <c r="H27" s="98">
        <v>919</v>
      </c>
      <c r="I27" s="91">
        <v>5</v>
      </c>
      <c r="J27" s="36" t="s">
        <v>12</v>
      </c>
      <c r="K27" s="131">
        <f t="shared" si="1"/>
        <v>38</v>
      </c>
      <c r="L27" s="36" t="s">
        <v>38</v>
      </c>
      <c r="M27" s="450">
        <v>14158</v>
      </c>
      <c r="N27" s="99">
        <f t="shared" si="2"/>
        <v>14667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68">
        <v>8</v>
      </c>
      <c r="B28" s="36" t="s">
        <v>21</v>
      </c>
      <c r="C28" s="230">
        <f t="shared" si="5"/>
        <v>16687</v>
      </c>
      <c r="D28" s="6">
        <f t="shared" si="6"/>
        <v>21369</v>
      </c>
      <c r="E28" s="58">
        <f t="shared" si="3"/>
        <v>87.070180015653534</v>
      </c>
      <c r="F28" s="58">
        <f t="shared" si="4"/>
        <v>78.089756188871732</v>
      </c>
      <c r="G28" s="80"/>
      <c r="H28" s="98">
        <v>518</v>
      </c>
      <c r="I28" s="91">
        <v>12</v>
      </c>
      <c r="J28" s="36" t="s">
        <v>18</v>
      </c>
      <c r="K28" s="206">
        <f t="shared" si="1"/>
        <v>11</v>
      </c>
      <c r="L28" s="84" t="s">
        <v>17</v>
      </c>
      <c r="M28" s="451">
        <v>11593</v>
      </c>
      <c r="N28" s="190">
        <f t="shared" si="2"/>
        <v>13623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68">
        <v>9</v>
      </c>
      <c r="B29" s="36" t="s">
        <v>38</v>
      </c>
      <c r="C29" s="230">
        <f t="shared" si="5"/>
        <v>14667</v>
      </c>
      <c r="D29" s="6">
        <f t="shared" si="6"/>
        <v>12121</v>
      </c>
      <c r="E29" s="58">
        <f t="shared" si="3"/>
        <v>103.5951405565758</v>
      </c>
      <c r="F29" s="58">
        <f t="shared" si="4"/>
        <v>121.00486758518274</v>
      </c>
      <c r="G29" s="79"/>
      <c r="H29" s="98">
        <v>514</v>
      </c>
      <c r="I29" s="91">
        <v>32</v>
      </c>
      <c r="J29" s="36" t="s">
        <v>35</v>
      </c>
      <c r="K29" s="129"/>
      <c r="L29" s="129" t="s">
        <v>55</v>
      </c>
      <c r="M29" s="452">
        <v>366713</v>
      </c>
      <c r="N29" s="195">
        <f>SUM(H44)</f>
        <v>373714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1">
        <v>10</v>
      </c>
      <c r="B30" s="84" t="s">
        <v>17</v>
      </c>
      <c r="C30" s="230">
        <f t="shared" si="5"/>
        <v>13623</v>
      </c>
      <c r="D30" s="6">
        <f t="shared" si="6"/>
        <v>8307</v>
      </c>
      <c r="E30" s="64">
        <f t="shared" si="3"/>
        <v>117.51056672129734</v>
      </c>
      <c r="F30" s="70">
        <f t="shared" si="4"/>
        <v>163.99422174070062</v>
      </c>
      <c r="G30" s="82"/>
      <c r="H30" s="98">
        <v>431</v>
      </c>
      <c r="I30" s="91">
        <v>7</v>
      </c>
      <c r="J30" s="36" t="s">
        <v>14</v>
      </c>
      <c r="K30" s="1"/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72"/>
      <c r="B31" s="73" t="s">
        <v>57</v>
      </c>
      <c r="C31" s="74">
        <f>SUM(H44)</f>
        <v>373714</v>
      </c>
      <c r="D31" s="74">
        <f>SUM(L14)</f>
        <v>381729</v>
      </c>
      <c r="E31" s="77">
        <f>SUM(N29/M29*100)</f>
        <v>101.90912239271583</v>
      </c>
      <c r="F31" s="70">
        <f t="shared" si="4"/>
        <v>97.900342913428119</v>
      </c>
      <c r="G31" s="92">
        <f>SUM(M37)</f>
        <v>58.312703345501994</v>
      </c>
      <c r="H31" s="345">
        <v>414</v>
      </c>
      <c r="I31" s="91">
        <v>15</v>
      </c>
      <c r="J31" s="36" t="s">
        <v>20</v>
      </c>
      <c r="K31" s="1"/>
      <c r="L31" s="57"/>
      <c r="M31" s="28"/>
      <c r="N31" s="28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99">
        <v>276</v>
      </c>
      <c r="I32" s="91">
        <v>20</v>
      </c>
      <c r="J32" s="36" t="s">
        <v>24</v>
      </c>
      <c r="K32" s="1"/>
      <c r="L32" s="412" t="s">
        <v>193</v>
      </c>
      <c r="M32" s="28">
        <v>219382</v>
      </c>
      <c r="N32" s="2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28"/>
      <c r="D33" s="1"/>
      <c r="E33" s="19"/>
      <c r="H33" s="345">
        <v>98</v>
      </c>
      <c r="I33" s="91">
        <v>37</v>
      </c>
      <c r="J33" s="36" t="s">
        <v>37</v>
      </c>
      <c r="K33" s="1"/>
      <c r="L33" s="412" t="s">
        <v>194</v>
      </c>
      <c r="M33" s="28">
        <v>212381</v>
      </c>
      <c r="N33" s="2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345">
        <v>57</v>
      </c>
      <c r="I34" s="91">
        <v>18</v>
      </c>
      <c r="J34" s="36" t="s">
        <v>22</v>
      </c>
      <c r="K34" s="1"/>
      <c r="L34" s="412" t="s">
        <v>192</v>
      </c>
      <c r="M34" s="28">
        <v>366713</v>
      </c>
      <c r="N34" s="2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28"/>
      <c r="D35" s="1"/>
      <c r="E35" s="19"/>
      <c r="F35" s="1"/>
      <c r="H35" s="137">
        <v>57</v>
      </c>
      <c r="I35" s="91">
        <v>23</v>
      </c>
      <c r="J35" s="36" t="s">
        <v>27</v>
      </c>
      <c r="K35" s="1"/>
      <c r="L35" s="482" t="s">
        <v>195</v>
      </c>
      <c r="M35" s="28">
        <v>373714</v>
      </c>
      <c r="N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99">
        <v>37</v>
      </c>
      <c r="I36" s="91">
        <v>29</v>
      </c>
      <c r="J36" s="36" t="s">
        <v>54</v>
      </c>
      <c r="K36" s="1"/>
      <c r="L36" s="478"/>
      <c r="M36" s="478"/>
      <c r="N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48">
        <v>6</v>
      </c>
      <c r="I37" s="91">
        <v>19</v>
      </c>
      <c r="J37" s="36" t="s">
        <v>23</v>
      </c>
      <c r="K37" s="1"/>
      <c r="L37" s="51" t="s">
        <v>196</v>
      </c>
      <c r="M37" s="483">
        <f>SUM(M32+M33)/(M34+M35)*100</f>
        <v>58.312703345501994</v>
      </c>
      <c r="N37" s="28"/>
      <c r="Q37" s="1"/>
      <c r="R37" s="52"/>
      <c r="S37" s="28"/>
      <c r="T37" s="28"/>
      <c r="U37" s="28"/>
      <c r="V37" s="28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98">
        <v>4</v>
      </c>
      <c r="I38" s="91">
        <v>6</v>
      </c>
      <c r="J38" s="36" t="s">
        <v>13</v>
      </c>
      <c r="K38" s="1"/>
      <c r="L38" s="478"/>
      <c r="M38" s="478"/>
      <c r="N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98">
        <v>1</v>
      </c>
      <c r="I39" s="91">
        <v>30</v>
      </c>
      <c r="J39" s="36" t="s">
        <v>33</v>
      </c>
      <c r="K39" s="1"/>
      <c r="L39" s="57"/>
      <c r="M39" s="28"/>
      <c r="N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98">
        <v>1</v>
      </c>
      <c r="I40" s="91">
        <v>35</v>
      </c>
      <c r="J40" s="36" t="s">
        <v>36</v>
      </c>
      <c r="K40" s="1"/>
      <c r="L40" s="57"/>
      <c r="M40" s="28"/>
      <c r="N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48">
        <v>0</v>
      </c>
      <c r="I41" s="91">
        <v>8</v>
      </c>
      <c r="J41" s="36" t="s">
        <v>15</v>
      </c>
      <c r="K41" s="1"/>
      <c r="L41" s="1"/>
      <c r="N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98">
        <v>0</v>
      </c>
      <c r="I42" s="91">
        <v>22</v>
      </c>
      <c r="J42" s="36" t="s">
        <v>26</v>
      </c>
      <c r="K42" s="1"/>
      <c r="L42" s="1"/>
      <c r="M42" s="52"/>
      <c r="N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98">
        <v>0</v>
      </c>
      <c r="I43" s="91">
        <v>28</v>
      </c>
      <c r="J43" s="36" t="s">
        <v>32</v>
      </c>
      <c r="K43" s="1"/>
      <c r="L43" s="1"/>
      <c r="M43" s="52"/>
      <c r="N43" s="28"/>
      <c r="Q43" s="1"/>
      <c r="R43" s="52"/>
      <c r="S43" s="33"/>
      <c r="T43" s="33"/>
      <c r="U43" s="33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34">
        <f>SUM(H4:H43)</f>
        <v>373714</v>
      </c>
      <c r="I44" s="91"/>
      <c r="J44" s="4" t="s">
        <v>48</v>
      </c>
      <c r="K44" s="1"/>
      <c r="L44" s="1"/>
      <c r="M44" s="52"/>
      <c r="N44" s="28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2"/>
      <c r="N45" s="28"/>
      <c r="Q45" s="1"/>
      <c r="R45" s="12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2"/>
      <c r="N46" s="28"/>
      <c r="Q46" s="1"/>
      <c r="R46" s="12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H47" s="476" t="s">
        <v>198</v>
      </c>
      <c r="L47" s="496"/>
      <c r="M47" s="52"/>
      <c r="N47" s="28"/>
      <c r="Q47" s="1"/>
      <c r="R47" s="122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1"/>
    </row>
    <row r="48" spans="3:31" x14ac:dyDescent="0.15">
      <c r="C48" s="1"/>
      <c r="D48" s="1"/>
      <c r="E48" s="1"/>
      <c r="F48" s="1"/>
      <c r="G48" s="1"/>
      <c r="H48" s="215" t="s">
        <v>206</v>
      </c>
      <c r="I48" s="91"/>
      <c r="J48" s="216" t="s">
        <v>92</v>
      </c>
      <c r="K48" s="4"/>
      <c r="L48" s="384" t="s">
        <v>184</v>
      </c>
      <c r="M48" s="52"/>
      <c r="N48" s="28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 customHeight="1" x14ac:dyDescent="0.15">
      <c r="A49" s="1"/>
      <c r="B49" s="1"/>
      <c r="C49" s="1"/>
      <c r="D49" s="1"/>
      <c r="E49" s="1"/>
      <c r="F49" s="1"/>
      <c r="G49" s="1"/>
      <c r="H49" s="106" t="s">
        <v>100</v>
      </c>
      <c r="I49" s="91"/>
      <c r="J49" s="160" t="s">
        <v>9</v>
      </c>
      <c r="K49" s="4"/>
      <c r="L49" s="384" t="s">
        <v>100</v>
      </c>
      <c r="M49" s="497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 customHeight="1" x14ac:dyDescent="0.15">
      <c r="A50" s="1"/>
      <c r="B50" s="1"/>
      <c r="C50" s="1"/>
      <c r="D50" s="1"/>
      <c r="E50" s="1"/>
      <c r="F50" s="1"/>
      <c r="G50" s="1"/>
      <c r="H50" s="47">
        <v>14920</v>
      </c>
      <c r="I50" s="91">
        <v>16</v>
      </c>
      <c r="J50" s="36" t="s">
        <v>3</v>
      </c>
      <c r="K50" s="382">
        <f>SUM(I50)</f>
        <v>16</v>
      </c>
      <c r="L50" s="385">
        <v>9669</v>
      </c>
      <c r="M50" s="497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 customHeight="1" x14ac:dyDescent="0.15">
      <c r="A51" s="1"/>
      <c r="B51" s="1"/>
      <c r="C51" s="1"/>
      <c r="D51" s="1"/>
      <c r="E51" s="1"/>
      <c r="F51" s="1"/>
      <c r="G51" s="1"/>
      <c r="H51" s="48">
        <v>7287</v>
      </c>
      <c r="I51" s="91">
        <v>33</v>
      </c>
      <c r="J51" s="36" t="s">
        <v>0</v>
      </c>
      <c r="K51" s="382">
        <f t="shared" ref="K51:K59" si="7">SUM(I51)</f>
        <v>33</v>
      </c>
      <c r="L51" s="386">
        <v>2237</v>
      </c>
      <c r="M51" s="497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98">
        <v>3847</v>
      </c>
      <c r="I52" s="91">
        <v>26</v>
      </c>
      <c r="J52" s="36" t="s">
        <v>30</v>
      </c>
      <c r="K52" s="382">
        <f t="shared" si="7"/>
        <v>26</v>
      </c>
      <c r="L52" s="386">
        <v>2695</v>
      </c>
      <c r="M52" s="49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65" t="s">
        <v>46</v>
      </c>
      <c r="B53" s="66" t="s">
        <v>47</v>
      </c>
      <c r="C53" s="66" t="s">
        <v>206</v>
      </c>
      <c r="D53" s="66" t="s">
        <v>184</v>
      </c>
      <c r="E53" s="66" t="s">
        <v>41</v>
      </c>
      <c r="F53" s="66" t="s">
        <v>50</v>
      </c>
      <c r="G53" s="328" t="s">
        <v>188</v>
      </c>
      <c r="H53" s="48">
        <v>3074</v>
      </c>
      <c r="I53" s="91">
        <v>40</v>
      </c>
      <c r="J53" s="36" t="s">
        <v>2</v>
      </c>
      <c r="K53" s="382">
        <f t="shared" si="7"/>
        <v>40</v>
      </c>
      <c r="L53" s="386">
        <v>1892</v>
      </c>
      <c r="M53" s="49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68">
        <v>1</v>
      </c>
      <c r="B54" s="36" t="s">
        <v>3</v>
      </c>
      <c r="C54" s="47">
        <f>SUM(H50)</f>
        <v>14920</v>
      </c>
      <c r="D54" s="110">
        <f>SUM(L50)</f>
        <v>9669</v>
      </c>
      <c r="E54" s="58">
        <f t="shared" ref="E54:E63" si="8">SUM(N67/M67*100)</f>
        <v>90.64398541919806</v>
      </c>
      <c r="F54" s="58">
        <f t="shared" ref="F54:F61" si="9">SUM(C54/D54*100)</f>
        <v>154.30758092874132</v>
      </c>
      <c r="G54" s="69"/>
      <c r="H54" s="48">
        <v>1655</v>
      </c>
      <c r="I54" s="91">
        <v>34</v>
      </c>
      <c r="J54" s="36" t="s">
        <v>1</v>
      </c>
      <c r="K54" s="382">
        <f t="shared" si="7"/>
        <v>34</v>
      </c>
      <c r="L54" s="386">
        <v>2544</v>
      </c>
      <c r="M54" s="49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68">
        <v>2</v>
      </c>
      <c r="B55" s="36" t="s">
        <v>0</v>
      </c>
      <c r="C55" s="47">
        <f t="shared" ref="C55:C63" si="10">SUM(H51)</f>
        <v>7287</v>
      </c>
      <c r="D55" s="110">
        <f t="shared" ref="D55:D63" si="11">SUM(L51)</f>
        <v>2237</v>
      </c>
      <c r="E55" s="58">
        <f t="shared" si="8"/>
        <v>116.03503184713375</v>
      </c>
      <c r="F55" s="58">
        <f t="shared" si="9"/>
        <v>325.74877067501114</v>
      </c>
      <c r="G55" s="69"/>
      <c r="H55" s="98">
        <v>1371</v>
      </c>
      <c r="I55" s="91">
        <v>22</v>
      </c>
      <c r="J55" s="36" t="s">
        <v>26</v>
      </c>
      <c r="K55" s="382">
        <f t="shared" si="7"/>
        <v>22</v>
      </c>
      <c r="L55" s="386">
        <v>1371</v>
      </c>
      <c r="M55" s="49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68">
        <v>3</v>
      </c>
      <c r="B56" s="36" t="s">
        <v>30</v>
      </c>
      <c r="C56" s="47">
        <f t="shared" si="10"/>
        <v>3847</v>
      </c>
      <c r="D56" s="110">
        <f t="shared" si="11"/>
        <v>2695</v>
      </c>
      <c r="E56" s="58">
        <f t="shared" si="8"/>
        <v>86.488309352517987</v>
      </c>
      <c r="F56" s="58">
        <f t="shared" si="9"/>
        <v>142.74582560296847</v>
      </c>
      <c r="G56" s="69"/>
      <c r="H56" s="48">
        <v>1343</v>
      </c>
      <c r="I56" s="91">
        <v>31</v>
      </c>
      <c r="J56" s="36" t="s">
        <v>64</v>
      </c>
      <c r="K56" s="382">
        <f t="shared" si="7"/>
        <v>31</v>
      </c>
      <c r="L56" s="386">
        <v>2225</v>
      </c>
      <c r="M56" s="49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68">
        <v>4</v>
      </c>
      <c r="B57" s="36" t="s">
        <v>2</v>
      </c>
      <c r="C57" s="47">
        <f t="shared" si="10"/>
        <v>3074</v>
      </c>
      <c r="D57" s="110">
        <f t="shared" si="11"/>
        <v>1892</v>
      </c>
      <c r="E57" s="58">
        <f t="shared" si="8"/>
        <v>90.518256772673737</v>
      </c>
      <c r="F57" s="58">
        <f t="shared" si="9"/>
        <v>162.47357293868922</v>
      </c>
      <c r="G57" s="69"/>
      <c r="H57" s="48">
        <v>1252</v>
      </c>
      <c r="I57" s="91">
        <v>25</v>
      </c>
      <c r="J57" s="36" t="s">
        <v>29</v>
      </c>
      <c r="K57" s="382">
        <f t="shared" si="7"/>
        <v>25</v>
      </c>
      <c r="L57" s="386">
        <v>1488</v>
      </c>
      <c r="M57" s="49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68">
        <v>5</v>
      </c>
      <c r="B58" s="36" t="s">
        <v>1</v>
      </c>
      <c r="C58" s="47">
        <f t="shared" si="10"/>
        <v>1655</v>
      </c>
      <c r="D58" s="110">
        <f t="shared" si="11"/>
        <v>2544</v>
      </c>
      <c r="E58" s="58">
        <f t="shared" si="8"/>
        <v>119.66738973246565</v>
      </c>
      <c r="F58" s="58">
        <f t="shared" si="9"/>
        <v>65.05503144654088</v>
      </c>
      <c r="G58" s="79"/>
      <c r="H58" s="98">
        <v>1149</v>
      </c>
      <c r="I58" s="91">
        <v>38</v>
      </c>
      <c r="J58" s="36" t="s">
        <v>38</v>
      </c>
      <c r="K58" s="382">
        <f t="shared" si="7"/>
        <v>38</v>
      </c>
      <c r="L58" s="386">
        <v>1716</v>
      </c>
      <c r="M58" s="49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68">
        <v>6</v>
      </c>
      <c r="B59" s="36" t="s">
        <v>26</v>
      </c>
      <c r="C59" s="47">
        <f t="shared" si="10"/>
        <v>1371</v>
      </c>
      <c r="D59" s="110">
        <f t="shared" si="11"/>
        <v>1371</v>
      </c>
      <c r="E59" s="58">
        <f t="shared" si="8"/>
        <v>100</v>
      </c>
      <c r="F59" s="58">
        <f t="shared" si="9"/>
        <v>100</v>
      </c>
      <c r="G59" s="69"/>
      <c r="H59" s="460">
        <v>967</v>
      </c>
      <c r="I59" s="152">
        <v>14</v>
      </c>
      <c r="J59" s="84" t="s">
        <v>19</v>
      </c>
      <c r="K59" s="383">
        <f t="shared" si="7"/>
        <v>14</v>
      </c>
      <c r="L59" s="387">
        <v>952</v>
      </c>
      <c r="M59" s="49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  <c r="AE59" s="1"/>
    </row>
    <row r="60" spans="1:31" s="53" customFormat="1" ht="14.25" thickTop="1" x14ac:dyDescent="0.15">
      <c r="A60" s="439">
        <v>7</v>
      </c>
      <c r="B60" s="36" t="s">
        <v>64</v>
      </c>
      <c r="C60" s="99">
        <f t="shared" si="10"/>
        <v>1343</v>
      </c>
      <c r="D60" s="110">
        <f t="shared" si="11"/>
        <v>2225</v>
      </c>
      <c r="E60" s="58">
        <f t="shared" si="8"/>
        <v>80.131264916467785</v>
      </c>
      <c r="F60" s="58">
        <f t="shared" si="9"/>
        <v>60.359550561797747</v>
      </c>
      <c r="G60" s="440"/>
      <c r="H60" s="530">
        <v>811</v>
      </c>
      <c r="I60" s="254">
        <v>24</v>
      </c>
      <c r="J60" s="495" t="s">
        <v>28</v>
      </c>
      <c r="K60" s="441" t="s">
        <v>8</v>
      </c>
      <c r="L60" s="454">
        <v>28870</v>
      </c>
      <c r="M60" s="442"/>
      <c r="N60" s="101"/>
      <c r="Q60" s="100"/>
      <c r="R60" s="442"/>
      <c r="S60" s="101"/>
      <c r="T60" s="101"/>
      <c r="U60" s="101"/>
      <c r="V60" s="101"/>
      <c r="W60" s="100"/>
      <c r="X60" s="100"/>
      <c r="Y60" s="100"/>
      <c r="Z60" s="100"/>
      <c r="AA60" s="100"/>
      <c r="AB60" s="100"/>
      <c r="AC60" s="100"/>
      <c r="AD60" s="100"/>
      <c r="AE60" s="100"/>
    </row>
    <row r="61" spans="1:31" x14ac:dyDescent="0.15">
      <c r="A61" s="68">
        <v>8</v>
      </c>
      <c r="B61" s="36" t="s">
        <v>29</v>
      </c>
      <c r="C61" s="47">
        <f t="shared" si="10"/>
        <v>1252</v>
      </c>
      <c r="D61" s="110">
        <f t="shared" si="11"/>
        <v>1488</v>
      </c>
      <c r="E61" s="58">
        <f t="shared" si="8"/>
        <v>98.350353495679499</v>
      </c>
      <c r="F61" s="58">
        <f t="shared" si="9"/>
        <v>84.13978494623656</v>
      </c>
      <c r="G61" s="80"/>
      <c r="H61" s="48">
        <v>627</v>
      </c>
      <c r="I61" s="91">
        <v>1</v>
      </c>
      <c r="J61" s="36" t="s">
        <v>4</v>
      </c>
      <c r="K61" s="59"/>
      <c r="L61" s="1"/>
      <c r="M61" s="52"/>
      <c r="N61" s="28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68">
        <v>9</v>
      </c>
      <c r="B62" s="36" t="s">
        <v>38</v>
      </c>
      <c r="C62" s="47">
        <f t="shared" si="10"/>
        <v>1149</v>
      </c>
      <c r="D62" s="110">
        <f t="shared" si="11"/>
        <v>1716</v>
      </c>
      <c r="E62" s="58">
        <f t="shared" si="8"/>
        <v>103.7940379403794</v>
      </c>
      <c r="F62" s="58">
        <f>SUM(C62/D62*100)</f>
        <v>66.95804195804196</v>
      </c>
      <c r="G62" s="79"/>
      <c r="H62" s="345">
        <v>460</v>
      </c>
      <c r="I62" s="91">
        <v>36</v>
      </c>
      <c r="J62" s="36" t="s">
        <v>5</v>
      </c>
      <c r="K62" s="59"/>
      <c r="L62" s="1"/>
      <c r="M62" s="52"/>
      <c r="N62" s="28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1">
        <v>10</v>
      </c>
      <c r="B63" s="84" t="s">
        <v>19</v>
      </c>
      <c r="C63" s="47">
        <f t="shared" si="10"/>
        <v>967</v>
      </c>
      <c r="D63" s="110">
        <f t="shared" si="11"/>
        <v>952</v>
      </c>
      <c r="E63" s="64">
        <f t="shared" si="8"/>
        <v>89.953488372093034</v>
      </c>
      <c r="F63" s="58">
        <f>SUM(C63/D63*100)</f>
        <v>101.57563025210084</v>
      </c>
      <c r="G63" s="82"/>
      <c r="H63" s="48">
        <v>367</v>
      </c>
      <c r="I63" s="91">
        <v>15</v>
      </c>
      <c r="J63" s="36" t="s">
        <v>20</v>
      </c>
      <c r="K63" s="59"/>
      <c r="L63" s="1"/>
      <c r="M63" s="52"/>
      <c r="N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72"/>
      <c r="B64" s="73" t="s">
        <v>57</v>
      </c>
      <c r="C64" s="74">
        <f>SUM(H90)</f>
        <v>39539</v>
      </c>
      <c r="D64" s="74">
        <f>SUM(L60)</f>
        <v>28870</v>
      </c>
      <c r="E64" s="77">
        <f>SUM(N77/M77*100)</f>
        <v>96.32146946332432</v>
      </c>
      <c r="F64" s="77">
        <f>SUM(C64/D64*100)</f>
        <v>136.95531693799791</v>
      </c>
      <c r="G64" s="485">
        <f>SUM(M87)</f>
        <v>167.65275227080957</v>
      </c>
      <c r="H64" s="407">
        <v>233</v>
      </c>
      <c r="I64" s="91">
        <v>37</v>
      </c>
      <c r="J64" s="36" t="s">
        <v>37</v>
      </c>
      <c r="K64" s="55"/>
      <c r="L64" s="1"/>
      <c r="M64" s="52"/>
      <c r="N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99">
        <v>117</v>
      </c>
      <c r="I65" s="91">
        <v>13</v>
      </c>
      <c r="J65" s="36" t="s">
        <v>7</v>
      </c>
      <c r="L65" s="1"/>
      <c r="M65" s="496"/>
      <c r="N65" s="28"/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48">
        <v>42</v>
      </c>
      <c r="I66" s="91">
        <v>9</v>
      </c>
      <c r="J66" s="393" t="s">
        <v>170</v>
      </c>
      <c r="K66" s="1"/>
      <c r="L66" s="217" t="s">
        <v>92</v>
      </c>
      <c r="M66" s="400" t="s">
        <v>63</v>
      </c>
      <c r="N66" s="46" t="s">
        <v>75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28"/>
      <c r="H67" s="48">
        <v>9</v>
      </c>
      <c r="I67" s="91">
        <v>19</v>
      </c>
      <c r="J67" s="36" t="s">
        <v>23</v>
      </c>
      <c r="K67" s="4">
        <f>SUM(I50)</f>
        <v>16</v>
      </c>
      <c r="L67" s="36" t="s">
        <v>3</v>
      </c>
      <c r="M67" s="487">
        <v>16460</v>
      </c>
      <c r="N67" s="99">
        <f>SUM(H50)</f>
        <v>14920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28"/>
      <c r="H68" s="98">
        <v>5</v>
      </c>
      <c r="I68" s="91">
        <v>17</v>
      </c>
      <c r="J68" s="36" t="s">
        <v>21</v>
      </c>
      <c r="K68" s="4">
        <f t="shared" ref="K68:K76" si="12">SUM(I51)</f>
        <v>33</v>
      </c>
      <c r="L68" s="36" t="s">
        <v>0</v>
      </c>
      <c r="M68" s="488">
        <v>6280</v>
      </c>
      <c r="N68" s="99">
        <f t="shared" ref="N68:N76" si="13">SUM(H51)</f>
        <v>7287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98">
        <v>3</v>
      </c>
      <c r="I69" s="91">
        <v>23</v>
      </c>
      <c r="J69" s="36" t="s">
        <v>27</v>
      </c>
      <c r="K69" s="4">
        <f t="shared" si="12"/>
        <v>26</v>
      </c>
      <c r="L69" s="36" t="s">
        <v>30</v>
      </c>
      <c r="M69" s="488">
        <v>4448</v>
      </c>
      <c r="N69" s="99">
        <f t="shared" si="13"/>
        <v>3847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48">
        <v>0</v>
      </c>
      <c r="I70" s="91">
        <v>2</v>
      </c>
      <c r="J70" s="36" t="s">
        <v>6</v>
      </c>
      <c r="K70" s="4">
        <f t="shared" si="12"/>
        <v>40</v>
      </c>
      <c r="L70" s="36" t="s">
        <v>2</v>
      </c>
      <c r="M70" s="488">
        <v>3396</v>
      </c>
      <c r="N70" s="99">
        <f t="shared" si="13"/>
        <v>3074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98">
        <v>0</v>
      </c>
      <c r="I71" s="91">
        <v>3</v>
      </c>
      <c r="J71" s="36" t="s">
        <v>10</v>
      </c>
      <c r="K71" s="4">
        <f t="shared" si="12"/>
        <v>34</v>
      </c>
      <c r="L71" s="36" t="s">
        <v>1</v>
      </c>
      <c r="M71" s="488">
        <v>1383</v>
      </c>
      <c r="N71" s="99">
        <f t="shared" si="13"/>
        <v>1655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48">
        <v>0</v>
      </c>
      <c r="I72" s="91">
        <v>4</v>
      </c>
      <c r="J72" s="36" t="s">
        <v>11</v>
      </c>
      <c r="K72" s="4">
        <f t="shared" si="12"/>
        <v>22</v>
      </c>
      <c r="L72" s="36" t="s">
        <v>26</v>
      </c>
      <c r="M72" s="488">
        <v>1371</v>
      </c>
      <c r="N72" s="99">
        <f t="shared" si="13"/>
        <v>1371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48">
        <v>0</v>
      </c>
      <c r="I73" s="91">
        <v>5</v>
      </c>
      <c r="J73" s="36" t="s">
        <v>12</v>
      </c>
      <c r="K73" s="4">
        <f t="shared" si="12"/>
        <v>31</v>
      </c>
      <c r="L73" s="36" t="s">
        <v>64</v>
      </c>
      <c r="M73" s="488">
        <v>1676</v>
      </c>
      <c r="N73" s="99">
        <f t="shared" si="13"/>
        <v>1343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48">
        <v>0</v>
      </c>
      <c r="I74" s="91">
        <v>6</v>
      </c>
      <c r="J74" s="36" t="s">
        <v>13</v>
      </c>
      <c r="K74" s="4">
        <f t="shared" si="12"/>
        <v>25</v>
      </c>
      <c r="L74" s="36" t="s">
        <v>29</v>
      </c>
      <c r="M74" s="488">
        <v>1273</v>
      </c>
      <c r="N74" s="99">
        <f t="shared" si="13"/>
        <v>1252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48">
        <v>0</v>
      </c>
      <c r="I75" s="91">
        <v>7</v>
      </c>
      <c r="J75" s="36" t="s">
        <v>14</v>
      </c>
      <c r="K75" s="4">
        <f t="shared" si="12"/>
        <v>38</v>
      </c>
      <c r="L75" s="36" t="s">
        <v>38</v>
      </c>
      <c r="M75" s="488">
        <v>1107</v>
      </c>
      <c r="N75" s="99">
        <f t="shared" si="13"/>
        <v>1149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48">
        <v>0</v>
      </c>
      <c r="I76" s="91">
        <v>8</v>
      </c>
      <c r="J76" s="36" t="s">
        <v>15</v>
      </c>
      <c r="K76" s="15">
        <f t="shared" si="12"/>
        <v>14</v>
      </c>
      <c r="L76" s="84" t="s">
        <v>19</v>
      </c>
      <c r="M76" s="489">
        <v>1075</v>
      </c>
      <c r="N76" s="190">
        <f t="shared" si="13"/>
        <v>967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48">
        <v>0</v>
      </c>
      <c r="I77" s="91">
        <v>10</v>
      </c>
      <c r="J77" s="36" t="s">
        <v>16</v>
      </c>
      <c r="K77" s="4"/>
      <c r="L77" s="129" t="s">
        <v>56</v>
      </c>
      <c r="M77" s="351">
        <v>41049</v>
      </c>
      <c r="N77" s="195">
        <f>SUM(H90)</f>
        <v>39539</v>
      </c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47">
        <v>0</v>
      </c>
      <c r="I78" s="91">
        <v>11</v>
      </c>
      <c r="J78" s="36" t="s">
        <v>17</v>
      </c>
      <c r="M78" s="53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48">
        <v>0</v>
      </c>
      <c r="I79" s="91">
        <v>12</v>
      </c>
      <c r="J79" s="36" t="s">
        <v>18</v>
      </c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07">
        <v>0</v>
      </c>
      <c r="I80" s="91">
        <v>18</v>
      </c>
      <c r="J80" s="36" t="s">
        <v>22</v>
      </c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47">
        <v>0</v>
      </c>
      <c r="I81" s="91">
        <v>20</v>
      </c>
      <c r="J81" s="36" t="s">
        <v>24</v>
      </c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48">
        <v>0</v>
      </c>
      <c r="I82" s="91">
        <v>21</v>
      </c>
      <c r="J82" s="36" t="s">
        <v>72</v>
      </c>
      <c r="L82" s="412" t="s">
        <v>193</v>
      </c>
      <c r="M82" s="28">
        <v>66799</v>
      </c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98">
        <v>0</v>
      </c>
      <c r="I83" s="91">
        <v>27</v>
      </c>
      <c r="J83" s="36" t="s">
        <v>31</v>
      </c>
      <c r="L83" s="412" t="s">
        <v>194</v>
      </c>
      <c r="M83" s="28">
        <v>68309</v>
      </c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48">
        <v>0</v>
      </c>
      <c r="I84" s="91">
        <v>28</v>
      </c>
      <c r="J84" s="36" t="s">
        <v>32</v>
      </c>
      <c r="L84" s="412" t="s">
        <v>192</v>
      </c>
      <c r="M84" s="28">
        <v>41049</v>
      </c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48">
        <v>0</v>
      </c>
      <c r="I85" s="91">
        <v>29</v>
      </c>
      <c r="J85" s="36" t="s">
        <v>54</v>
      </c>
      <c r="L85" s="482" t="s">
        <v>195</v>
      </c>
      <c r="M85" s="28">
        <v>39539</v>
      </c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48">
        <v>0</v>
      </c>
      <c r="I86" s="91">
        <v>30</v>
      </c>
      <c r="J86" s="36" t="s">
        <v>33</v>
      </c>
      <c r="L86" s="478"/>
      <c r="M86" s="478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48">
        <v>0</v>
      </c>
      <c r="I87" s="91">
        <v>32</v>
      </c>
      <c r="J87" s="36" t="s">
        <v>35</v>
      </c>
      <c r="L87" s="51" t="s">
        <v>196</v>
      </c>
      <c r="M87" s="483">
        <f>SUM(M82+M83)/(M84+M85)*100</f>
        <v>167.65275227080957</v>
      </c>
      <c r="Q87" s="1"/>
      <c r="R87" s="52"/>
      <c r="S87" s="28"/>
      <c r="T87" s="28"/>
      <c r="U87" s="28"/>
      <c r="V87" s="28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48">
        <v>0</v>
      </c>
      <c r="I88" s="91">
        <v>35</v>
      </c>
      <c r="J88" s="36" t="s">
        <v>36</v>
      </c>
      <c r="L88" s="478"/>
      <c r="M88" s="478"/>
      <c r="Q88" s="1"/>
      <c r="R88" s="52"/>
      <c r="S88" s="33"/>
      <c r="T88" s="3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98">
        <v>0</v>
      </c>
      <c r="I89" s="91">
        <v>39</v>
      </c>
      <c r="J89" s="36" t="s">
        <v>39</v>
      </c>
      <c r="Q89" s="1"/>
      <c r="R89" s="5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32">
        <f>SUM(H50:H89)</f>
        <v>39539</v>
      </c>
      <c r="I90" s="91"/>
      <c r="J90" s="4" t="s">
        <v>48</v>
      </c>
      <c r="Q90" s="1"/>
      <c r="R90" s="12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2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23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2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2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2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1"/>
  <sheetViews>
    <sheetView zoomScaleNormal="100" workbookViewId="0">
      <selection activeCell="L47" sqref="L47"/>
    </sheetView>
  </sheetViews>
  <sheetFormatPr defaultRowHeight="13.5" customHeight="1" x14ac:dyDescent="0.15"/>
  <cols>
    <col min="1" max="1" width="6.125" style="471" customWidth="1"/>
    <col min="2" max="2" width="19.25" style="471" customWidth="1"/>
    <col min="3" max="4" width="13.25" style="471" customWidth="1"/>
    <col min="5" max="6" width="11.875" style="471" customWidth="1"/>
    <col min="7" max="7" width="19.875" style="471" customWidth="1"/>
    <col min="8" max="8" width="14.5" style="471" customWidth="1"/>
    <col min="9" max="9" width="5.125" style="471" customWidth="1"/>
    <col min="10" max="10" width="17.625" style="471" customWidth="1"/>
    <col min="11" max="11" width="5" style="471" customWidth="1"/>
    <col min="12" max="12" width="17.875" style="471" customWidth="1"/>
    <col min="13" max="13" width="15.375" style="1" customWidth="1"/>
    <col min="14" max="14" width="14.25" style="1" customWidth="1"/>
    <col min="15" max="15" width="10.5" style="471" customWidth="1"/>
    <col min="16" max="16" width="9" style="471"/>
    <col min="17" max="17" width="7.75" style="471" customWidth="1"/>
    <col min="18" max="18" width="14" style="471" customWidth="1"/>
    <col min="19" max="30" width="7.625" style="471" customWidth="1"/>
    <col min="31" max="16384" width="9" style="471"/>
  </cols>
  <sheetData>
    <row r="1" spans="8:30" ht="13.5" customHeight="1" x14ac:dyDescent="0.2">
      <c r="H1" s="183" t="s">
        <v>70</v>
      </c>
      <c r="I1" s="476"/>
      <c r="J1" s="50"/>
      <c r="K1" s="1"/>
      <c r="L1" s="51"/>
      <c r="M1" s="492"/>
      <c r="N1" s="51"/>
      <c r="O1" s="52"/>
      <c r="Q1" s="1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46" t="s">
        <v>209</v>
      </c>
      <c r="I2" s="4"/>
      <c r="J2" s="208" t="s">
        <v>70</v>
      </c>
      <c r="K2" s="89"/>
      <c r="L2" s="374" t="s">
        <v>187</v>
      </c>
      <c r="N2" s="52"/>
      <c r="O2" s="2"/>
      <c r="Q2" s="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ht="13.5" customHeight="1" x14ac:dyDescent="0.15">
      <c r="H3" s="25" t="s">
        <v>100</v>
      </c>
      <c r="I3" s="4"/>
      <c r="J3" s="160" t="s">
        <v>9</v>
      </c>
      <c r="K3" s="89"/>
      <c r="L3" s="375" t="s">
        <v>100</v>
      </c>
      <c r="M3" s="498"/>
      <c r="N3" s="499"/>
      <c r="O3" s="2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506">
        <v>22819</v>
      </c>
      <c r="I4" s="91">
        <v>33</v>
      </c>
      <c r="J4" s="183" t="s">
        <v>0</v>
      </c>
      <c r="K4" s="135">
        <f>SUM(I4)</f>
        <v>33</v>
      </c>
      <c r="L4" s="367">
        <v>22596</v>
      </c>
      <c r="M4" s="504"/>
      <c r="N4" s="499"/>
      <c r="O4" s="2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98">
        <v>18121</v>
      </c>
      <c r="I5" s="91">
        <v>13</v>
      </c>
      <c r="J5" s="183" t="s">
        <v>7</v>
      </c>
      <c r="K5" s="135">
        <f t="shared" ref="K5:K13" si="0">SUM(I5)</f>
        <v>13</v>
      </c>
      <c r="L5" s="368">
        <v>14545</v>
      </c>
      <c r="M5" s="498"/>
      <c r="N5" s="499"/>
      <c r="O5" s="2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98">
        <v>16877</v>
      </c>
      <c r="I6" s="91">
        <v>9</v>
      </c>
      <c r="J6" s="408" t="s">
        <v>170</v>
      </c>
      <c r="K6" s="135">
        <f t="shared" si="0"/>
        <v>9</v>
      </c>
      <c r="L6" s="368">
        <v>14711</v>
      </c>
      <c r="M6" s="107"/>
      <c r="N6" s="100"/>
      <c r="O6" s="2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345">
        <v>7344</v>
      </c>
      <c r="I7" s="91">
        <v>24</v>
      </c>
      <c r="J7" s="183" t="s">
        <v>28</v>
      </c>
      <c r="K7" s="135">
        <f t="shared" si="0"/>
        <v>24</v>
      </c>
      <c r="L7" s="368">
        <v>7013</v>
      </c>
      <c r="M7" s="107"/>
      <c r="O7" s="2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98">
        <v>7273</v>
      </c>
      <c r="I8" s="91">
        <v>34</v>
      </c>
      <c r="J8" s="183" t="s">
        <v>1</v>
      </c>
      <c r="K8" s="135">
        <f t="shared" si="0"/>
        <v>34</v>
      </c>
      <c r="L8" s="368">
        <v>6919</v>
      </c>
      <c r="M8" s="107"/>
      <c r="N8" s="105"/>
      <c r="O8" s="2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98">
        <v>5048</v>
      </c>
      <c r="I9" s="91">
        <v>25</v>
      </c>
      <c r="J9" s="183" t="s">
        <v>29</v>
      </c>
      <c r="K9" s="135">
        <f t="shared" si="0"/>
        <v>25</v>
      </c>
      <c r="L9" s="368">
        <v>10298</v>
      </c>
      <c r="M9" s="107"/>
      <c r="O9" s="2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345">
        <v>4223</v>
      </c>
      <c r="I10" s="91">
        <v>22</v>
      </c>
      <c r="J10" s="183" t="s">
        <v>26</v>
      </c>
      <c r="K10" s="135">
        <f t="shared" si="0"/>
        <v>22</v>
      </c>
      <c r="L10" s="368">
        <v>5040</v>
      </c>
      <c r="M10" s="107"/>
      <c r="O10" s="2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98">
        <v>3092</v>
      </c>
      <c r="I11" s="91">
        <v>17</v>
      </c>
      <c r="J11" s="183" t="s">
        <v>21</v>
      </c>
      <c r="K11" s="135">
        <f t="shared" si="0"/>
        <v>17</v>
      </c>
      <c r="L11" s="368">
        <v>3192</v>
      </c>
      <c r="M11" s="107"/>
      <c r="O11" s="2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98">
        <v>2901</v>
      </c>
      <c r="I12" s="91">
        <v>2</v>
      </c>
      <c r="J12" s="183" t="s">
        <v>6</v>
      </c>
      <c r="K12" s="135">
        <f t="shared" si="0"/>
        <v>2</v>
      </c>
      <c r="L12" s="368">
        <v>808</v>
      </c>
      <c r="M12" s="107"/>
      <c r="O12" s="1"/>
      <c r="Q12" s="1"/>
      <c r="R12" s="52"/>
      <c r="S12" s="28"/>
      <c r="T12" s="28"/>
      <c r="U12" s="101"/>
      <c r="V12" s="28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190">
        <v>2759</v>
      </c>
      <c r="I13" s="152">
        <v>36</v>
      </c>
      <c r="J13" s="253" t="s">
        <v>5</v>
      </c>
      <c r="K13" s="207">
        <f t="shared" si="0"/>
        <v>36</v>
      </c>
      <c r="L13" s="376">
        <v>2739</v>
      </c>
      <c r="M13" s="108"/>
      <c r="N13" s="109"/>
      <c r="O13" s="1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457">
        <v>2740</v>
      </c>
      <c r="I14" s="254">
        <v>38</v>
      </c>
      <c r="J14" s="477" t="s">
        <v>38</v>
      </c>
      <c r="K14" s="89" t="s">
        <v>8</v>
      </c>
      <c r="L14" s="377">
        <v>111406</v>
      </c>
      <c r="N14" s="52"/>
      <c r="O14" s="1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98">
        <v>2227</v>
      </c>
      <c r="I15" s="91">
        <v>1</v>
      </c>
      <c r="J15" s="183" t="s">
        <v>4</v>
      </c>
      <c r="K15" s="55"/>
      <c r="L15" s="28"/>
      <c r="N15" s="57"/>
      <c r="O15" s="1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98">
        <v>1568</v>
      </c>
      <c r="I16" s="91">
        <v>40</v>
      </c>
      <c r="J16" s="183" t="s">
        <v>2</v>
      </c>
      <c r="K16" s="5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98">
        <v>1558</v>
      </c>
      <c r="I17" s="91">
        <v>20</v>
      </c>
      <c r="J17" s="183" t="s">
        <v>24</v>
      </c>
      <c r="K17" s="49"/>
      <c r="L17" s="28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37">
        <v>1536</v>
      </c>
      <c r="I18" s="91">
        <v>26</v>
      </c>
      <c r="J18" s="183" t="s">
        <v>30</v>
      </c>
      <c r="K18" s="49"/>
      <c r="L18" s="28"/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99">
        <v>1319</v>
      </c>
      <c r="I19" s="91">
        <v>12</v>
      </c>
      <c r="J19" s="183" t="s">
        <v>18</v>
      </c>
      <c r="K19" s="1"/>
      <c r="L19" s="57" t="s">
        <v>70</v>
      </c>
      <c r="M19" s="104"/>
      <c r="N19" s="46" t="s">
        <v>75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98">
        <v>1213</v>
      </c>
      <c r="I20" s="91">
        <v>21</v>
      </c>
      <c r="J20" s="183" t="s">
        <v>25</v>
      </c>
      <c r="K20" s="135">
        <f>SUM(I4)</f>
        <v>33</v>
      </c>
      <c r="L20" s="183" t="s">
        <v>0</v>
      </c>
      <c r="M20" s="378">
        <v>24663</v>
      </c>
      <c r="N20" s="99">
        <f>SUM(H4)</f>
        <v>22819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65" t="s">
        <v>46</v>
      </c>
      <c r="B21" s="66" t="s">
        <v>47</v>
      </c>
      <c r="C21" s="66" t="s">
        <v>206</v>
      </c>
      <c r="D21" s="66" t="s">
        <v>184</v>
      </c>
      <c r="E21" s="66" t="s">
        <v>41</v>
      </c>
      <c r="F21" s="66" t="s">
        <v>50</v>
      </c>
      <c r="G21" s="328" t="s">
        <v>188</v>
      </c>
      <c r="H21" s="98">
        <v>1179</v>
      </c>
      <c r="I21" s="91">
        <v>6</v>
      </c>
      <c r="J21" s="183" t="s">
        <v>13</v>
      </c>
      <c r="K21" s="135">
        <f t="shared" ref="K21:K29" si="1">SUM(I5)</f>
        <v>13</v>
      </c>
      <c r="L21" s="183" t="s">
        <v>7</v>
      </c>
      <c r="M21" s="379">
        <v>16892</v>
      </c>
      <c r="N21" s="99">
        <f t="shared" ref="N21:N29" si="2">SUM(H5)</f>
        <v>18121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68">
        <v>1</v>
      </c>
      <c r="B22" s="183" t="s">
        <v>0</v>
      </c>
      <c r="C22" s="47">
        <f>SUM(H4)</f>
        <v>22819</v>
      </c>
      <c r="D22" s="110">
        <f>SUM(L4)</f>
        <v>22596</v>
      </c>
      <c r="E22" s="62">
        <f t="shared" ref="E22:E31" si="3">SUM(N20/M20*100)</f>
        <v>92.523212910027169</v>
      </c>
      <c r="F22" s="58">
        <f t="shared" ref="F22:F32" si="4">SUM(C22/D22*100)</f>
        <v>100.98690033634273</v>
      </c>
      <c r="G22" s="69"/>
      <c r="H22" s="98">
        <v>979</v>
      </c>
      <c r="I22" s="91">
        <v>31</v>
      </c>
      <c r="J22" s="91" t="s">
        <v>64</v>
      </c>
      <c r="K22" s="135">
        <f t="shared" si="1"/>
        <v>9</v>
      </c>
      <c r="L22" s="408" t="s">
        <v>170</v>
      </c>
      <c r="M22" s="379">
        <v>17193</v>
      </c>
      <c r="N22" s="99">
        <f t="shared" si="2"/>
        <v>16877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68">
        <v>2</v>
      </c>
      <c r="B23" s="183" t="s">
        <v>7</v>
      </c>
      <c r="C23" s="47">
        <f t="shared" ref="C23:C31" si="5">SUM(H5)</f>
        <v>18121</v>
      </c>
      <c r="D23" s="110">
        <f t="shared" ref="D23:D31" si="6">SUM(L5)</f>
        <v>14545</v>
      </c>
      <c r="E23" s="62">
        <f t="shared" si="3"/>
        <v>107.27563343594602</v>
      </c>
      <c r="F23" s="58">
        <f t="shared" si="4"/>
        <v>124.58576830525953</v>
      </c>
      <c r="G23" s="69"/>
      <c r="H23" s="98">
        <v>972</v>
      </c>
      <c r="I23" s="91">
        <v>16</v>
      </c>
      <c r="J23" s="183" t="s">
        <v>3</v>
      </c>
      <c r="K23" s="135">
        <f t="shared" si="1"/>
        <v>24</v>
      </c>
      <c r="L23" s="183" t="s">
        <v>28</v>
      </c>
      <c r="M23" s="379">
        <v>6682</v>
      </c>
      <c r="N23" s="99">
        <f t="shared" si="2"/>
        <v>7344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68">
        <v>3</v>
      </c>
      <c r="B24" s="408" t="s">
        <v>170</v>
      </c>
      <c r="C24" s="47">
        <f t="shared" si="5"/>
        <v>16877</v>
      </c>
      <c r="D24" s="110">
        <f t="shared" si="6"/>
        <v>14711</v>
      </c>
      <c r="E24" s="62">
        <f t="shared" si="3"/>
        <v>98.162042691793175</v>
      </c>
      <c r="F24" s="58">
        <f t="shared" si="4"/>
        <v>114.72367616069607</v>
      </c>
      <c r="G24" s="69"/>
      <c r="H24" s="98">
        <v>928</v>
      </c>
      <c r="I24" s="91">
        <v>15</v>
      </c>
      <c r="J24" s="183" t="s">
        <v>20</v>
      </c>
      <c r="K24" s="135">
        <f t="shared" si="1"/>
        <v>34</v>
      </c>
      <c r="L24" s="183" t="s">
        <v>1</v>
      </c>
      <c r="M24" s="379">
        <v>7836</v>
      </c>
      <c r="N24" s="99">
        <f t="shared" si="2"/>
        <v>7273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68">
        <v>4</v>
      </c>
      <c r="B25" s="183" t="s">
        <v>28</v>
      </c>
      <c r="C25" s="47">
        <f t="shared" si="5"/>
        <v>7344</v>
      </c>
      <c r="D25" s="110">
        <f t="shared" si="6"/>
        <v>7013</v>
      </c>
      <c r="E25" s="62">
        <f t="shared" si="3"/>
        <v>109.90721340915894</v>
      </c>
      <c r="F25" s="58">
        <f t="shared" si="4"/>
        <v>104.71980607443318</v>
      </c>
      <c r="G25" s="69"/>
      <c r="H25" s="98">
        <v>708</v>
      </c>
      <c r="I25" s="91">
        <v>18</v>
      </c>
      <c r="J25" s="183" t="s">
        <v>22</v>
      </c>
      <c r="K25" s="135">
        <f t="shared" si="1"/>
        <v>25</v>
      </c>
      <c r="L25" s="183" t="s">
        <v>29</v>
      </c>
      <c r="M25" s="379">
        <v>4769</v>
      </c>
      <c r="N25" s="99">
        <f t="shared" si="2"/>
        <v>5048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68">
        <v>5</v>
      </c>
      <c r="B26" s="183" t="s">
        <v>1</v>
      </c>
      <c r="C26" s="47">
        <f t="shared" si="5"/>
        <v>7273</v>
      </c>
      <c r="D26" s="110">
        <f t="shared" si="6"/>
        <v>6919</v>
      </c>
      <c r="E26" s="62">
        <f t="shared" si="3"/>
        <v>92.815211842776918</v>
      </c>
      <c r="F26" s="58">
        <f t="shared" si="4"/>
        <v>105.11634629281687</v>
      </c>
      <c r="G26" s="79"/>
      <c r="H26" s="98">
        <v>403</v>
      </c>
      <c r="I26" s="91">
        <v>14</v>
      </c>
      <c r="J26" s="183" t="s">
        <v>19</v>
      </c>
      <c r="K26" s="135">
        <f t="shared" si="1"/>
        <v>22</v>
      </c>
      <c r="L26" s="183" t="s">
        <v>26</v>
      </c>
      <c r="M26" s="379">
        <v>4522</v>
      </c>
      <c r="N26" s="99">
        <f t="shared" si="2"/>
        <v>4223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68">
        <v>6</v>
      </c>
      <c r="B27" s="183" t="s">
        <v>29</v>
      </c>
      <c r="C27" s="47">
        <f t="shared" si="5"/>
        <v>5048</v>
      </c>
      <c r="D27" s="110">
        <f t="shared" si="6"/>
        <v>10298</v>
      </c>
      <c r="E27" s="62">
        <f t="shared" si="3"/>
        <v>105.85028307821347</v>
      </c>
      <c r="F27" s="58">
        <f t="shared" si="4"/>
        <v>49.019227034375604</v>
      </c>
      <c r="G27" s="83"/>
      <c r="H27" s="98">
        <v>173</v>
      </c>
      <c r="I27" s="91">
        <v>11</v>
      </c>
      <c r="J27" s="183" t="s">
        <v>17</v>
      </c>
      <c r="K27" s="135">
        <f t="shared" si="1"/>
        <v>17</v>
      </c>
      <c r="L27" s="183" t="s">
        <v>21</v>
      </c>
      <c r="M27" s="379">
        <v>3114</v>
      </c>
      <c r="N27" s="99">
        <f t="shared" si="2"/>
        <v>3092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68">
        <v>7</v>
      </c>
      <c r="B28" s="183" t="s">
        <v>26</v>
      </c>
      <c r="C28" s="47">
        <f t="shared" si="5"/>
        <v>4223</v>
      </c>
      <c r="D28" s="110">
        <f t="shared" si="6"/>
        <v>5040</v>
      </c>
      <c r="E28" s="62">
        <f t="shared" si="3"/>
        <v>93.387881468376818</v>
      </c>
      <c r="F28" s="58">
        <f t="shared" si="4"/>
        <v>83.789682539682545</v>
      </c>
      <c r="G28" s="69"/>
      <c r="H28" s="98">
        <v>148</v>
      </c>
      <c r="I28" s="91">
        <v>5</v>
      </c>
      <c r="J28" s="183" t="s">
        <v>12</v>
      </c>
      <c r="K28" s="135">
        <f t="shared" si="1"/>
        <v>2</v>
      </c>
      <c r="L28" s="183" t="s">
        <v>6</v>
      </c>
      <c r="M28" s="379">
        <v>2239</v>
      </c>
      <c r="N28" s="99">
        <f t="shared" si="2"/>
        <v>2901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68">
        <v>8</v>
      </c>
      <c r="B29" s="183" t="s">
        <v>21</v>
      </c>
      <c r="C29" s="47">
        <f t="shared" si="5"/>
        <v>3092</v>
      </c>
      <c r="D29" s="110">
        <f t="shared" si="6"/>
        <v>3192</v>
      </c>
      <c r="E29" s="62">
        <f t="shared" si="3"/>
        <v>99.293513166345534</v>
      </c>
      <c r="F29" s="58">
        <f t="shared" si="4"/>
        <v>96.867167919799499</v>
      </c>
      <c r="G29" s="80"/>
      <c r="H29" s="98">
        <v>52</v>
      </c>
      <c r="I29" s="91">
        <v>29</v>
      </c>
      <c r="J29" s="183" t="s">
        <v>54</v>
      </c>
      <c r="K29" s="207">
        <f t="shared" si="1"/>
        <v>36</v>
      </c>
      <c r="L29" s="253" t="s">
        <v>5</v>
      </c>
      <c r="M29" s="380">
        <v>1704</v>
      </c>
      <c r="N29" s="99">
        <f t="shared" si="2"/>
        <v>2759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68">
        <v>9</v>
      </c>
      <c r="B30" s="183" t="s">
        <v>6</v>
      </c>
      <c r="C30" s="47">
        <f t="shared" si="5"/>
        <v>2901</v>
      </c>
      <c r="D30" s="110">
        <f t="shared" si="6"/>
        <v>808</v>
      </c>
      <c r="E30" s="62">
        <f t="shared" si="3"/>
        <v>129.56677087985707</v>
      </c>
      <c r="F30" s="58">
        <f t="shared" si="4"/>
        <v>359.03465346534654</v>
      </c>
      <c r="G30" s="79"/>
      <c r="H30" s="345">
        <v>28</v>
      </c>
      <c r="I30" s="91">
        <v>4</v>
      </c>
      <c r="J30" s="183" t="s">
        <v>11</v>
      </c>
      <c r="K30" s="129"/>
      <c r="L30" s="390" t="s">
        <v>109</v>
      </c>
      <c r="M30" s="381">
        <v>109040</v>
      </c>
      <c r="N30" s="99">
        <f>SUM(H44)</f>
        <v>108238</v>
      </c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1">
        <v>10</v>
      </c>
      <c r="B31" s="253" t="s">
        <v>5</v>
      </c>
      <c r="C31" s="47">
        <f t="shared" si="5"/>
        <v>2759</v>
      </c>
      <c r="D31" s="110">
        <f t="shared" si="6"/>
        <v>2739</v>
      </c>
      <c r="E31" s="63">
        <f t="shared" si="3"/>
        <v>161.91314553990611</v>
      </c>
      <c r="F31" s="70">
        <f t="shared" si="4"/>
        <v>100.73019350127782</v>
      </c>
      <c r="G31" s="82"/>
      <c r="H31" s="98">
        <v>21</v>
      </c>
      <c r="I31" s="91">
        <v>27</v>
      </c>
      <c r="J31" s="183" t="s">
        <v>31</v>
      </c>
      <c r="K31" s="49"/>
      <c r="L31" s="249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72"/>
      <c r="B32" s="73" t="s">
        <v>57</v>
      </c>
      <c r="C32" s="74">
        <f>SUM(H44)</f>
        <v>108238</v>
      </c>
      <c r="D32" s="74">
        <f>SUM(L14)</f>
        <v>111406</v>
      </c>
      <c r="E32" s="75">
        <f>SUM(N30/M30*100)</f>
        <v>99.264490095377838</v>
      </c>
      <c r="F32" s="70">
        <f t="shared" si="4"/>
        <v>97.156347054916253</v>
      </c>
      <c r="G32" s="92">
        <f>SUM(M40)</f>
        <v>88.987380222572</v>
      </c>
      <c r="H32" s="99">
        <v>10</v>
      </c>
      <c r="I32" s="91">
        <v>32</v>
      </c>
      <c r="J32" s="183" t="s">
        <v>35</v>
      </c>
      <c r="K32" s="49"/>
      <c r="L32" s="24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98">
        <v>9</v>
      </c>
      <c r="I33" s="91">
        <v>39</v>
      </c>
      <c r="J33" s="183" t="s">
        <v>39</v>
      </c>
      <c r="K33" s="49"/>
      <c r="L33" s="24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1"/>
      <c r="D34" s="11"/>
      <c r="H34" s="137">
        <v>5</v>
      </c>
      <c r="I34" s="91">
        <v>23</v>
      </c>
      <c r="J34" s="183" t="s">
        <v>27</v>
      </c>
      <c r="K34" s="49"/>
      <c r="L34" s="24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99">
        <v>5</v>
      </c>
      <c r="I35" s="91">
        <v>28</v>
      </c>
      <c r="J35" s="183" t="s">
        <v>32</v>
      </c>
      <c r="K35" s="49"/>
      <c r="L35" s="412" t="s">
        <v>193</v>
      </c>
      <c r="M35" s="28">
        <v>96274</v>
      </c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98">
        <v>0</v>
      </c>
      <c r="I36" s="91">
        <v>3</v>
      </c>
      <c r="J36" s="183" t="s">
        <v>10</v>
      </c>
      <c r="K36" s="49"/>
      <c r="L36" s="412" t="s">
        <v>194</v>
      </c>
      <c r="M36" s="28">
        <v>97076</v>
      </c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98">
        <v>0</v>
      </c>
      <c r="I37" s="91">
        <v>7</v>
      </c>
      <c r="J37" s="183" t="s">
        <v>14</v>
      </c>
      <c r="K37" s="49"/>
      <c r="L37" s="412" t="s">
        <v>192</v>
      </c>
      <c r="M37" s="28">
        <v>109040</v>
      </c>
      <c r="Q37" s="1"/>
      <c r="R37" s="52"/>
      <c r="S37" s="28"/>
      <c r="T37" s="28"/>
      <c r="U37" s="28"/>
      <c r="V37" s="101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98">
        <v>0</v>
      </c>
      <c r="I38" s="91">
        <v>8</v>
      </c>
      <c r="J38" s="183" t="s">
        <v>15</v>
      </c>
      <c r="K38" s="49"/>
      <c r="L38" s="482" t="s">
        <v>195</v>
      </c>
      <c r="M38" s="28">
        <v>108238</v>
      </c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98">
        <v>0</v>
      </c>
      <c r="I39" s="91">
        <v>10</v>
      </c>
      <c r="J39" s="183" t="s">
        <v>16</v>
      </c>
      <c r="K39" s="49"/>
      <c r="L39" s="478"/>
      <c r="M39" s="47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98">
        <v>0</v>
      </c>
      <c r="I40" s="91">
        <v>19</v>
      </c>
      <c r="J40" s="183" t="s">
        <v>23</v>
      </c>
      <c r="K40" s="49"/>
      <c r="L40" s="51" t="s">
        <v>196</v>
      </c>
      <c r="M40" s="483">
        <f>SUM(M35+M36)/(M37+M38)*100</f>
        <v>88.987380222572</v>
      </c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345">
        <v>0</v>
      </c>
      <c r="I41" s="91">
        <v>30</v>
      </c>
      <c r="J41" s="183" t="s">
        <v>33</v>
      </c>
      <c r="K41" s="49"/>
      <c r="L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98">
        <v>0</v>
      </c>
      <c r="I42" s="91">
        <v>35</v>
      </c>
      <c r="J42" s="183" t="s">
        <v>36</v>
      </c>
      <c r="K42" s="49"/>
      <c r="L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98">
        <v>0</v>
      </c>
      <c r="I43" s="91">
        <v>37</v>
      </c>
      <c r="J43" s="183" t="s">
        <v>37</v>
      </c>
      <c r="K43" s="49"/>
      <c r="L43" s="28"/>
      <c r="Q43" s="1"/>
      <c r="R43" s="52"/>
      <c r="S43" s="33"/>
      <c r="T43" s="33"/>
      <c r="U43" s="33"/>
      <c r="V43" s="33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32">
        <f>SUM(H4:H43)</f>
        <v>108238</v>
      </c>
      <c r="I44" s="4"/>
      <c r="J44" s="182" t="s">
        <v>48</v>
      </c>
      <c r="K44" s="61"/>
      <c r="L44" s="1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2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3:30" ht="13.5" customHeight="1" x14ac:dyDescent="0.2">
      <c r="I47" s="471" t="s">
        <v>191</v>
      </c>
      <c r="J47" s="50"/>
      <c r="K47" s="1"/>
      <c r="L47" s="505"/>
      <c r="N47" s="51"/>
      <c r="Q47" s="1"/>
      <c r="R47" s="52"/>
      <c r="S47" s="28"/>
      <c r="T47" s="28"/>
      <c r="U47" s="28"/>
      <c r="V47" s="28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09" t="s">
        <v>206</v>
      </c>
      <c r="I48" s="4"/>
      <c r="J48" s="204" t="s">
        <v>105</v>
      </c>
      <c r="K48" s="89"/>
      <c r="L48" s="353" t="s">
        <v>187</v>
      </c>
      <c r="N48" s="52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8" t="s">
        <v>100</v>
      </c>
      <c r="I49" s="4"/>
      <c r="J49" s="160" t="s">
        <v>9</v>
      </c>
      <c r="K49" s="111"/>
      <c r="L49" s="106" t="s">
        <v>100</v>
      </c>
      <c r="M49" s="498"/>
      <c r="N49" s="499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99">
        <v>298528</v>
      </c>
      <c r="I50" s="183">
        <v>17</v>
      </c>
      <c r="J50" s="182" t="s">
        <v>21</v>
      </c>
      <c r="K50" s="138">
        <f>SUM(I50)</f>
        <v>17</v>
      </c>
      <c r="L50" s="354">
        <v>48386</v>
      </c>
      <c r="M50" s="498"/>
      <c r="N50" s="499"/>
      <c r="O50" s="28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98">
        <v>99984</v>
      </c>
      <c r="I51" s="183">
        <v>36</v>
      </c>
      <c r="J51" s="183" t="s">
        <v>5</v>
      </c>
      <c r="K51" s="138">
        <f t="shared" ref="K51:K59" si="7">SUM(I51)</f>
        <v>36</v>
      </c>
      <c r="L51" s="354">
        <v>70488</v>
      </c>
      <c r="M51" s="498"/>
      <c r="N51" s="499"/>
      <c r="O51" s="28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98">
        <v>31722</v>
      </c>
      <c r="I52" s="183">
        <v>40</v>
      </c>
      <c r="J52" s="182" t="s">
        <v>2</v>
      </c>
      <c r="K52" s="138">
        <f t="shared" si="7"/>
        <v>40</v>
      </c>
      <c r="L52" s="354">
        <v>29848</v>
      </c>
      <c r="M52" s="86"/>
      <c r="N52" s="52"/>
      <c r="O52" s="28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98">
        <v>23063</v>
      </c>
      <c r="I53" s="183">
        <v>38</v>
      </c>
      <c r="J53" s="182" t="s">
        <v>38</v>
      </c>
      <c r="K53" s="138">
        <f t="shared" si="7"/>
        <v>38</v>
      </c>
      <c r="L53" s="354">
        <v>19806</v>
      </c>
      <c r="M53" s="86"/>
      <c r="N53" s="52"/>
      <c r="O53" s="1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65" t="s">
        <v>46</v>
      </c>
      <c r="B54" s="66" t="s">
        <v>47</v>
      </c>
      <c r="C54" s="66" t="s">
        <v>206</v>
      </c>
      <c r="D54" s="66" t="s">
        <v>184</v>
      </c>
      <c r="E54" s="66" t="s">
        <v>41</v>
      </c>
      <c r="F54" s="66" t="s">
        <v>50</v>
      </c>
      <c r="G54" s="328" t="s">
        <v>188</v>
      </c>
      <c r="H54" s="98">
        <v>20783</v>
      </c>
      <c r="I54" s="183">
        <v>16</v>
      </c>
      <c r="J54" s="182" t="s">
        <v>3</v>
      </c>
      <c r="K54" s="138">
        <f t="shared" si="7"/>
        <v>16</v>
      </c>
      <c r="L54" s="354">
        <v>17866</v>
      </c>
      <c r="M54" s="86"/>
      <c r="N54" s="52"/>
      <c r="O54" s="1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68">
        <v>1</v>
      </c>
      <c r="B55" s="182" t="s">
        <v>21</v>
      </c>
      <c r="C55" s="47">
        <f>SUM(H50)</f>
        <v>298528</v>
      </c>
      <c r="D55" s="6">
        <f t="shared" ref="D55:D64" si="8">SUM(L50)</f>
        <v>48386</v>
      </c>
      <c r="E55" s="58">
        <f>SUM(N66/M66*100)</f>
        <v>98.753212899896454</v>
      </c>
      <c r="F55" s="58">
        <f t="shared" ref="F55:F65" si="9">SUM(C55/D55*100)</f>
        <v>616.97185136196424</v>
      </c>
      <c r="G55" s="69"/>
      <c r="H55" s="98">
        <v>20030</v>
      </c>
      <c r="I55" s="183">
        <v>24</v>
      </c>
      <c r="J55" s="182" t="s">
        <v>28</v>
      </c>
      <c r="K55" s="138">
        <f t="shared" si="7"/>
        <v>24</v>
      </c>
      <c r="L55" s="354">
        <v>16976</v>
      </c>
      <c r="M55" s="86"/>
      <c r="N55" s="52"/>
      <c r="O55" s="1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68">
        <v>2</v>
      </c>
      <c r="B56" s="183" t="s">
        <v>5</v>
      </c>
      <c r="C56" s="47">
        <f t="shared" ref="C56:C64" si="10">SUM(H51)</f>
        <v>99984</v>
      </c>
      <c r="D56" s="6">
        <f t="shared" si="8"/>
        <v>70488</v>
      </c>
      <c r="E56" s="58">
        <f t="shared" ref="E56:E65" si="11">SUM(N67/M67*100)</f>
        <v>96.477058908669861</v>
      </c>
      <c r="F56" s="58">
        <f t="shared" si="9"/>
        <v>141.84542049710589</v>
      </c>
      <c r="G56" s="69"/>
      <c r="H56" s="98">
        <v>16729</v>
      </c>
      <c r="I56" s="183">
        <v>26</v>
      </c>
      <c r="J56" s="182" t="s">
        <v>30</v>
      </c>
      <c r="K56" s="138">
        <f t="shared" si="7"/>
        <v>26</v>
      </c>
      <c r="L56" s="354">
        <v>12901</v>
      </c>
      <c r="M56" s="86"/>
      <c r="N56" s="52"/>
      <c r="O56" s="1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68">
        <v>3</v>
      </c>
      <c r="B57" s="182" t="s">
        <v>2</v>
      </c>
      <c r="C57" s="47">
        <f t="shared" si="10"/>
        <v>31722</v>
      </c>
      <c r="D57" s="6">
        <f t="shared" si="8"/>
        <v>29848</v>
      </c>
      <c r="E57" s="58">
        <f t="shared" si="11"/>
        <v>103.25499641950393</v>
      </c>
      <c r="F57" s="58">
        <f t="shared" si="9"/>
        <v>106.27847761994103</v>
      </c>
      <c r="G57" s="69"/>
      <c r="H57" s="98">
        <v>13304</v>
      </c>
      <c r="I57" s="183">
        <v>37</v>
      </c>
      <c r="J57" s="182" t="s">
        <v>37</v>
      </c>
      <c r="K57" s="138">
        <f t="shared" si="7"/>
        <v>37</v>
      </c>
      <c r="L57" s="354">
        <v>15367</v>
      </c>
      <c r="M57" s="86"/>
      <c r="N57" s="52"/>
      <c r="O57" s="1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68">
        <v>4</v>
      </c>
      <c r="B58" s="182" t="s">
        <v>38</v>
      </c>
      <c r="C58" s="47">
        <f t="shared" si="10"/>
        <v>23063</v>
      </c>
      <c r="D58" s="6">
        <f t="shared" si="8"/>
        <v>19806</v>
      </c>
      <c r="E58" s="58">
        <f t="shared" si="11"/>
        <v>116.87528505549081</v>
      </c>
      <c r="F58" s="58">
        <f t="shared" si="9"/>
        <v>116.44451176411188</v>
      </c>
      <c r="G58" s="69"/>
      <c r="H58" s="507">
        <v>13149</v>
      </c>
      <c r="I58" s="185">
        <v>25</v>
      </c>
      <c r="J58" s="185" t="s">
        <v>29</v>
      </c>
      <c r="K58" s="138">
        <f t="shared" si="7"/>
        <v>25</v>
      </c>
      <c r="L58" s="352">
        <v>16624</v>
      </c>
      <c r="M58" s="86"/>
      <c r="N58" s="52"/>
      <c r="O58" s="1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68">
        <v>5</v>
      </c>
      <c r="B59" s="182" t="s">
        <v>3</v>
      </c>
      <c r="C59" s="47">
        <f t="shared" si="10"/>
        <v>20783</v>
      </c>
      <c r="D59" s="6">
        <f t="shared" si="8"/>
        <v>17866</v>
      </c>
      <c r="E59" s="58">
        <f t="shared" si="11"/>
        <v>92.062015503875969</v>
      </c>
      <c r="F59" s="58">
        <f t="shared" si="9"/>
        <v>116.32710175752827</v>
      </c>
      <c r="G59" s="79"/>
      <c r="H59" s="460">
        <v>10474</v>
      </c>
      <c r="I59" s="253">
        <v>33</v>
      </c>
      <c r="J59" s="185" t="s">
        <v>0</v>
      </c>
      <c r="K59" s="138">
        <f t="shared" si="7"/>
        <v>33</v>
      </c>
      <c r="L59" s="352">
        <v>12515</v>
      </c>
      <c r="M59" s="86"/>
      <c r="N59" s="52"/>
      <c r="O59" s="1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68">
        <v>6</v>
      </c>
      <c r="B60" s="182" t="s">
        <v>28</v>
      </c>
      <c r="C60" s="47">
        <f t="shared" si="10"/>
        <v>20030</v>
      </c>
      <c r="D60" s="6">
        <f t="shared" si="8"/>
        <v>16976</v>
      </c>
      <c r="E60" s="58">
        <f t="shared" si="11"/>
        <v>97.148122999320989</v>
      </c>
      <c r="F60" s="58">
        <f t="shared" si="9"/>
        <v>117.99010367577756</v>
      </c>
      <c r="G60" s="69"/>
      <c r="H60" s="475">
        <v>7429</v>
      </c>
      <c r="I60" s="477">
        <v>35</v>
      </c>
      <c r="J60" s="255" t="s">
        <v>36</v>
      </c>
      <c r="K60" s="89" t="s">
        <v>8</v>
      </c>
      <c r="L60" s="356">
        <v>306975</v>
      </c>
      <c r="O60" s="1"/>
      <c r="Q60" s="1"/>
      <c r="R60" s="52"/>
      <c r="S60" s="28"/>
      <c r="T60" s="28"/>
      <c r="U60" s="28"/>
      <c r="V60" s="28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68">
        <v>7</v>
      </c>
      <c r="B61" s="182" t="s">
        <v>30</v>
      </c>
      <c r="C61" s="47">
        <f t="shared" si="10"/>
        <v>16729</v>
      </c>
      <c r="D61" s="6">
        <f t="shared" si="8"/>
        <v>12901</v>
      </c>
      <c r="E61" s="58">
        <f t="shared" si="11"/>
        <v>110.56109972903312</v>
      </c>
      <c r="F61" s="58">
        <f t="shared" si="9"/>
        <v>129.67211844043098</v>
      </c>
      <c r="G61" s="69"/>
      <c r="H61" s="345">
        <v>7198</v>
      </c>
      <c r="I61" s="183">
        <v>30</v>
      </c>
      <c r="J61" s="182" t="s">
        <v>99</v>
      </c>
      <c r="K61" s="55"/>
      <c r="L61" s="28"/>
      <c r="N61" s="57"/>
      <c r="O61" s="1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68">
        <v>8</v>
      </c>
      <c r="B62" s="182" t="s">
        <v>37</v>
      </c>
      <c r="C62" s="47">
        <f t="shared" si="10"/>
        <v>13304</v>
      </c>
      <c r="D62" s="6">
        <f t="shared" si="8"/>
        <v>15367</v>
      </c>
      <c r="E62" s="58">
        <f t="shared" si="11"/>
        <v>91.354803268557305</v>
      </c>
      <c r="F62" s="58">
        <f t="shared" si="9"/>
        <v>86.575128522157868</v>
      </c>
      <c r="G62" s="80"/>
      <c r="H62" s="98">
        <v>5801</v>
      </c>
      <c r="I62" s="183">
        <v>29</v>
      </c>
      <c r="J62" s="182" t="s">
        <v>54</v>
      </c>
      <c r="K62" s="55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68">
        <v>9</v>
      </c>
      <c r="B63" s="185" t="s">
        <v>29</v>
      </c>
      <c r="C63" s="47">
        <f t="shared" si="10"/>
        <v>13149</v>
      </c>
      <c r="D63" s="6">
        <f t="shared" si="8"/>
        <v>16624</v>
      </c>
      <c r="E63" s="58">
        <f t="shared" si="11"/>
        <v>98.332336224947653</v>
      </c>
      <c r="F63" s="58">
        <f t="shared" si="9"/>
        <v>79.096487006737249</v>
      </c>
      <c r="G63" s="79"/>
      <c r="H63" s="345">
        <v>5452</v>
      </c>
      <c r="I63" s="183">
        <v>34</v>
      </c>
      <c r="J63" s="182" t="s">
        <v>1</v>
      </c>
      <c r="K63" s="49"/>
      <c r="L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1">
        <v>10</v>
      </c>
      <c r="B64" s="185" t="s">
        <v>0</v>
      </c>
      <c r="C64" s="47">
        <f t="shared" si="10"/>
        <v>10474</v>
      </c>
      <c r="D64" s="6">
        <f t="shared" si="8"/>
        <v>12515</v>
      </c>
      <c r="E64" s="64">
        <f t="shared" si="11"/>
        <v>120.58484918259266</v>
      </c>
      <c r="F64" s="58">
        <f t="shared" si="9"/>
        <v>83.691570115860969</v>
      </c>
      <c r="G64" s="82"/>
      <c r="H64" s="137">
        <v>4480</v>
      </c>
      <c r="I64" s="182">
        <v>1</v>
      </c>
      <c r="J64" s="182" t="s">
        <v>4</v>
      </c>
      <c r="K64" s="49"/>
      <c r="L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72"/>
      <c r="B65" s="73" t="s">
        <v>57</v>
      </c>
      <c r="C65" s="74">
        <f>SUM(H90)</f>
        <v>594835</v>
      </c>
      <c r="D65" s="74">
        <f>SUM(L60)</f>
        <v>306975</v>
      </c>
      <c r="E65" s="77">
        <f t="shared" si="11"/>
        <v>99.291744981454826</v>
      </c>
      <c r="F65" s="77">
        <f t="shared" si="9"/>
        <v>193.77310855932893</v>
      </c>
      <c r="G65" s="92">
        <f>SUM(M86)</f>
        <v>82.571426896264626</v>
      </c>
      <c r="H65" s="99">
        <v>4231</v>
      </c>
      <c r="I65" s="183">
        <v>14</v>
      </c>
      <c r="J65" s="182" t="s">
        <v>19</v>
      </c>
      <c r="K65" s="1"/>
      <c r="L65" s="218" t="s">
        <v>105</v>
      </c>
      <c r="M65" s="157" t="s">
        <v>202</v>
      </c>
      <c r="N65" s="471" t="s">
        <v>75</v>
      </c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98">
        <v>4015</v>
      </c>
      <c r="I66" s="182">
        <v>15</v>
      </c>
      <c r="J66" s="182" t="s">
        <v>20</v>
      </c>
      <c r="K66" s="131">
        <f>SUM(I50)</f>
        <v>17</v>
      </c>
      <c r="L66" s="182" t="s">
        <v>21</v>
      </c>
      <c r="M66" s="366">
        <v>302297</v>
      </c>
      <c r="N66" s="99">
        <f>SUM(H50)</f>
        <v>298528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345">
        <v>3020</v>
      </c>
      <c r="I67" s="182">
        <v>21</v>
      </c>
      <c r="J67" s="182" t="s">
        <v>25</v>
      </c>
      <c r="K67" s="131">
        <f t="shared" ref="K67:K75" si="12">SUM(I51)</f>
        <v>36</v>
      </c>
      <c r="L67" s="183" t="s">
        <v>5</v>
      </c>
      <c r="M67" s="364">
        <v>103635</v>
      </c>
      <c r="N67" s="99">
        <f t="shared" ref="N67:N75" si="13">SUM(H51)</f>
        <v>99984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28"/>
      <c r="D68" s="1"/>
      <c r="H68" s="98">
        <v>1269</v>
      </c>
      <c r="I68" s="182">
        <v>11</v>
      </c>
      <c r="J68" s="182" t="s">
        <v>17</v>
      </c>
      <c r="K68" s="131">
        <f t="shared" si="12"/>
        <v>40</v>
      </c>
      <c r="L68" s="182" t="s">
        <v>2</v>
      </c>
      <c r="M68" s="364">
        <v>30722</v>
      </c>
      <c r="N68" s="99">
        <f t="shared" si="13"/>
        <v>31722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98">
        <v>1080</v>
      </c>
      <c r="I69" s="182">
        <v>13</v>
      </c>
      <c r="J69" s="182" t="s">
        <v>7</v>
      </c>
      <c r="K69" s="131">
        <f t="shared" si="12"/>
        <v>38</v>
      </c>
      <c r="L69" s="182" t="s">
        <v>38</v>
      </c>
      <c r="M69" s="364">
        <v>19733</v>
      </c>
      <c r="N69" s="99">
        <f t="shared" si="13"/>
        <v>23063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345">
        <v>1047</v>
      </c>
      <c r="I70" s="182">
        <v>39</v>
      </c>
      <c r="J70" s="182" t="s">
        <v>39</v>
      </c>
      <c r="K70" s="131">
        <f t="shared" si="12"/>
        <v>16</v>
      </c>
      <c r="L70" s="182" t="s">
        <v>3</v>
      </c>
      <c r="M70" s="364">
        <v>22575</v>
      </c>
      <c r="N70" s="99">
        <f t="shared" si="13"/>
        <v>20783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98">
        <v>627</v>
      </c>
      <c r="I71" s="182">
        <v>2</v>
      </c>
      <c r="J71" s="182" t="s">
        <v>6</v>
      </c>
      <c r="K71" s="131">
        <f t="shared" si="12"/>
        <v>24</v>
      </c>
      <c r="L71" s="182" t="s">
        <v>28</v>
      </c>
      <c r="M71" s="364">
        <v>20618</v>
      </c>
      <c r="N71" s="99">
        <f t="shared" si="13"/>
        <v>20030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98">
        <v>329</v>
      </c>
      <c r="I72" s="182">
        <v>9</v>
      </c>
      <c r="J72" s="393" t="s">
        <v>170</v>
      </c>
      <c r="K72" s="131">
        <f t="shared" si="12"/>
        <v>26</v>
      </c>
      <c r="L72" s="182" t="s">
        <v>30</v>
      </c>
      <c r="M72" s="364">
        <v>15131</v>
      </c>
      <c r="N72" s="99">
        <f t="shared" si="13"/>
        <v>16729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98">
        <v>316</v>
      </c>
      <c r="I73" s="182">
        <v>22</v>
      </c>
      <c r="J73" s="182" t="s">
        <v>26</v>
      </c>
      <c r="K73" s="131">
        <f t="shared" si="12"/>
        <v>37</v>
      </c>
      <c r="L73" s="182" t="s">
        <v>37</v>
      </c>
      <c r="M73" s="364">
        <v>14563</v>
      </c>
      <c r="N73" s="99">
        <f t="shared" si="13"/>
        <v>13304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98">
        <v>248</v>
      </c>
      <c r="I74" s="182">
        <v>23</v>
      </c>
      <c r="J74" s="182" t="s">
        <v>27</v>
      </c>
      <c r="K74" s="131">
        <f t="shared" si="12"/>
        <v>25</v>
      </c>
      <c r="L74" s="185" t="s">
        <v>29</v>
      </c>
      <c r="M74" s="365">
        <v>13372</v>
      </c>
      <c r="N74" s="99">
        <f t="shared" si="13"/>
        <v>13149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98">
        <v>199</v>
      </c>
      <c r="I75" s="182">
        <v>28</v>
      </c>
      <c r="J75" s="182" t="s">
        <v>32</v>
      </c>
      <c r="K75" s="131">
        <f t="shared" si="12"/>
        <v>33</v>
      </c>
      <c r="L75" s="185" t="s">
        <v>0</v>
      </c>
      <c r="M75" s="365">
        <v>8686</v>
      </c>
      <c r="N75" s="190">
        <f t="shared" si="13"/>
        <v>10474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98">
        <v>156</v>
      </c>
      <c r="I76" s="182">
        <v>27</v>
      </c>
      <c r="J76" s="182" t="s">
        <v>31</v>
      </c>
      <c r="K76" s="4"/>
      <c r="L76" s="390" t="s">
        <v>109</v>
      </c>
      <c r="M76" s="397">
        <v>599078</v>
      </c>
      <c r="N76" s="195">
        <f>SUM(H90)</f>
        <v>594835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98">
        <v>139</v>
      </c>
      <c r="I77" s="182">
        <v>4</v>
      </c>
      <c r="J77" s="182" t="s">
        <v>11</v>
      </c>
      <c r="K77" s="49"/>
      <c r="L77" s="32"/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99">
        <v>22</v>
      </c>
      <c r="I78" s="182">
        <v>18</v>
      </c>
      <c r="J78" s="182" t="s">
        <v>22</v>
      </c>
      <c r="K78" s="49"/>
      <c r="L78" s="32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98">
        <v>11</v>
      </c>
      <c r="I79" s="182">
        <v>3</v>
      </c>
      <c r="J79" s="182" t="s">
        <v>10</v>
      </c>
      <c r="K79" s="49"/>
      <c r="L79" s="32"/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37">
        <v>0</v>
      </c>
      <c r="I80" s="182">
        <v>5</v>
      </c>
      <c r="J80" s="182" t="s">
        <v>12</v>
      </c>
      <c r="K80" s="49"/>
      <c r="L80" s="32"/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99">
        <v>0</v>
      </c>
      <c r="I81" s="182">
        <v>6</v>
      </c>
      <c r="J81" s="182" t="s">
        <v>13</v>
      </c>
      <c r="K81" s="49"/>
      <c r="L81" s="412" t="s">
        <v>193</v>
      </c>
      <c r="M81" s="28">
        <v>490794</v>
      </c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98">
        <v>0</v>
      </c>
      <c r="I82" s="182">
        <v>7</v>
      </c>
      <c r="J82" s="182" t="s">
        <v>14</v>
      </c>
      <c r="K82" s="49"/>
      <c r="L82" s="412" t="s">
        <v>194</v>
      </c>
      <c r="M82" s="28">
        <v>495037</v>
      </c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98">
        <v>0</v>
      </c>
      <c r="I83" s="182">
        <v>8</v>
      </c>
      <c r="J83" s="182" t="s">
        <v>15</v>
      </c>
      <c r="K83" s="49"/>
      <c r="L83" s="412" t="s">
        <v>192</v>
      </c>
      <c r="M83" s="28">
        <v>599078</v>
      </c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98">
        <v>0</v>
      </c>
      <c r="I84" s="182">
        <v>10</v>
      </c>
      <c r="J84" s="182" t="s">
        <v>16</v>
      </c>
      <c r="K84" s="49"/>
      <c r="L84" s="482" t="s">
        <v>195</v>
      </c>
      <c r="M84" s="28">
        <v>594835</v>
      </c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221">
        <v>0</v>
      </c>
      <c r="I85" s="183">
        <v>12</v>
      </c>
      <c r="J85" s="183" t="s">
        <v>18</v>
      </c>
      <c r="K85" s="49"/>
      <c r="L85" s="478"/>
      <c r="M85" s="478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98">
        <v>0</v>
      </c>
      <c r="I86" s="182">
        <v>19</v>
      </c>
      <c r="J86" s="182" t="s">
        <v>23</v>
      </c>
      <c r="K86" s="49"/>
      <c r="L86" s="51" t="s">
        <v>196</v>
      </c>
      <c r="M86" s="483">
        <f>SUM(M81+M82)/(M83+M84)*100</f>
        <v>82.571426896264626</v>
      </c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98">
        <v>0</v>
      </c>
      <c r="I87" s="182">
        <v>20</v>
      </c>
      <c r="J87" s="182" t="s">
        <v>24</v>
      </c>
      <c r="K87" s="49"/>
      <c r="L87" s="28"/>
      <c r="Q87" s="1"/>
      <c r="R87" s="52"/>
      <c r="S87" s="33"/>
      <c r="T87" s="33"/>
      <c r="U87" s="33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98">
        <v>0</v>
      </c>
      <c r="I88" s="182">
        <v>31</v>
      </c>
      <c r="J88" s="182" t="s">
        <v>34</v>
      </c>
      <c r="K88" s="49"/>
      <c r="L88" s="2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98">
        <v>0</v>
      </c>
      <c r="I89" s="182">
        <v>32</v>
      </c>
      <c r="J89" s="182" t="s">
        <v>35</v>
      </c>
      <c r="K89" s="49"/>
      <c r="L89" s="28"/>
    </row>
    <row r="90" spans="8:30" ht="13.5" customHeight="1" x14ac:dyDescent="0.15">
      <c r="H90" s="132">
        <f>SUM(H50:H89)</f>
        <v>594835</v>
      </c>
      <c r="I90" s="4"/>
      <c r="J90" s="7" t="s">
        <v>48</v>
      </c>
      <c r="K90" s="61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6:AA73"/>
  <sheetViews>
    <sheetView workbookViewId="0">
      <selection activeCell="D71" sqref="D71"/>
    </sheetView>
  </sheetViews>
  <sheetFormatPr defaultRowHeight="13.5" x14ac:dyDescent="0.15"/>
  <cols>
    <col min="1" max="1" width="9.375" style="258" customWidth="1"/>
    <col min="2" max="2" width="6.625" style="258" customWidth="1"/>
    <col min="3" max="3" width="6.875" style="258" customWidth="1"/>
    <col min="4" max="4" width="6.125" style="258" customWidth="1"/>
    <col min="5" max="5" width="6.625" style="258" customWidth="1"/>
    <col min="6" max="13" width="6.125" style="258" customWidth="1"/>
    <col min="14" max="14" width="8.625" style="258" customWidth="1"/>
    <col min="15" max="15" width="8.375" style="258" customWidth="1"/>
    <col min="16" max="16" width="5" style="258" customWidth="1"/>
    <col min="17" max="17" width="11.25" style="170" customWidth="1"/>
    <col min="18" max="18" width="12.5" style="258" customWidth="1"/>
    <col min="19" max="26" width="7.625" style="258" customWidth="1"/>
    <col min="27" max="16384" width="9" style="258"/>
  </cols>
  <sheetData>
    <row r="6" spans="1:17" x14ac:dyDescent="0.15">
      <c r="Q6" s="357"/>
    </row>
    <row r="10" spans="1:17" x14ac:dyDescent="0.15">
      <c r="O10" s="228"/>
    </row>
    <row r="15" spans="1:17" ht="12.75" customHeight="1" x14ac:dyDescent="0.15"/>
    <row r="16" spans="1:17" ht="11.1" customHeight="1" x14ac:dyDescent="0.15">
      <c r="A16" s="13"/>
      <c r="B16" s="167" t="s">
        <v>89</v>
      </c>
      <c r="C16" s="167" t="s">
        <v>90</v>
      </c>
      <c r="D16" s="167" t="s">
        <v>91</v>
      </c>
      <c r="E16" s="167" t="s">
        <v>80</v>
      </c>
      <c r="F16" s="167" t="s">
        <v>81</v>
      </c>
      <c r="G16" s="167" t="s">
        <v>82</v>
      </c>
      <c r="H16" s="167" t="s">
        <v>83</v>
      </c>
      <c r="I16" s="167" t="s">
        <v>84</v>
      </c>
      <c r="J16" s="167" t="s">
        <v>85</v>
      </c>
      <c r="K16" s="167" t="s">
        <v>86</v>
      </c>
      <c r="L16" s="167" t="s">
        <v>87</v>
      </c>
      <c r="M16" s="233" t="s">
        <v>88</v>
      </c>
      <c r="N16" s="235" t="s">
        <v>123</v>
      </c>
      <c r="O16" s="167" t="s">
        <v>125</v>
      </c>
    </row>
    <row r="17" spans="1:27" ht="11.1" customHeight="1" x14ac:dyDescent="0.15">
      <c r="A17" s="7" t="s">
        <v>177</v>
      </c>
      <c r="B17" s="164">
        <v>61.5</v>
      </c>
      <c r="C17" s="164">
        <v>79.400000000000006</v>
      </c>
      <c r="D17" s="164">
        <v>78.3</v>
      </c>
      <c r="E17" s="164">
        <v>80.8</v>
      </c>
      <c r="F17" s="164">
        <v>75.5</v>
      </c>
      <c r="G17" s="164">
        <v>87.5</v>
      </c>
      <c r="H17" s="166">
        <v>76.400000000000006</v>
      </c>
      <c r="I17" s="164">
        <v>81.5</v>
      </c>
      <c r="J17" s="164">
        <v>93.4</v>
      </c>
      <c r="K17" s="164">
        <v>68.2</v>
      </c>
      <c r="L17" s="164">
        <v>78</v>
      </c>
      <c r="M17" s="165">
        <v>73.099999999999994</v>
      </c>
      <c r="N17" s="237">
        <f>SUM(B17:M17)</f>
        <v>933.6</v>
      </c>
      <c r="O17" s="236">
        <v>103.3</v>
      </c>
      <c r="P17" s="158"/>
      <c r="Q17" s="238"/>
      <c r="R17" s="239"/>
      <c r="S17" s="239"/>
      <c r="T17" s="158"/>
      <c r="U17" s="158"/>
      <c r="V17" s="158"/>
      <c r="W17" s="158"/>
      <c r="X17" s="158"/>
      <c r="Y17" s="158"/>
      <c r="Z17" s="1"/>
      <c r="AA17" s="1"/>
    </row>
    <row r="18" spans="1:27" ht="11.1" customHeight="1" x14ac:dyDescent="0.15">
      <c r="A18" s="7" t="s">
        <v>180</v>
      </c>
      <c r="B18" s="164">
        <v>67.599999999999994</v>
      </c>
      <c r="C18" s="164">
        <v>77.900000000000006</v>
      </c>
      <c r="D18" s="164">
        <v>84.6</v>
      </c>
      <c r="E18" s="164">
        <v>82.2</v>
      </c>
      <c r="F18" s="164">
        <v>73.400000000000006</v>
      </c>
      <c r="G18" s="164">
        <v>80.5</v>
      </c>
      <c r="H18" s="166">
        <v>83.7</v>
      </c>
      <c r="I18" s="164">
        <v>78.400000000000006</v>
      </c>
      <c r="J18" s="164">
        <v>74.3</v>
      </c>
      <c r="K18" s="164">
        <v>69.400000000000006</v>
      </c>
      <c r="L18" s="164">
        <v>69.599999999999994</v>
      </c>
      <c r="M18" s="165">
        <v>68.099999999999994</v>
      </c>
      <c r="N18" s="237">
        <f>SUM(B18:M18)</f>
        <v>909.7</v>
      </c>
      <c r="O18" s="236">
        <f t="shared" ref="O18:O20" si="0">ROUND(N18/N17*100,1)</f>
        <v>97.4</v>
      </c>
      <c r="P18" s="158"/>
      <c r="Q18" s="239"/>
      <c r="R18" s="239"/>
      <c r="S18" s="239"/>
      <c r="T18" s="158"/>
      <c r="U18" s="158"/>
      <c r="V18" s="158"/>
      <c r="W18" s="158"/>
      <c r="X18" s="158"/>
      <c r="Y18" s="158"/>
      <c r="Z18" s="1"/>
      <c r="AA18" s="1"/>
    </row>
    <row r="19" spans="1:27" ht="11.1" customHeight="1" x14ac:dyDescent="0.15">
      <c r="A19" s="7" t="s">
        <v>179</v>
      </c>
      <c r="B19" s="164">
        <v>60.4</v>
      </c>
      <c r="C19" s="164">
        <v>67.900000000000006</v>
      </c>
      <c r="D19" s="164">
        <v>64.7</v>
      </c>
      <c r="E19" s="164">
        <v>74.900000000000006</v>
      </c>
      <c r="F19" s="164">
        <v>58.4</v>
      </c>
      <c r="G19" s="164">
        <v>62.5</v>
      </c>
      <c r="H19" s="166">
        <v>65.5</v>
      </c>
      <c r="I19" s="164">
        <v>60</v>
      </c>
      <c r="J19" s="164">
        <v>66</v>
      </c>
      <c r="K19" s="164">
        <v>71.8</v>
      </c>
      <c r="L19" s="164">
        <v>82.7</v>
      </c>
      <c r="M19" s="165">
        <v>78.5</v>
      </c>
      <c r="N19" s="237">
        <f>SUM(B19:M19)</f>
        <v>813.3</v>
      </c>
      <c r="O19" s="236">
        <f t="shared" si="0"/>
        <v>89.4</v>
      </c>
      <c r="P19" s="158"/>
      <c r="Q19" s="180"/>
      <c r="R19" s="239"/>
      <c r="S19" s="239"/>
      <c r="T19" s="158"/>
      <c r="U19" s="158"/>
      <c r="V19" s="158"/>
      <c r="W19" s="158"/>
      <c r="X19" s="158"/>
      <c r="Y19" s="158"/>
      <c r="Z19" s="1"/>
      <c r="AA19" s="1"/>
    </row>
    <row r="20" spans="1:27" ht="11.1" customHeight="1" x14ac:dyDescent="0.15">
      <c r="A20" s="7" t="s">
        <v>184</v>
      </c>
      <c r="B20" s="164">
        <v>73.8</v>
      </c>
      <c r="C20" s="164">
        <v>75.2</v>
      </c>
      <c r="D20" s="164">
        <v>80.7</v>
      </c>
      <c r="E20" s="164">
        <v>84</v>
      </c>
      <c r="F20" s="164">
        <v>76.400000000000006</v>
      </c>
      <c r="G20" s="164">
        <v>85.7</v>
      </c>
      <c r="H20" s="166">
        <v>93.5</v>
      </c>
      <c r="I20" s="164">
        <v>83.6</v>
      </c>
      <c r="J20" s="164">
        <v>90.4</v>
      </c>
      <c r="K20" s="164">
        <v>78.8</v>
      </c>
      <c r="L20" s="164">
        <v>76.900000000000006</v>
      </c>
      <c r="M20" s="165">
        <v>79.7</v>
      </c>
      <c r="N20" s="237">
        <f>SUM(B20:M20)</f>
        <v>978.69999999999993</v>
      </c>
      <c r="O20" s="236">
        <f t="shared" si="0"/>
        <v>120.3</v>
      </c>
      <c r="P20" s="158"/>
      <c r="Q20" s="180"/>
      <c r="R20" s="239"/>
      <c r="S20" s="239"/>
      <c r="T20" s="158"/>
      <c r="U20" s="158"/>
      <c r="V20" s="158"/>
      <c r="W20" s="158"/>
      <c r="X20" s="158"/>
      <c r="Y20" s="158"/>
      <c r="Z20" s="1"/>
      <c r="AA20" s="1"/>
    </row>
    <row r="21" spans="1:27" ht="11.1" customHeight="1" x14ac:dyDescent="0.15">
      <c r="A21" s="7" t="s">
        <v>206</v>
      </c>
      <c r="B21" s="164">
        <v>73</v>
      </c>
      <c r="C21" s="164">
        <v>75.900000000000006</v>
      </c>
      <c r="D21" s="164">
        <v>71.5</v>
      </c>
      <c r="E21" s="164"/>
      <c r="F21" s="164"/>
      <c r="G21" s="164"/>
      <c r="H21" s="166"/>
      <c r="I21" s="164"/>
      <c r="J21" s="164"/>
      <c r="K21" s="164"/>
      <c r="L21" s="164"/>
      <c r="M21" s="165"/>
      <c r="N21" s="237"/>
      <c r="O21" s="236"/>
      <c r="P21" s="158"/>
      <c r="Q21" s="180"/>
      <c r="R21" s="158"/>
      <c r="S21" s="158"/>
      <c r="T21" s="158"/>
      <c r="U21" s="158"/>
      <c r="V21" s="158"/>
      <c r="W21" s="158"/>
      <c r="X21" s="158"/>
      <c r="Y21" s="158"/>
      <c r="Z21" s="1"/>
      <c r="AA21" s="1"/>
    </row>
    <row r="22" spans="1:27" ht="12.75" customHeight="1" x14ac:dyDescent="0.1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158"/>
      <c r="O22" s="158"/>
      <c r="P22" s="158"/>
      <c r="Q22" s="180"/>
      <c r="R22" s="158"/>
      <c r="S22" s="158"/>
      <c r="T22" s="158"/>
      <c r="U22" s="158"/>
      <c r="V22" s="158"/>
      <c r="W22" s="158"/>
      <c r="X22" s="158"/>
      <c r="Y22" s="158"/>
      <c r="Z22" s="1"/>
      <c r="AA22" s="1"/>
    </row>
    <row r="23" spans="1:27" ht="9.9499999999999993" customHeight="1" x14ac:dyDescent="0.15">
      <c r="N23" s="158"/>
      <c r="O23" s="158"/>
      <c r="P23" s="158"/>
      <c r="Q23" s="180"/>
      <c r="R23" s="158"/>
      <c r="S23" s="158"/>
      <c r="T23" s="158"/>
      <c r="U23" s="158"/>
      <c r="V23" s="158"/>
      <c r="W23" s="158"/>
      <c r="X23" s="158"/>
      <c r="Y23" s="158"/>
      <c r="Z23" s="1"/>
      <c r="AA23" s="1"/>
    </row>
    <row r="24" spans="1:27" x14ac:dyDescent="0.15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</row>
    <row r="28" spans="1:27" x14ac:dyDescent="0.15">
      <c r="O28" s="172"/>
    </row>
    <row r="33" spans="1:26" x14ac:dyDescent="0.15">
      <c r="M33" s="46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7"/>
      <c r="B41" s="167" t="s">
        <v>89</v>
      </c>
      <c r="C41" s="167" t="s">
        <v>90</v>
      </c>
      <c r="D41" s="167" t="s">
        <v>91</v>
      </c>
      <c r="E41" s="167" t="s">
        <v>80</v>
      </c>
      <c r="F41" s="167" t="s">
        <v>81</v>
      </c>
      <c r="G41" s="167" t="s">
        <v>82</v>
      </c>
      <c r="H41" s="167" t="s">
        <v>83</v>
      </c>
      <c r="I41" s="167" t="s">
        <v>84</v>
      </c>
      <c r="J41" s="167" t="s">
        <v>85</v>
      </c>
      <c r="K41" s="167" t="s">
        <v>86</v>
      </c>
      <c r="L41" s="167" t="s">
        <v>87</v>
      </c>
      <c r="M41" s="233" t="s">
        <v>88</v>
      </c>
      <c r="N41" s="235" t="s">
        <v>124</v>
      </c>
      <c r="O41" s="167" t="s">
        <v>125</v>
      </c>
      <c r="P41" s="1"/>
      <c r="Q41" s="168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 x14ac:dyDescent="0.15">
      <c r="A42" s="7" t="s">
        <v>177</v>
      </c>
      <c r="B42" s="173">
        <v>79.8</v>
      </c>
      <c r="C42" s="173">
        <v>86.7</v>
      </c>
      <c r="D42" s="173">
        <v>87.5</v>
      </c>
      <c r="E42" s="173">
        <v>89.9</v>
      </c>
      <c r="F42" s="173">
        <v>91.4</v>
      </c>
      <c r="G42" s="173">
        <v>93.2</v>
      </c>
      <c r="H42" s="173">
        <v>87.8</v>
      </c>
      <c r="I42" s="173">
        <v>85.7</v>
      </c>
      <c r="J42" s="173">
        <v>93.5</v>
      </c>
      <c r="K42" s="173">
        <v>78.5</v>
      </c>
      <c r="L42" s="173">
        <v>81.599999999999994</v>
      </c>
      <c r="M42" s="234">
        <v>78.3</v>
      </c>
      <c r="N42" s="241">
        <f>SUM(B42:M42)/12</f>
        <v>86.158333333333346</v>
      </c>
      <c r="O42" s="236">
        <v>102.9</v>
      </c>
      <c r="P42" s="158"/>
      <c r="Q42" s="333"/>
      <c r="R42" s="333"/>
      <c r="S42" s="158"/>
      <c r="T42" s="158"/>
      <c r="U42" s="158"/>
      <c r="V42" s="158"/>
      <c r="W42" s="158"/>
      <c r="X42" s="158"/>
      <c r="Y42" s="158"/>
      <c r="Z42" s="158"/>
    </row>
    <row r="43" spans="1:26" ht="11.1" customHeight="1" x14ac:dyDescent="0.15">
      <c r="A43" s="7" t="s">
        <v>180</v>
      </c>
      <c r="B43" s="173">
        <v>80.8</v>
      </c>
      <c r="C43" s="173">
        <v>86.3</v>
      </c>
      <c r="D43" s="173">
        <v>91.5</v>
      </c>
      <c r="E43" s="173">
        <v>87</v>
      </c>
      <c r="F43" s="173">
        <v>86.6</v>
      </c>
      <c r="G43" s="173">
        <v>91.7</v>
      </c>
      <c r="H43" s="173">
        <v>91.2</v>
      </c>
      <c r="I43" s="173">
        <v>93.3</v>
      </c>
      <c r="J43" s="173">
        <v>88.1</v>
      </c>
      <c r="K43" s="173">
        <v>94.4</v>
      </c>
      <c r="L43" s="173">
        <v>79.5</v>
      </c>
      <c r="M43" s="234">
        <v>80.2</v>
      </c>
      <c r="N43" s="241">
        <f>SUM(B43:M43)/12</f>
        <v>87.550000000000011</v>
      </c>
      <c r="O43" s="236">
        <f t="shared" ref="O43:O45" si="1">ROUND(N43/N42*100,1)</f>
        <v>101.6</v>
      </c>
      <c r="P43" s="158"/>
      <c r="Q43" s="333"/>
      <c r="R43" s="333"/>
      <c r="S43" s="158"/>
      <c r="T43" s="158"/>
      <c r="U43" s="158"/>
      <c r="V43" s="158"/>
      <c r="W43" s="158"/>
      <c r="X43" s="158"/>
      <c r="Y43" s="158"/>
      <c r="Z43" s="158"/>
    </row>
    <row r="44" spans="1:26" ht="11.1" customHeight="1" x14ac:dyDescent="0.15">
      <c r="A44" s="7" t="s">
        <v>179</v>
      </c>
      <c r="B44" s="173">
        <v>83.7</v>
      </c>
      <c r="C44" s="173">
        <v>85.3</v>
      </c>
      <c r="D44" s="173">
        <v>80</v>
      </c>
      <c r="E44" s="173">
        <v>85.9</v>
      </c>
      <c r="F44" s="173">
        <v>87.6</v>
      </c>
      <c r="G44" s="173">
        <v>86.2</v>
      </c>
      <c r="H44" s="173">
        <v>83.1</v>
      </c>
      <c r="I44" s="173">
        <v>74.900000000000006</v>
      </c>
      <c r="J44" s="173">
        <v>72.900000000000006</v>
      </c>
      <c r="K44" s="173">
        <v>81.5</v>
      </c>
      <c r="L44" s="173">
        <v>93.4</v>
      </c>
      <c r="M44" s="234">
        <v>92.9</v>
      </c>
      <c r="N44" s="241">
        <f>SUM(B44:M44)/12</f>
        <v>83.949999999999989</v>
      </c>
      <c r="O44" s="236">
        <f t="shared" si="1"/>
        <v>95.9</v>
      </c>
      <c r="P44" s="158"/>
      <c r="Q44" s="333"/>
      <c r="R44" s="333"/>
      <c r="S44" s="158"/>
      <c r="T44" s="158"/>
      <c r="U44" s="158"/>
      <c r="V44" s="158"/>
      <c r="W44" s="158"/>
      <c r="X44" s="158"/>
      <c r="Y44" s="158"/>
      <c r="Z44" s="158"/>
    </row>
    <row r="45" spans="1:26" ht="11.1" customHeight="1" x14ac:dyDescent="0.15">
      <c r="A45" s="7" t="s">
        <v>184</v>
      </c>
      <c r="B45" s="173">
        <v>96.4</v>
      </c>
      <c r="C45" s="173">
        <v>97.8</v>
      </c>
      <c r="D45" s="173">
        <v>95.2</v>
      </c>
      <c r="E45" s="173">
        <v>99.2</v>
      </c>
      <c r="F45" s="173">
        <v>97.6</v>
      </c>
      <c r="G45" s="173">
        <v>99</v>
      </c>
      <c r="H45" s="173">
        <v>101.3</v>
      </c>
      <c r="I45" s="173">
        <v>107</v>
      </c>
      <c r="J45" s="173">
        <v>105.1</v>
      </c>
      <c r="K45" s="173">
        <v>105.3</v>
      </c>
      <c r="L45" s="173">
        <v>100.4</v>
      </c>
      <c r="M45" s="234">
        <v>100.3</v>
      </c>
      <c r="N45" s="241">
        <f>SUM(B45:M45)/12</f>
        <v>100.38333333333333</v>
      </c>
      <c r="O45" s="236">
        <f t="shared" si="1"/>
        <v>119.6</v>
      </c>
      <c r="P45" s="158"/>
      <c r="Q45" s="333"/>
      <c r="R45" s="333"/>
      <c r="S45" s="158"/>
      <c r="T45" s="158"/>
      <c r="U45" s="158"/>
      <c r="V45" s="158"/>
      <c r="W45" s="158"/>
      <c r="X45" s="158"/>
      <c r="Y45" s="158"/>
      <c r="Z45" s="158"/>
    </row>
    <row r="46" spans="1:26" ht="11.1" customHeight="1" x14ac:dyDescent="0.15">
      <c r="A46" s="7" t="s">
        <v>206</v>
      </c>
      <c r="B46" s="173">
        <v>105.8</v>
      </c>
      <c r="C46" s="173">
        <v>103.9</v>
      </c>
      <c r="D46" s="173">
        <v>96.7</v>
      </c>
      <c r="E46" s="173"/>
      <c r="F46" s="173"/>
      <c r="G46" s="173"/>
      <c r="H46" s="173"/>
      <c r="I46" s="173"/>
      <c r="J46" s="173"/>
      <c r="K46" s="173"/>
      <c r="L46" s="173"/>
      <c r="M46" s="234"/>
      <c r="N46" s="241"/>
      <c r="O46" s="236"/>
      <c r="P46" s="158"/>
      <c r="Q46" s="333"/>
      <c r="R46" s="333"/>
      <c r="S46" s="158"/>
      <c r="T46" s="158"/>
      <c r="U46" s="158"/>
      <c r="V46" s="158"/>
      <c r="W46" s="158"/>
      <c r="X46" s="158"/>
      <c r="Y46" s="158"/>
      <c r="Z46" s="158"/>
    </row>
    <row r="47" spans="1:26" ht="11.1" customHeight="1" x14ac:dyDescent="0.15">
      <c r="N47" s="20"/>
      <c r="O47" s="158"/>
      <c r="P47" s="158"/>
      <c r="Q47" s="180"/>
      <c r="R47" s="158"/>
      <c r="S47" s="158"/>
      <c r="T47" s="158"/>
      <c r="U47" s="158"/>
      <c r="V47" s="158"/>
      <c r="W47" s="158"/>
      <c r="X47" s="158"/>
      <c r="Y47" s="158"/>
      <c r="Z47" s="158"/>
    </row>
    <row r="48" spans="1:26" ht="11.1" customHeight="1" x14ac:dyDescent="0.15">
      <c r="N48" s="20"/>
      <c r="O48" s="158"/>
      <c r="P48" s="158"/>
      <c r="Q48" s="180"/>
      <c r="R48" s="158"/>
      <c r="S48" s="158"/>
      <c r="T48" s="158"/>
      <c r="U48" s="158"/>
      <c r="V48" s="158"/>
      <c r="W48" s="158"/>
      <c r="X48" s="158"/>
      <c r="Y48" s="158"/>
      <c r="Z48" s="158"/>
    </row>
    <row r="49" spans="13:26" x14ac:dyDescent="0.15">
      <c r="N49" s="1"/>
      <c r="O49" s="1"/>
      <c r="P49" s="1"/>
      <c r="Q49" s="168"/>
      <c r="R49" s="1"/>
      <c r="S49" s="1"/>
      <c r="T49" s="1"/>
      <c r="U49" s="1"/>
      <c r="V49" s="1"/>
      <c r="W49" s="1"/>
      <c r="X49" s="1"/>
      <c r="Y49" s="1"/>
      <c r="Z49" s="1"/>
    </row>
    <row r="55" spans="13:26" x14ac:dyDescent="0.15">
      <c r="M55" s="1"/>
    </row>
    <row r="64" spans="13:26" ht="9.75" customHeight="1" x14ac:dyDescent="0.15"/>
    <row r="65" spans="1:26" ht="9.9499999999999993" customHeight="1" x14ac:dyDescent="0.15">
      <c r="A65" s="7"/>
      <c r="B65" s="167" t="s">
        <v>89</v>
      </c>
      <c r="C65" s="167" t="s">
        <v>90</v>
      </c>
      <c r="D65" s="167" t="s">
        <v>91</v>
      </c>
      <c r="E65" s="167" t="s">
        <v>80</v>
      </c>
      <c r="F65" s="167" t="s">
        <v>81</v>
      </c>
      <c r="G65" s="167" t="s">
        <v>82</v>
      </c>
      <c r="H65" s="167" t="s">
        <v>83</v>
      </c>
      <c r="I65" s="167" t="s">
        <v>84</v>
      </c>
      <c r="J65" s="167" t="s">
        <v>85</v>
      </c>
      <c r="K65" s="167" t="s">
        <v>86</v>
      </c>
      <c r="L65" s="167" t="s">
        <v>87</v>
      </c>
      <c r="M65" s="233" t="s">
        <v>88</v>
      </c>
      <c r="N65" s="235" t="s">
        <v>124</v>
      </c>
      <c r="O65" s="337" t="s">
        <v>125</v>
      </c>
    </row>
    <row r="66" spans="1:26" ht="11.1" customHeight="1" x14ac:dyDescent="0.15">
      <c r="A66" s="7" t="s">
        <v>177</v>
      </c>
      <c r="B66" s="164">
        <v>76.8</v>
      </c>
      <c r="C66" s="164">
        <v>91.2</v>
      </c>
      <c r="D66" s="164">
        <v>89.4</v>
      </c>
      <c r="E66" s="164">
        <v>89.7</v>
      </c>
      <c r="F66" s="164">
        <v>82.5</v>
      </c>
      <c r="G66" s="164">
        <v>93.9</v>
      </c>
      <c r="H66" s="164">
        <v>87.4</v>
      </c>
      <c r="I66" s="164">
        <v>95.2</v>
      </c>
      <c r="J66" s="164">
        <v>99.9</v>
      </c>
      <c r="K66" s="164">
        <v>88</v>
      </c>
      <c r="L66" s="164">
        <v>95.5</v>
      </c>
      <c r="M66" s="165">
        <v>93.5</v>
      </c>
      <c r="N66" s="240">
        <f>SUM(B66:M66)/12</f>
        <v>90.25</v>
      </c>
      <c r="O66" s="336">
        <v>100.4</v>
      </c>
      <c r="P66" s="20"/>
      <c r="Q66" s="335"/>
      <c r="R66" s="335"/>
      <c r="S66" s="20"/>
      <c r="T66" s="20"/>
      <c r="U66" s="20"/>
      <c r="V66" s="20"/>
      <c r="W66" s="20"/>
      <c r="X66" s="20"/>
      <c r="Y66" s="20"/>
      <c r="Z66" s="20"/>
    </row>
    <row r="67" spans="1:26" ht="11.1" customHeight="1" x14ac:dyDescent="0.15">
      <c r="A67" s="7" t="s">
        <v>180</v>
      </c>
      <c r="B67" s="164">
        <v>83.3</v>
      </c>
      <c r="C67" s="164">
        <v>89.9</v>
      </c>
      <c r="D67" s="164">
        <v>92.2</v>
      </c>
      <c r="E67" s="164">
        <v>94.6</v>
      </c>
      <c r="F67" s="164">
        <v>84.8</v>
      </c>
      <c r="G67" s="164">
        <v>87.4</v>
      </c>
      <c r="H67" s="164">
        <v>91.8</v>
      </c>
      <c r="I67" s="164">
        <v>83.9</v>
      </c>
      <c r="J67" s="164">
        <v>84.7</v>
      </c>
      <c r="K67" s="164">
        <v>72.599999999999994</v>
      </c>
      <c r="L67" s="164">
        <v>88.6</v>
      </c>
      <c r="M67" s="165">
        <v>84.9</v>
      </c>
      <c r="N67" s="240">
        <f>SUM(B67:M67)/12</f>
        <v>86.558333333333337</v>
      </c>
      <c r="O67" s="236">
        <f t="shared" ref="O67:O69" si="2">ROUND(N67/N66*100,1)</f>
        <v>95.9</v>
      </c>
      <c r="P67" s="20"/>
      <c r="Q67" s="411"/>
      <c r="R67" s="411"/>
      <c r="S67" s="20"/>
      <c r="T67" s="20"/>
      <c r="U67" s="20"/>
      <c r="V67" s="20"/>
      <c r="W67" s="20"/>
      <c r="X67" s="20"/>
      <c r="Y67" s="20"/>
      <c r="Z67" s="20"/>
    </row>
    <row r="68" spans="1:26" ht="11.1" customHeight="1" x14ac:dyDescent="0.15">
      <c r="A68" s="7" t="s">
        <v>179</v>
      </c>
      <c r="B68" s="164">
        <v>71.5</v>
      </c>
      <c r="C68" s="164">
        <v>79.400000000000006</v>
      </c>
      <c r="D68" s="164">
        <v>81.5</v>
      </c>
      <c r="E68" s="164">
        <v>86.7</v>
      </c>
      <c r="F68" s="164">
        <v>66.3</v>
      </c>
      <c r="G68" s="164">
        <v>72.8</v>
      </c>
      <c r="H68" s="164">
        <v>79.2</v>
      </c>
      <c r="I68" s="164">
        <v>81.2</v>
      </c>
      <c r="J68" s="164">
        <v>90.7</v>
      </c>
      <c r="K68" s="164">
        <v>87.4</v>
      </c>
      <c r="L68" s="164">
        <v>87.8</v>
      </c>
      <c r="M68" s="165">
        <v>84.6</v>
      </c>
      <c r="N68" s="240">
        <f>SUM(B68:M68)/12</f>
        <v>80.75833333333334</v>
      </c>
      <c r="O68" s="236">
        <f t="shared" si="2"/>
        <v>93.3</v>
      </c>
      <c r="P68" s="20"/>
      <c r="Q68" s="411"/>
      <c r="R68" s="411"/>
      <c r="S68" s="20"/>
      <c r="T68" s="20"/>
      <c r="U68" s="20"/>
      <c r="V68" s="20"/>
      <c r="W68" s="20"/>
      <c r="X68" s="20"/>
      <c r="Y68" s="20"/>
      <c r="Z68" s="20"/>
    </row>
    <row r="69" spans="1:26" ht="11.1" customHeight="1" x14ac:dyDescent="0.15">
      <c r="A69" s="7" t="s">
        <v>184</v>
      </c>
      <c r="B69" s="164">
        <v>76.2</v>
      </c>
      <c r="C69" s="164">
        <v>76.7</v>
      </c>
      <c r="D69" s="164">
        <v>85</v>
      </c>
      <c r="E69" s="164">
        <v>84.4</v>
      </c>
      <c r="F69" s="164">
        <v>78.400000000000006</v>
      </c>
      <c r="G69" s="164">
        <v>86.5</v>
      </c>
      <c r="H69" s="164">
        <v>92.3</v>
      </c>
      <c r="I69" s="164">
        <v>77.5</v>
      </c>
      <c r="J69" s="164">
        <v>86.1</v>
      </c>
      <c r="K69" s="164">
        <v>74.8</v>
      </c>
      <c r="L69" s="164">
        <v>77.099999999999994</v>
      </c>
      <c r="M69" s="165">
        <v>79.400000000000006</v>
      </c>
      <c r="N69" s="240">
        <f>SUM(B69:M69)/12</f>
        <v>81.2</v>
      </c>
      <c r="O69" s="236">
        <f t="shared" si="2"/>
        <v>100.5</v>
      </c>
      <c r="P69" s="20"/>
      <c r="Q69" s="411"/>
      <c r="R69" s="411"/>
      <c r="S69" s="20"/>
      <c r="T69" s="20"/>
      <c r="U69" s="20"/>
      <c r="V69" s="20"/>
      <c r="W69" s="20"/>
      <c r="X69" s="20"/>
      <c r="Y69" s="20"/>
      <c r="Z69" s="20"/>
    </row>
    <row r="70" spans="1:26" ht="11.1" customHeight="1" x14ac:dyDescent="0.15">
      <c r="A70" s="7" t="s">
        <v>206</v>
      </c>
      <c r="B70" s="164">
        <v>68.099999999999994</v>
      </c>
      <c r="C70" s="164">
        <v>73.3</v>
      </c>
      <c r="D70" s="164">
        <v>74.900000000000006</v>
      </c>
      <c r="E70" s="164"/>
      <c r="F70" s="164"/>
      <c r="G70" s="164"/>
      <c r="H70" s="164"/>
      <c r="I70" s="164"/>
      <c r="J70" s="164"/>
      <c r="K70" s="164"/>
      <c r="L70" s="164"/>
      <c r="M70" s="165"/>
      <c r="N70" s="240"/>
      <c r="O70" s="236"/>
      <c r="P70" s="20"/>
      <c r="Q70" s="179"/>
      <c r="R70" s="412"/>
      <c r="S70" s="20"/>
      <c r="T70" s="20"/>
      <c r="U70" s="20"/>
      <c r="V70" s="20"/>
      <c r="W70" s="20"/>
      <c r="X70" s="20"/>
      <c r="Y70" s="20"/>
      <c r="Z70" s="20"/>
    </row>
    <row r="71" spans="1:26" ht="11.1" customHeight="1" x14ac:dyDescent="0.15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20"/>
      <c r="O71" s="20"/>
      <c r="P71" s="20"/>
      <c r="Q71" s="168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9" customHeight="1" x14ac:dyDescent="0.15">
      <c r="B72" s="170"/>
      <c r="C72" s="170"/>
      <c r="D72" s="170"/>
      <c r="E72" s="170"/>
      <c r="F72" s="170"/>
      <c r="G72" s="174"/>
      <c r="H72" s="170"/>
      <c r="I72" s="170"/>
      <c r="J72" s="170"/>
      <c r="K72" s="170"/>
      <c r="L72" s="170"/>
      <c r="M72" s="170"/>
      <c r="N72" s="20"/>
      <c r="O72" s="20"/>
      <c r="P72" s="20"/>
      <c r="Q72" s="168"/>
      <c r="R72" s="20"/>
      <c r="S72" s="20"/>
      <c r="T72" s="20"/>
      <c r="U72" s="20"/>
      <c r="V72" s="20"/>
      <c r="W72" s="20"/>
      <c r="X72" s="20"/>
      <c r="Y72" s="20"/>
      <c r="Z72" s="20"/>
    </row>
    <row r="73" spans="1:26" x14ac:dyDescent="0.15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Q78"/>
  <sheetViews>
    <sheetView workbookViewId="0">
      <selection activeCell="Y51" sqref="Y51"/>
    </sheetView>
  </sheetViews>
  <sheetFormatPr defaultRowHeight="13.5" x14ac:dyDescent="0.15"/>
  <cols>
    <col min="1" max="1" width="7.625" style="258" customWidth="1"/>
    <col min="2" max="7" width="6.125" style="258" customWidth="1"/>
    <col min="8" max="8" width="6.25" style="258" customWidth="1"/>
    <col min="9" max="10" width="6.125" style="258" customWidth="1"/>
    <col min="11" max="11" width="6.125" style="1" customWidth="1"/>
    <col min="12" max="13" width="6.125" style="258" customWidth="1"/>
    <col min="14" max="16" width="7.625" style="258" customWidth="1"/>
    <col min="17" max="17" width="8.375" style="258" customWidth="1"/>
    <col min="18" max="18" width="10.125" style="258" customWidth="1"/>
    <col min="19" max="23" width="7.625" style="258" customWidth="1"/>
    <col min="24" max="24" width="7.625" style="171" customWidth="1"/>
    <col min="25" max="26" width="7.625" style="258" customWidth="1"/>
    <col min="27" max="16384" width="9" style="258"/>
  </cols>
  <sheetData>
    <row r="1" spans="1:29" x14ac:dyDescent="0.15">
      <c r="A1" s="20"/>
      <c r="B1" s="175"/>
      <c r="C1" s="158"/>
      <c r="D1" s="158"/>
      <c r="E1" s="158"/>
      <c r="F1" s="158"/>
      <c r="G1" s="158"/>
      <c r="H1" s="158"/>
      <c r="I1" s="158"/>
      <c r="J1" s="1"/>
      <c r="L1" s="52"/>
      <c r="M1" s="51"/>
      <c r="N1" s="52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1"/>
      <c r="AB1" s="1"/>
      <c r="AC1" s="1"/>
    </row>
    <row r="2" spans="1:29" x14ac:dyDescent="0.15">
      <c r="A2" s="20"/>
      <c r="B2" s="158"/>
      <c r="C2" s="158"/>
      <c r="D2" s="158"/>
      <c r="E2" s="158"/>
      <c r="F2" s="158"/>
      <c r="G2" s="158"/>
      <c r="H2" s="158"/>
      <c r="I2" s="158"/>
      <c r="J2" s="1"/>
      <c r="L2" s="52"/>
      <c r="M2" s="176"/>
      <c r="N2" s="52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"/>
      <c r="AB2" s="1"/>
      <c r="AC2" s="1"/>
    </row>
    <row r="3" spans="1:29" x14ac:dyDescent="0.15">
      <c r="A3" s="20"/>
      <c r="B3" s="158"/>
      <c r="C3" s="158"/>
      <c r="D3" s="158"/>
      <c r="E3" s="158"/>
      <c r="F3" s="158"/>
      <c r="G3" s="158"/>
      <c r="H3" s="158"/>
      <c r="I3" s="158"/>
      <c r="J3" s="1"/>
      <c r="L3" s="52"/>
      <c r="M3" s="176"/>
      <c r="N3" s="52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"/>
      <c r="AB3" s="1"/>
      <c r="AC3" s="1"/>
    </row>
    <row r="4" spans="1:29" x14ac:dyDescent="0.15">
      <c r="A4" s="20"/>
      <c r="B4" s="158"/>
      <c r="C4" s="158"/>
      <c r="D4" s="158"/>
      <c r="E4" s="158"/>
      <c r="F4" s="158"/>
      <c r="G4" s="158"/>
      <c r="H4" s="158"/>
      <c r="I4" s="158"/>
      <c r="J4" s="1"/>
      <c r="L4" s="52"/>
      <c r="M4" s="176"/>
      <c r="N4" s="52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"/>
      <c r="AB4" s="1"/>
      <c r="AC4" s="1"/>
    </row>
    <row r="5" spans="1:29" x14ac:dyDescent="0.15">
      <c r="A5" s="20"/>
      <c r="B5" s="158"/>
      <c r="C5" s="158"/>
      <c r="D5" s="158"/>
      <c r="E5" s="158"/>
      <c r="F5" s="158"/>
      <c r="G5" s="158"/>
      <c r="H5" s="158"/>
      <c r="I5" s="158"/>
      <c r="J5" s="1"/>
      <c r="L5" s="52"/>
      <c r="M5" s="176"/>
      <c r="N5" s="52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"/>
      <c r="AB5" s="1"/>
      <c r="AC5" s="1"/>
    </row>
    <row r="6" spans="1:29" x14ac:dyDescent="0.15">
      <c r="J6" s="1"/>
      <c r="L6" s="52"/>
      <c r="M6" s="176"/>
      <c r="N6" s="52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"/>
      <c r="AB6" s="1"/>
      <c r="AC6" s="1"/>
    </row>
    <row r="7" spans="1:29" x14ac:dyDescent="0.15">
      <c r="J7" s="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</row>
    <row r="8" spans="1:29" x14ac:dyDescent="0.15">
      <c r="J8" s="1"/>
    </row>
    <row r="9" spans="1:29" x14ac:dyDescent="0.15">
      <c r="J9" s="1"/>
    </row>
    <row r="10" spans="1:29" x14ac:dyDescent="0.15">
      <c r="J10" s="1"/>
    </row>
    <row r="11" spans="1:29" x14ac:dyDescent="0.15">
      <c r="J11" s="1"/>
    </row>
    <row r="12" spans="1:29" x14ac:dyDescent="0.15">
      <c r="J12" s="1"/>
    </row>
    <row r="13" spans="1:29" x14ac:dyDescent="0.15">
      <c r="J13" s="1"/>
    </row>
    <row r="14" spans="1:29" x14ac:dyDescent="0.15">
      <c r="J14" s="1"/>
    </row>
    <row r="15" spans="1:29" x14ac:dyDescent="0.15">
      <c r="J15" s="1"/>
    </row>
    <row r="16" spans="1:29" x14ac:dyDescent="0.15">
      <c r="J16" s="1"/>
    </row>
    <row r="17" spans="1:18" x14ac:dyDescent="0.15">
      <c r="J17" s="1"/>
    </row>
    <row r="18" spans="1:18" ht="11.1" customHeight="1" x14ac:dyDescent="0.15">
      <c r="A18" s="7"/>
      <c r="B18" s="8" t="s">
        <v>77</v>
      </c>
      <c r="C18" s="8" t="s">
        <v>78</v>
      </c>
      <c r="D18" s="8" t="s">
        <v>79</v>
      </c>
      <c r="E18" s="8" t="s">
        <v>80</v>
      </c>
      <c r="F18" s="8" t="s">
        <v>81</v>
      </c>
      <c r="G18" s="8" t="s">
        <v>82</v>
      </c>
      <c r="H18" s="8" t="s">
        <v>83</v>
      </c>
      <c r="I18" s="8" t="s">
        <v>84</v>
      </c>
      <c r="J18" s="8" t="s">
        <v>85</v>
      </c>
      <c r="K18" s="8" t="s">
        <v>86</v>
      </c>
      <c r="L18" s="8" t="s">
        <v>87</v>
      </c>
      <c r="M18" s="8" t="s">
        <v>88</v>
      </c>
      <c r="N18" s="235" t="s">
        <v>123</v>
      </c>
      <c r="O18" s="235" t="s">
        <v>125</v>
      </c>
    </row>
    <row r="19" spans="1:18" ht="11.1" customHeight="1" x14ac:dyDescent="0.15">
      <c r="A19" s="7" t="s">
        <v>177</v>
      </c>
      <c r="B19" s="173">
        <v>14.2</v>
      </c>
      <c r="C19" s="173">
        <v>12.5</v>
      </c>
      <c r="D19" s="173">
        <v>14.7</v>
      </c>
      <c r="E19" s="173">
        <v>13.7</v>
      </c>
      <c r="F19" s="173">
        <v>14.5</v>
      </c>
      <c r="G19" s="173">
        <v>14.4</v>
      </c>
      <c r="H19" s="173">
        <v>12.7</v>
      </c>
      <c r="I19" s="173">
        <v>13.9</v>
      </c>
      <c r="J19" s="173">
        <v>14.1</v>
      </c>
      <c r="K19" s="173">
        <v>14</v>
      </c>
      <c r="L19" s="173">
        <v>18.8</v>
      </c>
      <c r="M19" s="173">
        <v>14.8</v>
      </c>
      <c r="N19" s="241">
        <f>SUM(B19:M19)</f>
        <v>172.3</v>
      </c>
      <c r="O19" s="241">
        <v>97.4</v>
      </c>
      <c r="Q19" s="243"/>
      <c r="R19" s="243"/>
    </row>
    <row r="20" spans="1:18" ht="11.1" customHeight="1" x14ac:dyDescent="0.15">
      <c r="A20" s="7" t="s">
        <v>180</v>
      </c>
      <c r="B20" s="173">
        <v>14.9</v>
      </c>
      <c r="C20" s="173">
        <v>13.1</v>
      </c>
      <c r="D20" s="173">
        <v>14.8</v>
      </c>
      <c r="E20" s="173">
        <v>13.9</v>
      </c>
      <c r="F20" s="173">
        <v>14.1</v>
      </c>
      <c r="G20" s="173">
        <v>13.1</v>
      </c>
      <c r="H20" s="173">
        <v>15.5</v>
      </c>
      <c r="I20" s="173">
        <v>12.9</v>
      </c>
      <c r="J20" s="173">
        <v>12.4</v>
      </c>
      <c r="K20" s="173">
        <v>15.2</v>
      </c>
      <c r="L20" s="173">
        <v>13.1</v>
      </c>
      <c r="M20" s="173">
        <v>14.2</v>
      </c>
      <c r="N20" s="241">
        <f>SUM(B20:M20)</f>
        <v>167.2</v>
      </c>
      <c r="O20" s="241">
        <f t="shared" ref="O20:O22" si="0">ROUND(N20/N19*100,1)</f>
        <v>97</v>
      </c>
      <c r="Q20" s="243"/>
      <c r="R20" s="243"/>
    </row>
    <row r="21" spans="1:18" ht="11.1" customHeight="1" x14ac:dyDescent="0.15">
      <c r="A21" s="7" t="s">
        <v>179</v>
      </c>
      <c r="B21" s="173">
        <v>11.4</v>
      </c>
      <c r="C21" s="173">
        <v>13.5</v>
      </c>
      <c r="D21" s="173">
        <v>13.7</v>
      </c>
      <c r="E21" s="173">
        <v>13.4</v>
      </c>
      <c r="F21" s="173">
        <v>13.1</v>
      </c>
      <c r="G21" s="173">
        <v>12.4</v>
      </c>
      <c r="H21" s="173">
        <v>11.1</v>
      </c>
      <c r="I21" s="173">
        <v>12</v>
      </c>
      <c r="J21" s="173">
        <v>12.5</v>
      </c>
      <c r="K21" s="173">
        <v>11.2</v>
      </c>
      <c r="L21" s="173">
        <v>11.7</v>
      </c>
      <c r="M21" s="173">
        <v>13.4</v>
      </c>
      <c r="N21" s="241">
        <f>SUM(B21:M21)</f>
        <v>149.4</v>
      </c>
      <c r="O21" s="241">
        <f t="shared" si="0"/>
        <v>89.4</v>
      </c>
      <c r="Q21" s="243"/>
      <c r="R21" s="243"/>
    </row>
    <row r="22" spans="1:18" ht="11.1" customHeight="1" x14ac:dyDescent="0.15">
      <c r="A22" s="7" t="s">
        <v>184</v>
      </c>
      <c r="B22" s="173">
        <v>9.4</v>
      </c>
      <c r="C22" s="173">
        <v>10.3</v>
      </c>
      <c r="D22" s="173">
        <v>13.4</v>
      </c>
      <c r="E22" s="173">
        <v>13.5</v>
      </c>
      <c r="F22" s="173">
        <v>11.3</v>
      </c>
      <c r="G22" s="173">
        <v>12.2</v>
      </c>
      <c r="H22" s="173">
        <v>10.9</v>
      </c>
      <c r="I22" s="173">
        <v>11.2</v>
      </c>
      <c r="J22" s="173">
        <v>12.1</v>
      </c>
      <c r="K22" s="173">
        <v>10.7</v>
      </c>
      <c r="L22" s="173">
        <v>11.3</v>
      </c>
      <c r="M22" s="173">
        <v>11.8</v>
      </c>
      <c r="N22" s="241">
        <f>SUM(B22:M22)</f>
        <v>138.10000000000002</v>
      </c>
      <c r="O22" s="241">
        <f t="shared" si="0"/>
        <v>92.4</v>
      </c>
      <c r="Q22" s="243"/>
      <c r="R22" s="243"/>
    </row>
    <row r="23" spans="1:18" ht="11.1" customHeight="1" x14ac:dyDescent="0.15">
      <c r="A23" s="7" t="s">
        <v>206</v>
      </c>
      <c r="B23" s="173">
        <v>11.1</v>
      </c>
      <c r="C23" s="173">
        <v>11.5</v>
      </c>
      <c r="D23" s="173">
        <v>12.1</v>
      </c>
      <c r="E23" s="173"/>
      <c r="F23" s="173"/>
      <c r="G23" s="173"/>
      <c r="H23" s="173"/>
      <c r="I23" s="173"/>
      <c r="J23" s="173"/>
      <c r="K23" s="173"/>
      <c r="L23" s="173"/>
      <c r="M23" s="173"/>
      <c r="N23" s="241"/>
      <c r="O23" s="241"/>
    </row>
    <row r="24" spans="1:18" ht="9.75" customHeight="1" x14ac:dyDescent="0.15">
      <c r="J24" s="394"/>
    </row>
    <row r="35" spans="1:69" ht="9" customHeight="1" x14ac:dyDescent="0.15"/>
    <row r="36" spans="1:69" ht="9" customHeight="1" x14ac:dyDescent="0.15"/>
    <row r="37" spans="1:69" ht="9" customHeight="1" x14ac:dyDescent="0.15"/>
    <row r="38" spans="1:69" ht="9" customHeight="1" x14ac:dyDescent="0.15"/>
    <row r="39" spans="1:69" ht="9" customHeight="1" x14ac:dyDescent="0.15"/>
    <row r="40" spans="1:69" ht="9" customHeight="1" x14ac:dyDescent="0.15"/>
    <row r="41" spans="1:69" ht="20.25" customHeight="1" x14ac:dyDescent="0.15"/>
    <row r="42" spans="1:69" ht="11.1" customHeight="1" x14ac:dyDescent="0.15">
      <c r="A42" s="7"/>
      <c r="B42" s="8" t="s">
        <v>77</v>
      </c>
      <c r="C42" s="8" t="s">
        <v>78</v>
      </c>
      <c r="D42" s="8" t="s">
        <v>79</v>
      </c>
      <c r="E42" s="8" t="s">
        <v>80</v>
      </c>
      <c r="F42" s="8" t="s">
        <v>81</v>
      </c>
      <c r="G42" s="8" t="s">
        <v>82</v>
      </c>
      <c r="H42" s="8" t="s">
        <v>83</v>
      </c>
      <c r="I42" s="8" t="s">
        <v>84</v>
      </c>
      <c r="J42" s="8" t="s">
        <v>85</v>
      </c>
      <c r="K42" s="8" t="s">
        <v>86</v>
      </c>
      <c r="L42" s="8" t="s">
        <v>87</v>
      </c>
      <c r="M42" s="8" t="s">
        <v>88</v>
      </c>
      <c r="N42" s="235" t="s">
        <v>124</v>
      </c>
      <c r="O42" s="235" t="s">
        <v>125</v>
      </c>
      <c r="P42" s="1"/>
      <c r="Q42" s="1"/>
      <c r="R42" s="1"/>
      <c r="S42" s="1"/>
      <c r="T42" s="1"/>
      <c r="U42" s="1"/>
      <c r="V42" s="1"/>
      <c r="W42" s="1"/>
      <c r="X42" s="52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 x14ac:dyDescent="0.15">
      <c r="A43" s="7" t="s">
        <v>177</v>
      </c>
      <c r="B43" s="173">
        <v>23.3</v>
      </c>
      <c r="C43" s="173">
        <v>22.2</v>
      </c>
      <c r="D43" s="173">
        <v>23.2</v>
      </c>
      <c r="E43" s="173">
        <v>24.1</v>
      </c>
      <c r="F43" s="173">
        <v>24.8</v>
      </c>
      <c r="G43" s="173">
        <v>24.4</v>
      </c>
      <c r="H43" s="173">
        <v>22.4</v>
      </c>
      <c r="I43" s="173">
        <v>22.6</v>
      </c>
      <c r="J43" s="173">
        <v>23.1</v>
      </c>
      <c r="K43" s="173">
        <v>22.1</v>
      </c>
      <c r="L43" s="173">
        <v>26.5</v>
      </c>
      <c r="M43" s="173">
        <v>25.5</v>
      </c>
      <c r="N43" s="241">
        <f>SUM(B43:M43)/12</f>
        <v>23.683333333333334</v>
      </c>
      <c r="O43" s="241">
        <v>102.6</v>
      </c>
      <c r="P43" s="176"/>
      <c r="Q43" s="244"/>
      <c r="R43" s="244"/>
      <c r="S43" s="176"/>
      <c r="T43" s="176"/>
      <c r="U43" s="176"/>
      <c r="V43" s="176"/>
      <c r="W43" s="176"/>
      <c r="X43" s="176"/>
      <c r="Y43" s="176"/>
      <c r="Z43" s="17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 x14ac:dyDescent="0.15">
      <c r="A44" s="7" t="s">
        <v>180</v>
      </c>
      <c r="B44" s="173">
        <v>23.9</v>
      </c>
      <c r="C44" s="173">
        <v>23.5</v>
      </c>
      <c r="D44" s="173">
        <v>24.5</v>
      </c>
      <c r="E44" s="173">
        <v>24.1</v>
      </c>
      <c r="F44" s="173">
        <v>25.4</v>
      </c>
      <c r="G44" s="173">
        <v>25</v>
      </c>
      <c r="H44" s="173">
        <v>26.2</v>
      </c>
      <c r="I44" s="173">
        <v>25.1</v>
      </c>
      <c r="J44" s="173">
        <v>24.1</v>
      </c>
      <c r="K44" s="173">
        <v>24.5</v>
      </c>
      <c r="L44" s="173">
        <v>23.8</v>
      </c>
      <c r="M44" s="173">
        <v>23.8</v>
      </c>
      <c r="N44" s="241">
        <f>SUM(B44:M44)/12</f>
        <v>24.491666666666664</v>
      </c>
      <c r="O44" s="241">
        <f t="shared" ref="O44:O46" si="1">ROUND(N44/N43*100,1)</f>
        <v>103.4</v>
      </c>
      <c r="P44" s="176"/>
      <c r="Q44" s="244"/>
      <c r="R44" s="244"/>
      <c r="S44" s="176"/>
      <c r="T44" s="176"/>
      <c r="U44" s="176"/>
      <c r="V44" s="176"/>
      <c r="W44" s="176"/>
      <c r="X44" s="176"/>
      <c r="Y44" s="176"/>
      <c r="Z44" s="176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 x14ac:dyDescent="0.15">
      <c r="A45" s="7" t="s">
        <v>179</v>
      </c>
      <c r="B45" s="173">
        <v>22.9</v>
      </c>
      <c r="C45" s="173">
        <v>22.7</v>
      </c>
      <c r="D45" s="173">
        <v>23</v>
      </c>
      <c r="E45" s="173">
        <v>23.1</v>
      </c>
      <c r="F45" s="173">
        <v>24.7</v>
      </c>
      <c r="G45" s="173">
        <v>24.6</v>
      </c>
      <c r="H45" s="173">
        <v>23.1</v>
      </c>
      <c r="I45" s="173">
        <v>23.2</v>
      </c>
      <c r="J45" s="173">
        <v>22.3</v>
      </c>
      <c r="K45" s="173">
        <v>20.8</v>
      </c>
      <c r="L45" s="173">
        <v>19.5</v>
      </c>
      <c r="M45" s="173">
        <v>20.100000000000001</v>
      </c>
      <c r="N45" s="241">
        <f>SUM(B45:M45)/12</f>
        <v>22.5</v>
      </c>
      <c r="O45" s="241">
        <f t="shared" si="1"/>
        <v>91.9</v>
      </c>
      <c r="P45" s="176"/>
      <c r="Q45" s="244"/>
      <c r="R45" s="244"/>
      <c r="S45" s="176"/>
      <c r="T45" s="176"/>
      <c r="U45" s="176"/>
      <c r="V45" s="176"/>
      <c r="W45" s="176"/>
      <c r="X45" s="176"/>
      <c r="Y45" s="176"/>
      <c r="Z45" s="17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 x14ac:dyDescent="0.15">
      <c r="A46" s="7" t="s">
        <v>184</v>
      </c>
      <c r="B46" s="173">
        <v>18.8</v>
      </c>
      <c r="C46" s="173">
        <v>18.100000000000001</v>
      </c>
      <c r="D46" s="173">
        <v>19.5</v>
      </c>
      <c r="E46" s="173">
        <v>19.100000000000001</v>
      </c>
      <c r="F46" s="173">
        <v>19.2</v>
      </c>
      <c r="G46" s="173">
        <v>18.7</v>
      </c>
      <c r="H46" s="173">
        <v>18.2</v>
      </c>
      <c r="I46" s="173">
        <v>19</v>
      </c>
      <c r="J46" s="173">
        <v>18.7</v>
      </c>
      <c r="K46" s="173">
        <v>18.399999999999999</v>
      </c>
      <c r="L46" s="173">
        <v>18.7</v>
      </c>
      <c r="M46" s="173">
        <v>19.7</v>
      </c>
      <c r="N46" s="241">
        <f>SUM(B46:M46)/12</f>
        <v>18.841666666666665</v>
      </c>
      <c r="O46" s="241">
        <f t="shared" si="1"/>
        <v>83.7</v>
      </c>
      <c r="P46" s="176"/>
      <c r="Q46" s="244"/>
      <c r="R46" s="244"/>
      <c r="S46" s="176"/>
      <c r="T46" s="176"/>
      <c r="U46" s="176"/>
      <c r="V46" s="176"/>
      <c r="W46" s="176"/>
      <c r="X46" s="176"/>
      <c r="Y46" s="176"/>
      <c r="Z46" s="176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 x14ac:dyDescent="0.15">
      <c r="A47" s="7" t="s">
        <v>206</v>
      </c>
      <c r="B47" s="173">
        <v>19.8</v>
      </c>
      <c r="C47" s="173">
        <v>20.3</v>
      </c>
      <c r="D47" s="173">
        <v>19.8</v>
      </c>
      <c r="E47" s="173"/>
      <c r="F47" s="173"/>
      <c r="G47" s="173"/>
      <c r="H47" s="173"/>
      <c r="I47" s="173"/>
      <c r="J47" s="173"/>
      <c r="K47" s="173"/>
      <c r="L47" s="173"/>
      <c r="M47" s="173"/>
      <c r="N47" s="241"/>
      <c r="O47" s="241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 x14ac:dyDescent="0.15">
      <c r="N48" s="52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 x14ac:dyDescent="0.15">
      <c r="N49" s="52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 x14ac:dyDescent="0.15"/>
    <row r="62" spans="14:69" ht="9" customHeight="1" x14ac:dyDescent="0.15"/>
    <row r="63" spans="14:69" ht="9" customHeight="1" x14ac:dyDescent="0.15"/>
    <row r="64" spans="14:69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52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1.1" customHeight="1" x14ac:dyDescent="0.15">
      <c r="A70" s="7"/>
      <c r="B70" s="8" t="s">
        <v>77</v>
      </c>
      <c r="C70" s="8" t="s">
        <v>78</v>
      </c>
      <c r="D70" s="8" t="s">
        <v>79</v>
      </c>
      <c r="E70" s="8" t="s">
        <v>80</v>
      </c>
      <c r="F70" s="8" t="s">
        <v>81</v>
      </c>
      <c r="G70" s="8" t="s">
        <v>82</v>
      </c>
      <c r="H70" s="8" t="s">
        <v>83</v>
      </c>
      <c r="I70" s="8" t="s">
        <v>84</v>
      </c>
      <c r="J70" s="8" t="s">
        <v>85</v>
      </c>
      <c r="K70" s="8" t="s">
        <v>86</v>
      </c>
      <c r="L70" s="8" t="s">
        <v>87</v>
      </c>
      <c r="M70" s="8" t="s">
        <v>88</v>
      </c>
      <c r="N70" s="235" t="s">
        <v>124</v>
      </c>
      <c r="O70" s="235" t="s">
        <v>125</v>
      </c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1:26" ht="11.1" customHeight="1" x14ac:dyDescent="0.15">
      <c r="A71" s="7" t="s">
        <v>177</v>
      </c>
      <c r="B71" s="164">
        <v>61.3</v>
      </c>
      <c r="C71" s="164">
        <v>57.5</v>
      </c>
      <c r="D71" s="164">
        <v>62.8</v>
      </c>
      <c r="E71" s="164">
        <v>55.8</v>
      </c>
      <c r="F71" s="164">
        <v>58</v>
      </c>
      <c r="G71" s="164">
        <v>59.3</v>
      </c>
      <c r="H71" s="164">
        <v>58.4</v>
      </c>
      <c r="I71" s="164">
        <v>61.5</v>
      </c>
      <c r="J71" s="164">
        <v>60.7</v>
      </c>
      <c r="K71" s="164">
        <v>64</v>
      </c>
      <c r="L71" s="164">
        <v>68.3</v>
      </c>
      <c r="M71" s="164">
        <v>58.9</v>
      </c>
      <c r="N71" s="240">
        <f>SUM(B71:M71)/12</f>
        <v>60.541666666666657</v>
      </c>
      <c r="O71" s="241">
        <v>95.2</v>
      </c>
      <c r="P71" s="52"/>
      <c r="Q71" s="334"/>
      <c r="R71" s="334"/>
      <c r="S71" s="52"/>
      <c r="T71" s="52"/>
      <c r="U71" s="52"/>
      <c r="V71" s="52"/>
      <c r="W71" s="52"/>
      <c r="X71" s="52"/>
      <c r="Y71" s="52"/>
      <c r="Z71" s="52"/>
    </row>
    <row r="72" spans="1:26" ht="11.1" customHeight="1" x14ac:dyDescent="0.15">
      <c r="A72" s="7" t="s">
        <v>180</v>
      </c>
      <c r="B72" s="164">
        <v>63.7</v>
      </c>
      <c r="C72" s="164">
        <v>56.1</v>
      </c>
      <c r="D72" s="164">
        <v>59.3</v>
      </c>
      <c r="E72" s="164">
        <v>58.2</v>
      </c>
      <c r="F72" s="164">
        <v>54.4</v>
      </c>
      <c r="G72" s="164">
        <v>52.5</v>
      </c>
      <c r="H72" s="164">
        <v>58.1</v>
      </c>
      <c r="I72" s="164">
        <v>52.2</v>
      </c>
      <c r="J72" s="164">
        <v>52.7</v>
      </c>
      <c r="K72" s="164">
        <v>61.5</v>
      </c>
      <c r="L72" s="164">
        <v>55.5</v>
      </c>
      <c r="M72" s="164">
        <v>59.8</v>
      </c>
      <c r="N72" s="240">
        <f>SUM(B72:M72)/12</f>
        <v>57</v>
      </c>
      <c r="O72" s="241">
        <f t="shared" ref="O72:O74" si="2">ROUND(N72/N71*100,1)</f>
        <v>94.2</v>
      </c>
      <c r="P72" s="52"/>
      <c r="Q72" s="334"/>
      <c r="R72" s="334"/>
      <c r="S72" s="52"/>
      <c r="T72" s="52"/>
      <c r="U72" s="52"/>
      <c r="V72" s="52"/>
      <c r="W72" s="52"/>
      <c r="X72" s="52"/>
      <c r="Y72" s="52"/>
      <c r="Z72" s="52"/>
    </row>
    <row r="73" spans="1:26" ht="11.1" customHeight="1" x14ac:dyDescent="0.15">
      <c r="A73" s="7" t="s">
        <v>179</v>
      </c>
      <c r="B73" s="164">
        <v>50.6</v>
      </c>
      <c r="C73" s="164">
        <v>59.7</v>
      </c>
      <c r="D73" s="164">
        <v>59.2</v>
      </c>
      <c r="E73" s="164">
        <v>58</v>
      </c>
      <c r="F73" s="164">
        <v>51.7</v>
      </c>
      <c r="G73" s="164">
        <v>50.6</v>
      </c>
      <c r="H73" s="164">
        <v>49.6</v>
      </c>
      <c r="I73" s="164">
        <v>51.4</v>
      </c>
      <c r="J73" s="164">
        <v>56.8</v>
      </c>
      <c r="K73" s="164">
        <v>55.7</v>
      </c>
      <c r="L73" s="164">
        <v>61.1</v>
      </c>
      <c r="M73" s="164">
        <v>66.099999999999994</v>
      </c>
      <c r="N73" s="240">
        <f>SUM(B73:M73)/12</f>
        <v>55.875000000000007</v>
      </c>
      <c r="O73" s="241">
        <f t="shared" si="2"/>
        <v>98</v>
      </c>
      <c r="Q73" s="338"/>
      <c r="R73" s="338"/>
    </row>
    <row r="74" spans="1:26" ht="11.1" customHeight="1" x14ac:dyDescent="0.15">
      <c r="A74" s="7" t="s">
        <v>184</v>
      </c>
      <c r="B74" s="164">
        <v>51.9</v>
      </c>
      <c r="C74" s="164">
        <v>57.5</v>
      </c>
      <c r="D74" s="164">
        <v>67.900000000000006</v>
      </c>
      <c r="E74" s="164">
        <v>70.8</v>
      </c>
      <c r="F74" s="164">
        <v>59.1</v>
      </c>
      <c r="G74" s="164">
        <v>65.8</v>
      </c>
      <c r="H74" s="164">
        <v>60.1</v>
      </c>
      <c r="I74" s="164">
        <v>57.8</v>
      </c>
      <c r="J74" s="164">
        <v>64.7</v>
      </c>
      <c r="K74" s="164">
        <v>58.7</v>
      </c>
      <c r="L74" s="164">
        <v>59.8</v>
      </c>
      <c r="M74" s="164">
        <v>58.8</v>
      </c>
      <c r="N74" s="240">
        <f>SUM(B74:M74)/12</f>
        <v>61.07500000000001</v>
      </c>
      <c r="O74" s="241">
        <f t="shared" si="2"/>
        <v>109.3</v>
      </c>
      <c r="Q74" s="338"/>
      <c r="R74" s="338"/>
    </row>
    <row r="75" spans="1:26" ht="11.1" customHeight="1" x14ac:dyDescent="0.15">
      <c r="A75" s="7" t="s">
        <v>206</v>
      </c>
      <c r="B75" s="164">
        <v>56</v>
      </c>
      <c r="C75" s="164">
        <v>56.2</v>
      </c>
      <c r="D75" s="164">
        <v>61.6</v>
      </c>
      <c r="E75" s="164"/>
      <c r="F75" s="164"/>
      <c r="G75" s="164"/>
      <c r="H75" s="164"/>
      <c r="I75" s="164"/>
      <c r="J75" s="164"/>
      <c r="K75" s="164"/>
      <c r="L75" s="164"/>
      <c r="M75" s="164"/>
      <c r="N75" s="240"/>
      <c r="O75" s="241"/>
    </row>
    <row r="76" spans="1:26" ht="9.9499999999999993" customHeight="1" x14ac:dyDescent="0.15">
      <c r="B76" s="170"/>
      <c r="C76" s="170"/>
      <c r="D76" s="170"/>
      <c r="E76" s="170"/>
      <c r="F76" s="170"/>
      <c r="G76" s="170"/>
      <c r="H76" s="170"/>
      <c r="I76" s="170"/>
      <c r="J76" s="170"/>
      <c r="K76" s="168"/>
      <c r="L76" s="170"/>
      <c r="M76" s="170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AY93"/>
  <sheetViews>
    <sheetView workbookViewId="0">
      <selection activeCell="D89" sqref="D89"/>
    </sheetView>
  </sheetViews>
  <sheetFormatPr defaultColWidth="7.625" defaultRowHeight="9.9499999999999993" customHeight="1" x14ac:dyDescent="0.15"/>
  <cols>
    <col min="1" max="1" width="7.625" style="258" customWidth="1"/>
    <col min="2" max="13" width="6.125" style="258" customWidth="1"/>
    <col min="14" max="16384" width="7.625" style="258"/>
  </cols>
  <sheetData>
    <row r="3" spans="12:51" ht="9.9499999999999993" customHeight="1" x14ac:dyDescent="0.15">
      <c r="L3" s="52"/>
      <c r="M3" s="51"/>
      <c r="N3" s="52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 x14ac:dyDescent="0.15">
      <c r="L4" s="52"/>
      <c r="M4" s="176"/>
      <c r="N4" s="52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 x14ac:dyDescent="0.15">
      <c r="L5" s="52"/>
      <c r="M5" s="176"/>
      <c r="N5" s="52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 x14ac:dyDescent="0.15">
      <c r="L6" s="52"/>
      <c r="M6" s="176"/>
      <c r="N6" s="52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 x14ac:dyDescent="0.15">
      <c r="L7" s="52"/>
      <c r="M7" s="176"/>
      <c r="N7" s="52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 x14ac:dyDescent="0.15">
      <c r="L8" s="52"/>
      <c r="M8" s="176"/>
      <c r="N8" s="52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 x14ac:dyDescent="0.15">
      <c r="L9" s="52"/>
      <c r="M9" s="52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"/>
    </row>
    <row r="10" spans="12:51" ht="9.9499999999999993" customHeight="1" x14ac:dyDescent="0.15">
      <c r="L10" s="52"/>
      <c r="M10" s="52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"/>
    </row>
    <row r="11" spans="12:51" ht="9.9499999999999993" customHeight="1" x14ac:dyDescent="0.15">
      <c r="L11" s="52"/>
      <c r="M11" s="52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"/>
    </row>
    <row r="12" spans="12:51" ht="9.9499999999999993" customHeight="1" x14ac:dyDescent="0.15">
      <c r="L12" s="52"/>
      <c r="M12" s="52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"/>
    </row>
    <row r="13" spans="12:51" ht="9.9499999999999993" customHeight="1" x14ac:dyDescent="0.15">
      <c r="L13" s="52"/>
      <c r="M13" s="52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"/>
    </row>
    <row r="14" spans="12:51" ht="9.9499999999999993" customHeight="1" x14ac:dyDescent="0.15">
      <c r="L14" s="52"/>
      <c r="M14" s="51"/>
      <c r="AA14" s="1"/>
    </row>
    <row r="15" spans="12:51" ht="9.9499999999999993" customHeight="1" x14ac:dyDescent="0.15">
      <c r="L15" s="52"/>
      <c r="M15" s="176"/>
      <c r="AA15" s="1"/>
    </row>
    <row r="16" spans="12:51" ht="9.9499999999999993" customHeight="1" x14ac:dyDescent="0.15">
      <c r="L16" s="52"/>
      <c r="M16" s="176"/>
      <c r="AA16" s="1"/>
    </row>
    <row r="17" spans="1:27" ht="9.9499999999999993" customHeight="1" x14ac:dyDescent="0.15">
      <c r="L17" s="52"/>
      <c r="M17" s="176"/>
      <c r="AA17" s="1"/>
    </row>
    <row r="18" spans="1:27" ht="9.9499999999999993" customHeight="1" x14ac:dyDescent="0.15">
      <c r="L18" s="52"/>
      <c r="M18" s="176"/>
      <c r="AA18" s="1"/>
    </row>
    <row r="19" spans="1:27" ht="9.9499999999999993" customHeight="1" x14ac:dyDescent="0.15">
      <c r="L19" s="52"/>
      <c r="M19" s="176"/>
      <c r="AA19" s="1"/>
    </row>
    <row r="20" spans="1:27" ht="9.9499999999999993" customHeight="1" x14ac:dyDescent="0.15">
      <c r="L20" s="52"/>
      <c r="M20" s="52"/>
      <c r="AA20" s="1"/>
    </row>
    <row r="21" spans="1:27" ht="9.9499999999999993" customHeight="1" x14ac:dyDescent="0.15">
      <c r="L21" s="52"/>
      <c r="M21" s="52"/>
      <c r="AA21" s="1"/>
    </row>
    <row r="22" spans="1:27" ht="9.9499999999999993" customHeight="1" x14ac:dyDescent="0.15">
      <c r="L22" s="52"/>
      <c r="M22" s="52"/>
      <c r="AA22" s="1"/>
    </row>
    <row r="23" spans="1:27" ht="3" customHeight="1" x14ac:dyDescent="0.15">
      <c r="AA23" s="1"/>
    </row>
    <row r="24" spans="1:27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5" t="s">
        <v>123</v>
      </c>
      <c r="O24" s="13" t="s">
        <v>125</v>
      </c>
      <c r="AA24" s="1"/>
    </row>
    <row r="25" spans="1:27" ht="11.1" customHeight="1" x14ac:dyDescent="0.15">
      <c r="A25" s="7" t="s">
        <v>177</v>
      </c>
      <c r="B25" s="173">
        <v>17.8</v>
      </c>
      <c r="C25" s="173">
        <v>19.2</v>
      </c>
      <c r="D25" s="173">
        <v>22</v>
      </c>
      <c r="E25" s="173">
        <v>19.600000000000001</v>
      </c>
      <c r="F25" s="173">
        <v>21.2</v>
      </c>
      <c r="G25" s="173">
        <v>21.5</v>
      </c>
      <c r="H25" s="173">
        <v>19.5</v>
      </c>
      <c r="I25" s="173">
        <v>20.8</v>
      </c>
      <c r="J25" s="173">
        <v>18</v>
      </c>
      <c r="K25" s="173">
        <v>21.1</v>
      </c>
      <c r="L25" s="173">
        <v>20.7</v>
      </c>
      <c r="M25" s="173">
        <v>18.2</v>
      </c>
      <c r="N25" s="241">
        <f>SUM(B25:M25)</f>
        <v>239.6</v>
      </c>
      <c r="O25" s="166">
        <v>104.1</v>
      </c>
      <c r="Q25" s="18"/>
      <c r="R25" s="18"/>
      <c r="AA25" s="1"/>
    </row>
    <row r="26" spans="1:27" ht="11.1" customHeight="1" x14ac:dyDescent="0.15">
      <c r="A26" s="7" t="s">
        <v>180</v>
      </c>
      <c r="B26" s="173">
        <v>18.600000000000001</v>
      </c>
      <c r="C26" s="173">
        <v>19.100000000000001</v>
      </c>
      <c r="D26" s="173">
        <v>19.899999999999999</v>
      </c>
      <c r="E26" s="173">
        <v>18.5</v>
      </c>
      <c r="F26" s="173">
        <v>19.8</v>
      </c>
      <c r="G26" s="173">
        <v>18</v>
      </c>
      <c r="H26" s="173">
        <v>20.6</v>
      </c>
      <c r="I26" s="173">
        <v>17.5</v>
      </c>
      <c r="J26" s="173">
        <v>17.100000000000001</v>
      </c>
      <c r="K26" s="173">
        <v>21.2</v>
      </c>
      <c r="L26" s="173">
        <v>19</v>
      </c>
      <c r="M26" s="173">
        <v>18.2</v>
      </c>
      <c r="N26" s="241">
        <f>SUM(B26:M26)</f>
        <v>227.49999999999997</v>
      </c>
      <c r="O26" s="166">
        <f t="shared" ref="O26:O28" si="0">ROUND(N26/N25*100,1)</f>
        <v>94.9</v>
      </c>
      <c r="Q26" s="18"/>
      <c r="R26" s="18"/>
      <c r="AA26" s="1"/>
    </row>
    <row r="27" spans="1:27" ht="11.1" customHeight="1" x14ac:dyDescent="0.15">
      <c r="A27" s="7" t="s">
        <v>179</v>
      </c>
      <c r="B27" s="173">
        <v>18</v>
      </c>
      <c r="C27" s="173">
        <v>21.8</v>
      </c>
      <c r="D27" s="173">
        <v>22.1</v>
      </c>
      <c r="E27" s="173">
        <v>19</v>
      </c>
      <c r="F27" s="173">
        <v>19.3</v>
      </c>
      <c r="G27" s="173">
        <v>17.8</v>
      </c>
      <c r="H27" s="173">
        <v>20.3</v>
      </c>
      <c r="I27" s="173">
        <v>18.899999999999999</v>
      </c>
      <c r="J27" s="173">
        <v>18.600000000000001</v>
      </c>
      <c r="K27" s="173">
        <v>20.100000000000001</v>
      </c>
      <c r="L27" s="173">
        <v>17.3</v>
      </c>
      <c r="M27" s="173">
        <v>19.2</v>
      </c>
      <c r="N27" s="241">
        <f>SUM(B27:M27)</f>
        <v>232.4</v>
      </c>
      <c r="O27" s="166">
        <f t="shared" si="0"/>
        <v>102.2</v>
      </c>
      <c r="Q27" s="18"/>
      <c r="R27" s="18"/>
      <c r="AA27" s="1"/>
    </row>
    <row r="28" spans="1:27" ht="11.1" customHeight="1" x14ac:dyDescent="0.15">
      <c r="A28" s="7" t="s">
        <v>184</v>
      </c>
      <c r="B28" s="173">
        <v>16.7</v>
      </c>
      <c r="C28" s="173">
        <v>20</v>
      </c>
      <c r="D28" s="173">
        <v>21.5</v>
      </c>
      <c r="E28" s="173">
        <v>20.7</v>
      </c>
      <c r="F28" s="173">
        <v>21.3</v>
      </c>
      <c r="G28" s="173">
        <v>24.4</v>
      </c>
      <c r="H28" s="173">
        <v>20.2</v>
      </c>
      <c r="I28" s="173">
        <v>20.7</v>
      </c>
      <c r="J28" s="173">
        <v>19.7</v>
      </c>
      <c r="K28" s="173">
        <v>18.8</v>
      </c>
      <c r="L28" s="173">
        <v>19</v>
      </c>
      <c r="M28" s="173">
        <v>21.1</v>
      </c>
      <c r="N28" s="241">
        <f>SUM(B28:M28)</f>
        <v>244.09999999999997</v>
      </c>
      <c r="O28" s="166">
        <f t="shared" si="0"/>
        <v>105</v>
      </c>
      <c r="Q28" s="18"/>
      <c r="R28" s="18"/>
      <c r="AA28" s="1"/>
    </row>
    <row r="29" spans="1:27" ht="11.1" customHeight="1" x14ac:dyDescent="0.15">
      <c r="A29" s="7" t="s">
        <v>206</v>
      </c>
      <c r="B29" s="173">
        <v>19.399999999999999</v>
      </c>
      <c r="C29" s="173">
        <v>17.7</v>
      </c>
      <c r="D29" s="173">
        <v>21.9</v>
      </c>
      <c r="E29" s="173"/>
      <c r="F29" s="173"/>
      <c r="G29" s="173"/>
      <c r="H29" s="173"/>
      <c r="I29" s="173"/>
      <c r="J29" s="173"/>
      <c r="K29" s="173"/>
      <c r="L29" s="173"/>
      <c r="M29" s="173"/>
      <c r="N29" s="241"/>
      <c r="O29" s="166"/>
      <c r="AA29" s="1"/>
    </row>
    <row r="30" spans="1:27" ht="9.9499999999999993" customHeight="1" x14ac:dyDescent="0.15">
      <c r="N30" s="170"/>
      <c r="O30" s="170"/>
      <c r="AA30" s="1"/>
    </row>
    <row r="31" spans="1:27" ht="9.9499999999999993" customHeight="1" x14ac:dyDescent="0.15"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AA31" s="1"/>
    </row>
    <row r="51" spans="1:50" ht="9.9499999999999993" customHeight="1" x14ac:dyDescent="0.15">
      <c r="N51" s="1"/>
      <c r="O51" s="5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 x14ac:dyDescent="0.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5" t="s">
        <v>124</v>
      </c>
      <c r="O53" s="167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 x14ac:dyDescent="0.15">
      <c r="A54" s="7" t="s">
        <v>177</v>
      </c>
      <c r="B54" s="173">
        <v>36.9</v>
      </c>
      <c r="C54" s="173">
        <v>38.9</v>
      </c>
      <c r="D54" s="173">
        <v>39.799999999999997</v>
      </c>
      <c r="E54" s="173">
        <v>38.4</v>
      </c>
      <c r="F54" s="173">
        <v>39.200000000000003</v>
      </c>
      <c r="G54" s="173">
        <v>40.700000000000003</v>
      </c>
      <c r="H54" s="173">
        <v>37.9</v>
      </c>
      <c r="I54" s="173">
        <v>39</v>
      </c>
      <c r="J54" s="173">
        <v>38.4</v>
      </c>
      <c r="K54" s="173">
        <v>40.1</v>
      </c>
      <c r="L54" s="173">
        <v>40.799999999999997</v>
      </c>
      <c r="M54" s="173">
        <v>39.700000000000003</v>
      </c>
      <c r="N54" s="241">
        <f t="shared" ref="N54:N55" si="1">SUM(B54:M54)/12</f>
        <v>39.15</v>
      </c>
      <c r="O54" s="341">
        <v>105.6</v>
      </c>
      <c r="P54" s="176"/>
      <c r="Q54" s="339"/>
      <c r="R54" s="339"/>
      <c r="S54" s="176"/>
      <c r="T54" s="176"/>
      <c r="U54" s="176"/>
      <c r="V54" s="176"/>
      <c r="W54" s="176"/>
      <c r="X54" s="176"/>
      <c r="Y54" s="176"/>
      <c r="Z54" s="17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 x14ac:dyDescent="0.15">
      <c r="A55" s="7" t="s">
        <v>180</v>
      </c>
      <c r="B55" s="173">
        <v>40.9</v>
      </c>
      <c r="C55" s="173">
        <v>42.3</v>
      </c>
      <c r="D55" s="173">
        <v>42.1</v>
      </c>
      <c r="E55" s="173">
        <v>37.9</v>
      </c>
      <c r="F55" s="173">
        <v>39.700000000000003</v>
      </c>
      <c r="G55" s="173">
        <v>38.4</v>
      </c>
      <c r="H55" s="173">
        <v>39.6</v>
      </c>
      <c r="I55" s="173">
        <v>39.299999999999997</v>
      </c>
      <c r="J55" s="173">
        <v>38.1</v>
      </c>
      <c r="K55" s="173">
        <v>40.4</v>
      </c>
      <c r="L55" s="173">
        <v>41.1</v>
      </c>
      <c r="M55" s="173">
        <v>39</v>
      </c>
      <c r="N55" s="241">
        <f t="shared" si="1"/>
        <v>39.9</v>
      </c>
      <c r="O55" s="341">
        <f t="shared" ref="O55:O57" si="2">ROUND(N55/N54*100,1)</f>
        <v>101.9</v>
      </c>
      <c r="P55" s="176"/>
      <c r="Q55" s="339"/>
      <c r="R55" s="339"/>
      <c r="S55" s="176"/>
      <c r="T55" s="176"/>
      <c r="U55" s="176"/>
      <c r="V55" s="176"/>
      <c r="W55" s="176"/>
      <c r="X55" s="176"/>
      <c r="Y55" s="176"/>
      <c r="Z55" s="17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 x14ac:dyDescent="0.15">
      <c r="A56" s="7" t="s">
        <v>179</v>
      </c>
      <c r="B56" s="173">
        <v>40.5</v>
      </c>
      <c r="C56" s="173">
        <v>42.5</v>
      </c>
      <c r="D56" s="173">
        <v>41.8</v>
      </c>
      <c r="E56" s="173">
        <v>40.1</v>
      </c>
      <c r="F56" s="173">
        <v>43</v>
      </c>
      <c r="G56" s="173">
        <v>42.8</v>
      </c>
      <c r="H56" s="173">
        <v>42.7</v>
      </c>
      <c r="I56" s="173">
        <v>42.3</v>
      </c>
      <c r="J56" s="173">
        <v>41</v>
      </c>
      <c r="K56" s="173">
        <v>40.700000000000003</v>
      </c>
      <c r="L56" s="173">
        <v>38</v>
      </c>
      <c r="M56" s="173">
        <v>36.4</v>
      </c>
      <c r="N56" s="241">
        <f>SUM(B56:M56)/12</f>
        <v>40.983333333333327</v>
      </c>
      <c r="O56" s="341">
        <f t="shared" si="2"/>
        <v>102.7</v>
      </c>
      <c r="P56" s="176"/>
      <c r="Q56" s="339"/>
      <c r="R56" s="339"/>
      <c r="S56" s="176"/>
      <c r="T56" s="176"/>
      <c r="U56" s="176"/>
      <c r="V56" s="176"/>
      <c r="W56" s="176"/>
      <c r="X56" s="176"/>
      <c r="Y56" s="176"/>
      <c r="Z56" s="17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 x14ac:dyDescent="0.15">
      <c r="A57" s="7" t="s">
        <v>184</v>
      </c>
      <c r="B57" s="173">
        <v>36.9</v>
      </c>
      <c r="C57" s="173">
        <v>38.200000000000003</v>
      </c>
      <c r="D57" s="173">
        <v>38.200000000000003</v>
      </c>
      <c r="E57" s="173">
        <v>36.4</v>
      </c>
      <c r="F57" s="173">
        <v>37.700000000000003</v>
      </c>
      <c r="G57" s="173">
        <v>38.799999999999997</v>
      </c>
      <c r="H57" s="173">
        <v>38.299999999999997</v>
      </c>
      <c r="I57" s="173">
        <v>40</v>
      </c>
      <c r="J57" s="173">
        <v>40.700000000000003</v>
      </c>
      <c r="K57" s="173">
        <v>40.200000000000003</v>
      </c>
      <c r="L57" s="173">
        <v>40.1</v>
      </c>
      <c r="M57" s="173">
        <v>39.200000000000003</v>
      </c>
      <c r="N57" s="241">
        <f>SUM(B57:M57)/12</f>
        <v>38.725000000000001</v>
      </c>
      <c r="O57" s="341">
        <f t="shared" si="2"/>
        <v>94.5</v>
      </c>
      <c r="P57" s="176"/>
      <c r="Q57" s="339"/>
      <c r="R57" s="339"/>
      <c r="S57" s="176"/>
      <c r="T57" s="176"/>
      <c r="U57" s="176"/>
      <c r="V57" s="176"/>
      <c r="W57" s="176"/>
      <c r="X57" s="176"/>
      <c r="Y57" s="176"/>
      <c r="Z57" s="17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 x14ac:dyDescent="0.15">
      <c r="A58" s="7" t="s">
        <v>206</v>
      </c>
      <c r="B58" s="173">
        <v>38.6</v>
      </c>
      <c r="C58" s="173">
        <v>36.700000000000003</v>
      </c>
      <c r="D58" s="173">
        <v>37.4</v>
      </c>
      <c r="E58" s="173"/>
      <c r="F58" s="173"/>
      <c r="G58" s="173"/>
      <c r="H58" s="173"/>
      <c r="I58" s="173"/>
      <c r="J58" s="173"/>
      <c r="K58" s="173"/>
      <c r="L58" s="173"/>
      <c r="M58" s="173"/>
      <c r="N58" s="241"/>
      <c r="O58" s="341"/>
      <c r="P58" s="176"/>
      <c r="Q58" s="244"/>
      <c r="R58" s="244"/>
      <c r="S58" s="176"/>
      <c r="T58" s="176"/>
      <c r="U58" s="176"/>
      <c r="V58" s="176"/>
      <c r="W58" s="176"/>
      <c r="X58" s="176"/>
      <c r="Y58" s="176"/>
      <c r="Z58" s="17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 x14ac:dyDescent="0.15">
      <c r="N59" s="52"/>
      <c r="O59" s="24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 x14ac:dyDescent="0.15">
      <c r="O60" s="243"/>
    </row>
    <row r="65" spans="7:28" ht="9.9499999999999993" customHeight="1" x14ac:dyDescent="0.15">
      <c r="G65" s="177"/>
    </row>
    <row r="66" spans="7:28" ht="9.9499999999999993" customHeight="1" x14ac:dyDescent="0.15"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</row>
    <row r="67" spans="7:28" ht="9.9499999999999993" customHeight="1" x14ac:dyDescent="0.15"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</row>
    <row r="68" spans="7:28" ht="9.9499999999999993" customHeight="1" x14ac:dyDescent="0.15"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</row>
    <row r="69" spans="7:28" ht="9.9499999999999993" customHeight="1" x14ac:dyDescent="0.15"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</row>
    <row r="70" spans="7:28" ht="9.9499999999999993" customHeight="1" x14ac:dyDescent="0.15">
      <c r="N70" s="52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1"/>
      <c r="AB70" s="1"/>
    </row>
    <row r="71" spans="7:28" ht="9.9499999999999993" customHeight="1" x14ac:dyDescent="0.15"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1"/>
      <c r="AB71" s="1"/>
    </row>
    <row r="72" spans="7:28" ht="9.9499999999999993" customHeight="1" x14ac:dyDescent="0.15">
      <c r="N72" s="52"/>
      <c r="O72" s="52"/>
      <c r="P72" s="52"/>
      <c r="Q72" s="52"/>
      <c r="R72" s="52"/>
      <c r="S72" s="20"/>
      <c r="T72" s="52"/>
      <c r="U72" s="52"/>
      <c r="V72" s="52"/>
      <c r="W72" s="52"/>
      <c r="X72" s="52"/>
      <c r="Y72" s="52"/>
      <c r="Z72" s="52"/>
      <c r="AA72" s="1"/>
      <c r="AB72" s="1"/>
    </row>
    <row r="73" spans="7:28" ht="9.9499999999999993" customHeight="1" x14ac:dyDescent="0.15"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1"/>
      <c r="AB73" s="1"/>
    </row>
    <row r="74" spans="7:28" ht="9.9499999999999993" customHeight="1" x14ac:dyDescent="0.15"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1"/>
      <c r="AB74" s="1"/>
    </row>
    <row r="75" spans="7:28" ht="9.9499999999999993" customHeight="1" x14ac:dyDescent="0.15"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1"/>
      <c r="AB75" s="1"/>
    </row>
    <row r="82" spans="1:18" ht="4.5" customHeight="1" x14ac:dyDescent="0.15"/>
    <row r="83" spans="1:18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5" t="s">
        <v>124</v>
      </c>
      <c r="O83" s="167" t="s">
        <v>126</v>
      </c>
    </row>
    <row r="84" spans="1:18" s="170" customFormat="1" ht="11.1" customHeight="1" x14ac:dyDescent="0.15">
      <c r="A84" s="7" t="s">
        <v>177</v>
      </c>
      <c r="B84" s="164">
        <v>49</v>
      </c>
      <c r="C84" s="164">
        <v>47.9</v>
      </c>
      <c r="D84" s="164">
        <v>54.9</v>
      </c>
      <c r="E84" s="164">
        <v>51.9</v>
      </c>
      <c r="F84" s="164">
        <v>53.4</v>
      </c>
      <c r="G84" s="164">
        <v>52</v>
      </c>
      <c r="H84" s="166">
        <v>53.1</v>
      </c>
      <c r="I84" s="164">
        <v>52.7</v>
      </c>
      <c r="J84" s="164">
        <v>47.4</v>
      </c>
      <c r="K84" s="164">
        <v>51.7</v>
      </c>
      <c r="L84" s="164">
        <v>50.5</v>
      </c>
      <c r="M84" s="164">
        <v>46.4</v>
      </c>
      <c r="N84" s="240">
        <f t="shared" ref="N84:N87" si="3">SUM(B84:M84)/12</f>
        <v>50.908333333333331</v>
      </c>
      <c r="O84" s="341">
        <v>98.5</v>
      </c>
      <c r="Q84" s="340"/>
      <c r="R84" s="340"/>
    </row>
    <row r="85" spans="1:18" s="170" customFormat="1" ht="11.1" customHeight="1" x14ac:dyDescent="0.15">
      <c r="A85" s="7" t="s">
        <v>180</v>
      </c>
      <c r="B85" s="164">
        <v>44.7</v>
      </c>
      <c r="C85" s="164">
        <v>44.2</v>
      </c>
      <c r="D85" s="164">
        <v>47.2</v>
      </c>
      <c r="E85" s="164">
        <v>51.4</v>
      </c>
      <c r="F85" s="164">
        <v>48.7</v>
      </c>
      <c r="G85" s="164">
        <v>47.7</v>
      </c>
      <c r="H85" s="166">
        <v>51.2</v>
      </c>
      <c r="I85" s="164">
        <v>44.5</v>
      </c>
      <c r="J85" s="164">
        <v>45.6</v>
      </c>
      <c r="K85" s="164">
        <v>51.2</v>
      </c>
      <c r="L85" s="164">
        <v>45.8</v>
      </c>
      <c r="M85" s="164">
        <v>48.1</v>
      </c>
      <c r="N85" s="240">
        <f t="shared" si="3"/>
        <v>47.525000000000006</v>
      </c>
      <c r="O85" s="341">
        <f t="shared" ref="O85" si="4">ROUND(N85/N84*100,1)</f>
        <v>93.4</v>
      </c>
      <c r="Q85" s="340"/>
      <c r="R85" s="340"/>
    </row>
    <row r="86" spans="1:18" s="170" customFormat="1" ht="11.1" customHeight="1" x14ac:dyDescent="0.15">
      <c r="A86" s="7" t="s">
        <v>179</v>
      </c>
      <c r="B86" s="164">
        <v>43.5</v>
      </c>
      <c r="C86" s="166">
        <v>50</v>
      </c>
      <c r="D86" s="164">
        <v>53.2</v>
      </c>
      <c r="E86" s="164">
        <v>48.5</v>
      </c>
      <c r="F86" s="164">
        <v>42.9</v>
      </c>
      <c r="G86" s="164">
        <v>41.7</v>
      </c>
      <c r="H86" s="166">
        <v>47.4</v>
      </c>
      <c r="I86" s="164">
        <v>45</v>
      </c>
      <c r="J86" s="164">
        <v>46.3</v>
      </c>
      <c r="K86" s="164">
        <v>49.6</v>
      </c>
      <c r="L86" s="164">
        <v>47.6</v>
      </c>
      <c r="M86" s="164">
        <v>53.7</v>
      </c>
      <c r="N86" s="240">
        <f t="shared" si="3"/>
        <v>47.45000000000001</v>
      </c>
      <c r="O86" s="341">
        <v>100</v>
      </c>
      <c r="Q86" s="340"/>
      <c r="R86" s="340"/>
    </row>
    <row r="87" spans="1:18" s="170" customFormat="1" ht="11.1" customHeight="1" x14ac:dyDescent="0.15">
      <c r="A87" s="7" t="s">
        <v>184</v>
      </c>
      <c r="B87" s="164">
        <v>44.8</v>
      </c>
      <c r="C87" s="166">
        <v>51.5</v>
      </c>
      <c r="D87" s="164">
        <v>56.2</v>
      </c>
      <c r="E87" s="164">
        <v>57.8</v>
      </c>
      <c r="F87" s="164">
        <v>55.6</v>
      </c>
      <c r="G87" s="164">
        <v>62.4</v>
      </c>
      <c r="H87" s="166">
        <v>53</v>
      </c>
      <c r="I87" s="164">
        <v>50.6</v>
      </c>
      <c r="J87" s="164">
        <v>48</v>
      </c>
      <c r="K87" s="164">
        <v>47.1</v>
      </c>
      <c r="L87" s="164">
        <v>47.3</v>
      </c>
      <c r="M87" s="164">
        <v>54.3</v>
      </c>
      <c r="N87" s="240">
        <f t="shared" si="3"/>
        <v>52.383333333333326</v>
      </c>
      <c r="O87" s="341">
        <f t="shared" ref="O87" si="5">ROUND(N87/N86*100,1)</f>
        <v>110.4</v>
      </c>
      <c r="Q87" s="340"/>
      <c r="R87" s="340"/>
    </row>
    <row r="88" spans="1:18" ht="11.1" customHeight="1" x14ac:dyDescent="0.15">
      <c r="A88" s="7" t="s">
        <v>206</v>
      </c>
      <c r="B88" s="164">
        <v>50.7</v>
      </c>
      <c r="C88" s="166">
        <v>49.7</v>
      </c>
      <c r="D88" s="164">
        <v>58.3</v>
      </c>
      <c r="E88" s="164"/>
      <c r="F88" s="164"/>
      <c r="G88" s="164"/>
      <c r="H88" s="166"/>
      <c r="I88" s="164"/>
      <c r="J88" s="164"/>
      <c r="K88" s="164"/>
      <c r="L88" s="164"/>
      <c r="M88" s="164"/>
      <c r="N88" s="240"/>
      <c r="O88" s="341"/>
      <c r="Q88" s="18"/>
    </row>
    <row r="89" spans="1:18" ht="9.9499999999999993" customHeight="1" x14ac:dyDescent="0.15">
      <c r="F89" s="464"/>
      <c r="O89" s="245"/>
    </row>
    <row r="90" spans="1:18" ht="9.9499999999999993" customHeight="1" x14ac:dyDescent="0.15">
      <c r="G90" s="430"/>
    </row>
    <row r="93" spans="1:18" ht="30" customHeight="1" x14ac:dyDescent="0.15">
      <c r="N93" s="46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AW90"/>
  <sheetViews>
    <sheetView workbookViewId="0">
      <selection activeCell="D89" sqref="D89"/>
    </sheetView>
  </sheetViews>
  <sheetFormatPr defaultRowHeight="9.9499999999999993" customHeight="1" x14ac:dyDescent="0.15"/>
  <cols>
    <col min="1" max="1" width="7.625" style="258" customWidth="1"/>
    <col min="2" max="13" width="6.125" style="258" customWidth="1"/>
    <col min="14" max="26" width="7.625" style="258" customWidth="1"/>
    <col min="27" max="16384" width="9" style="258"/>
  </cols>
  <sheetData>
    <row r="18" spans="1:29" ht="9.9499999999999993" customHeight="1" x14ac:dyDescent="0.15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</row>
    <row r="22" spans="1:29" ht="9.9499999999999993" customHeight="1" x14ac:dyDescent="0.1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5" t="s">
        <v>123</v>
      </c>
      <c r="O24" s="167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</row>
    <row r="25" spans="1:29" ht="11.1" customHeight="1" x14ac:dyDescent="0.15">
      <c r="A25" s="7" t="s">
        <v>177</v>
      </c>
      <c r="B25" s="178">
        <v>31</v>
      </c>
      <c r="C25" s="178">
        <v>41.9</v>
      </c>
      <c r="D25" s="178">
        <v>40.700000000000003</v>
      </c>
      <c r="E25" s="178">
        <v>47.3</v>
      </c>
      <c r="F25" s="178">
        <v>55.6</v>
      </c>
      <c r="G25" s="178">
        <v>54.5</v>
      </c>
      <c r="H25" s="178">
        <v>50.6</v>
      </c>
      <c r="I25" s="178">
        <v>41.6</v>
      </c>
      <c r="J25" s="178">
        <v>40.700000000000003</v>
      </c>
      <c r="K25" s="178">
        <v>53.2</v>
      </c>
      <c r="L25" s="178">
        <v>46.1</v>
      </c>
      <c r="M25" s="178">
        <v>50.5</v>
      </c>
      <c r="N25" s="241">
        <f>SUM(B25:M25)</f>
        <v>553.70000000000005</v>
      </c>
      <c r="O25" s="236">
        <v>115.8</v>
      </c>
      <c r="P25" s="176"/>
      <c r="Q25" s="339"/>
      <c r="R25" s="339"/>
      <c r="S25" s="176"/>
      <c r="T25" s="176"/>
      <c r="U25" s="176"/>
      <c r="V25" s="176"/>
      <c r="W25" s="176"/>
      <c r="X25" s="176"/>
      <c r="Y25" s="176"/>
      <c r="Z25" s="176"/>
      <c r="AA25" s="1"/>
      <c r="AB25" s="1"/>
      <c r="AC25" s="1"/>
    </row>
    <row r="26" spans="1:29" ht="11.1" customHeight="1" x14ac:dyDescent="0.15">
      <c r="A26" s="7" t="s">
        <v>180</v>
      </c>
      <c r="B26" s="178">
        <v>46.8</v>
      </c>
      <c r="C26" s="178">
        <v>51.9</v>
      </c>
      <c r="D26" s="178">
        <v>48.4</v>
      </c>
      <c r="E26" s="178">
        <v>60.2</v>
      </c>
      <c r="F26" s="178">
        <v>52.3</v>
      </c>
      <c r="G26" s="178">
        <v>59.3</v>
      </c>
      <c r="H26" s="178">
        <v>66.7</v>
      </c>
      <c r="I26" s="178">
        <v>43.7</v>
      </c>
      <c r="J26" s="178">
        <v>73.5</v>
      </c>
      <c r="K26" s="178">
        <v>62.6</v>
      </c>
      <c r="L26" s="178">
        <v>59.5</v>
      </c>
      <c r="M26" s="178">
        <v>53.9</v>
      </c>
      <c r="N26" s="359">
        <f>SUM(B26:M26)</f>
        <v>678.8</v>
      </c>
      <c r="O26" s="236">
        <f t="shared" ref="O26:O28" si="0">ROUND(N26/N25*100,1)</f>
        <v>122.6</v>
      </c>
      <c r="P26" s="176"/>
      <c r="Q26" s="339"/>
      <c r="R26" s="339"/>
      <c r="S26" s="176"/>
      <c r="T26" s="176"/>
      <c r="U26" s="176"/>
      <c r="V26" s="176"/>
      <c r="W26" s="176"/>
      <c r="X26" s="176"/>
      <c r="Y26" s="176"/>
      <c r="Z26" s="176"/>
      <c r="AA26" s="1"/>
      <c r="AB26" s="1"/>
      <c r="AC26" s="1"/>
    </row>
    <row r="27" spans="1:29" ht="11.1" customHeight="1" x14ac:dyDescent="0.15">
      <c r="A27" s="7" t="s">
        <v>179</v>
      </c>
      <c r="B27" s="178">
        <v>47.8</v>
      </c>
      <c r="C27" s="178">
        <v>44.8</v>
      </c>
      <c r="D27" s="178">
        <v>52.1</v>
      </c>
      <c r="E27" s="178">
        <v>55.6</v>
      </c>
      <c r="F27" s="178">
        <v>47.6</v>
      </c>
      <c r="G27" s="178">
        <v>72.400000000000006</v>
      </c>
      <c r="H27" s="178">
        <v>64.7</v>
      </c>
      <c r="I27" s="178">
        <v>42.3</v>
      </c>
      <c r="J27" s="178">
        <v>49.9</v>
      </c>
      <c r="K27" s="178">
        <v>47.9</v>
      </c>
      <c r="L27" s="178">
        <v>46.1</v>
      </c>
      <c r="M27" s="178">
        <v>44.3</v>
      </c>
      <c r="N27" s="359">
        <f>SUM(B27:M27)</f>
        <v>615.49999999999989</v>
      </c>
      <c r="O27" s="236">
        <f t="shared" si="0"/>
        <v>90.7</v>
      </c>
      <c r="P27" s="176"/>
      <c r="Q27" s="339"/>
      <c r="R27" s="339"/>
      <c r="S27" s="176"/>
      <c r="T27" s="176"/>
      <c r="U27" s="176"/>
      <c r="V27" s="176"/>
      <c r="W27" s="176"/>
      <c r="X27" s="176"/>
      <c r="Y27" s="176"/>
      <c r="Z27" s="176"/>
      <c r="AA27" s="1"/>
      <c r="AB27" s="1"/>
      <c r="AC27" s="1"/>
    </row>
    <row r="28" spans="1:29" ht="11.1" customHeight="1" x14ac:dyDescent="0.15">
      <c r="A28" s="7" t="s">
        <v>184</v>
      </c>
      <c r="B28" s="178">
        <v>44.4</v>
      </c>
      <c r="C28" s="178">
        <v>43.2</v>
      </c>
      <c r="D28" s="178">
        <v>58.3</v>
      </c>
      <c r="E28" s="178">
        <v>82.3</v>
      </c>
      <c r="F28" s="178">
        <v>75.599999999999994</v>
      </c>
      <c r="G28" s="178">
        <v>80.5</v>
      </c>
      <c r="H28" s="178">
        <v>62.3</v>
      </c>
      <c r="I28" s="178">
        <v>50.4</v>
      </c>
      <c r="J28" s="178">
        <v>48.5</v>
      </c>
      <c r="K28" s="178">
        <v>53.2</v>
      </c>
      <c r="L28" s="178">
        <v>47.2</v>
      </c>
      <c r="M28" s="178">
        <v>49</v>
      </c>
      <c r="N28" s="359">
        <f>SUM(B28:M28)</f>
        <v>694.90000000000009</v>
      </c>
      <c r="O28" s="236">
        <f t="shared" si="0"/>
        <v>112.9</v>
      </c>
      <c r="P28" s="176"/>
      <c r="Q28" s="339"/>
      <c r="R28" s="339"/>
      <c r="S28" s="176"/>
      <c r="T28" s="176"/>
      <c r="U28" s="176"/>
      <c r="V28" s="176"/>
      <c r="W28" s="176"/>
      <c r="X28" s="176"/>
      <c r="Y28" s="176"/>
      <c r="Z28" s="176"/>
      <c r="AA28" s="1"/>
      <c r="AB28" s="1"/>
      <c r="AC28" s="1"/>
    </row>
    <row r="29" spans="1:29" ht="11.1" customHeight="1" x14ac:dyDescent="0.15">
      <c r="A29" s="7" t="s">
        <v>206</v>
      </c>
      <c r="B29" s="178">
        <v>55.9</v>
      </c>
      <c r="C29" s="178">
        <v>45.3</v>
      </c>
      <c r="D29" s="178">
        <v>66.8</v>
      </c>
      <c r="E29" s="178"/>
      <c r="F29" s="178"/>
      <c r="G29" s="178"/>
      <c r="H29" s="178"/>
      <c r="I29" s="178"/>
      <c r="J29" s="178"/>
      <c r="K29" s="178"/>
      <c r="L29" s="178"/>
      <c r="M29" s="178"/>
      <c r="N29" s="359"/>
      <c r="O29" s="236"/>
      <c r="P29" s="176"/>
      <c r="S29" s="176"/>
      <c r="T29" s="176"/>
      <c r="U29" s="176"/>
      <c r="V29" s="176"/>
      <c r="W29" s="176"/>
      <c r="X29" s="176"/>
      <c r="Y29" s="176"/>
      <c r="Z29" s="176"/>
      <c r="AA29" s="1"/>
      <c r="AB29" s="1"/>
      <c r="AC29" s="1"/>
    </row>
    <row r="30" spans="1:29" ht="9.75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 x14ac:dyDescent="0.15">
      <c r="D51" s="18"/>
    </row>
    <row r="53" spans="1:49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5" t="s">
        <v>124</v>
      </c>
      <c r="O53" s="167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 x14ac:dyDescent="0.15">
      <c r="A54" s="7" t="s">
        <v>177</v>
      </c>
      <c r="B54" s="178">
        <v>48.3</v>
      </c>
      <c r="C54" s="178">
        <v>50.9</v>
      </c>
      <c r="D54" s="178">
        <v>48.3</v>
      </c>
      <c r="E54" s="178">
        <v>50.5</v>
      </c>
      <c r="F54" s="178">
        <v>52.1</v>
      </c>
      <c r="G54" s="178">
        <v>49.7</v>
      </c>
      <c r="H54" s="178">
        <v>45.5</v>
      </c>
      <c r="I54" s="178">
        <v>40.799999999999997</v>
      </c>
      <c r="J54" s="178">
        <v>41.6</v>
      </c>
      <c r="K54" s="178">
        <v>46.4</v>
      </c>
      <c r="L54" s="178">
        <v>47.5</v>
      </c>
      <c r="M54" s="178">
        <v>56.7</v>
      </c>
      <c r="N54" s="241">
        <f>SUM(B54:M54)/12</f>
        <v>48.19166666666667</v>
      </c>
      <c r="O54" s="236">
        <v>100.4</v>
      </c>
      <c r="P54" s="176"/>
      <c r="Q54" s="342"/>
      <c r="R54" s="342"/>
      <c r="S54" s="176"/>
      <c r="T54" s="176"/>
      <c r="U54" s="176"/>
      <c r="V54" s="176"/>
      <c r="W54" s="176"/>
      <c r="X54" s="176"/>
      <c r="Y54" s="176"/>
      <c r="Z54" s="17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 x14ac:dyDescent="0.15">
      <c r="A55" s="7" t="s">
        <v>180</v>
      </c>
      <c r="B55" s="178">
        <v>54.8</v>
      </c>
      <c r="C55" s="178">
        <v>59.3</v>
      </c>
      <c r="D55" s="178">
        <v>58.7</v>
      </c>
      <c r="E55" s="178">
        <v>64.3</v>
      </c>
      <c r="F55" s="178">
        <v>57.2</v>
      </c>
      <c r="G55" s="178">
        <v>59.5</v>
      </c>
      <c r="H55" s="178">
        <v>57.8</v>
      </c>
      <c r="I55" s="178">
        <v>57.5</v>
      </c>
      <c r="J55" s="178">
        <v>57.6</v>
      </c>
      <c r="K55" s="178">
        <v>61</v>
      </c>
      <c r="L55" s="178">
        <v>58.2</v>
      </c>
      <c r="M55" s="178">
        <v>62.9</v>
      </c>
      <c r="N55" s="241">
        <f>SUM(B55:M55)/12</f>
        <v>59.06666666666667</v>
      </c>
      <c r="O55" s="236">
        <f t="shared" ref="O55:O57" si="1">ROUND(N55/N54*100,1)</f>
        <v>122.6</v>
      </c>
      <c r="P55" s="176"/>
      <c r="Q55" s="342"/>
      <c r="R55" s="342"/>
      <c r="S55" s="176"/>
      <c r="T55" s="176"/>
      <c r="U55" s="176"/>
      <c r="V55" s="176"/>
      <c r="W55" s="176"/>
      <c r="X55" s="176"/>
      <c r="Y55" s="176"/>
      <c r="Z55" s="17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 x14ac:dyDescent="0.15">
      <c r="A56" s="7" t="s">
        <v>179</v>
      </c>
      <c r="B56" s="178">
        <v>65.900000000000006</v>
      </c>
      <c r="C56" s="178">
        <v>65.900000000000006</v>
      </c>
      <c r="D56" s="178">
        <v>60.8</v>
      </c>
      <c r="E56" s="178">
        <v>61</v>
      </c>
      <c r="F56" s="178">
        <v>64.599999999999994</v>
      </c>
      <c r="G56" s="178">
        <v>55.6</v>
      </c>
      <c r="H56" s="178">
        <v>43</v>
      </c>
      <c r="I56" s="178">
        <v>47.8</v>
      </c>
      <c r="J56" s="178">
        <v>53.1</v>
      </c>
      <c r="K56" s="178">
        <v>53.4</v>
      </c>
      <c r="L56" s="178">
        <v>34</v>
      </c>
      <c r="M56" s="178">
        <v>32.1</v>
      </c>
      <c r="N56" s="241">
        <f>SUM(B56:M56)/12</f>
        <v>53.1</v>
      </c>
      <c r="O56" s="236">
        <f t="shared" si="1"/>
        <v>89.9</v>
      </c>
      <c r="P56" s="176"/>
      <c r="Q56" s="342"/>
      <c r="R56" s="342"/>
      <c r="S56" s="176"/>
      <c r="T56" s="176"/>
      <c r="U56" s="176"/>
      <c r="V56" s="176"/>
      <c r="W56" s="176"/>
      <c r="X56" s="176"/>
      <c r="Y56" s="176"/>
      <c r="Z56" s="17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 x14ac:dyDescent="0.15">
      <c r="A57" s="7" t="s">
        <v>184</v>
      </c>
      <c r="B57" s="178">
        <v>32.1</v>
      </c>
      <c r="C57" s="178">
        <v>30.1</v>
      </c>
      <c r="D57" s="178">
        <v>28.9</v>
      </c>
      <c r="E57" s="178">
        <v>38</v>
      </c>
      <c r="F57" s="178">
        <v>43.4</v>
      </c>
      <c r="G57" s="178">
        <v>45.9</v>
      </c>
      <c r="H57" s="178">
        <v>40.200000000000003</v>
      </c>
      <c r="I57" s="178">
        <v>40.5</v>
      </c>
      <c r="J57" s="178">
        <v>41.7</v>
      </c>
      <c r="K57" s="178">
        <v>40.799999999999997</v>
      </c>
      <c r="L57" s="178">
        <v>40.1</v>
      </c>
      <c r="M57" s="178">
        <v>39.6</v>
      </c>
      <c r="N57" s="241">
        <f>SUM(B57:M57)/12</f>
        <v>38.44166666666667</v>
      </c>
      <c r="O57" s="236">
        <f t="shared" si="1"/>
        <v>72.400000000000006</v>
      </c>
      <c r="P57" s="176"/>
      <c r="Q57" s="342"/>
      <c r="R57" s="342"/>
      <c r="S57" s="176"/>
      <c r="T57" s="176"/>
      <c r="U57" s="176"/>
      <c r="V57" s="176"/>
      <c r="W57" s="176"/>
      <c r="X57" s="176"/>
      <c r="Y57" s="176"/>
      <c r="Z57" s="17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 x14ac:dyDescent="0.15">
      <c r="A58" s="7" t="s">
        <v>206</v>
      </c>
      <c r="B58" s="178">
        <v>40.9</v>
      </c>
      <c r="C58" s="178">
        <v>41</v>
      </c>
      <c r="D58" s="178">
        <v>39.5</v>
      </c>
      <c r="E58" s="178"/>
      <c r="F58" s="178"/>
      <c r="G58" s="178"/>
      <c r="H58" s="178"/>
      <c r="I58" s="178"/>
      <c r="J58" s="178"/>
      <c r="K58" s="178"/>
      <c r="L58" s="178"/>
      <c r="M58" s="178"/>
      <c r="N58" s="241"/>
      <c r="O58" s="236"/>
      <c r="P58" s="176"/>
      <c r="Q58" s="244"/>
      <c r="R58" s="244"/>
      <c r="S58" s="176"/>
      <c r="T58" s="176"/>
      <c r="U58" s="176"/>
      <c r="V58" s="176"/>
      <c r="W58" s="176"/>
      <c r="X58" s="176"/>
      <c r="Y58" s="176"/>
      <c r="Z58" s="17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 x14ac:dyDescent="0.15">
      <c r="N59" s="1"/>
      <c r="O59" s="1"/>
      <c r="P59" s="1"/>
      <c r="Q59" s="250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 x14ac:dyDescent="0.15">
      <c r="M82" s="1"/>
      <c r="N82" s="1"/>
    </row>
    <row r="83" spans="1:26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5" t="s">
        <v>124</v>
      </c>
      <c r="O83" s="167" t="s">
        <v>126</v>
      </c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1.1" customHeight="1" x14ac:dyDescent="0.15">
      <c r="A84" s="7" t="s">
        <v>177</v>
      </c>
      <c r="B84" s="12">
        <v>64.900000000000006</v>
      </c>
      <c r="C84" s="12">
        <v>81.8</v>
      </c>
      <c r="D84" s="12">
        <v>84.6</v>
      </c>
      <c r="E84" s="12">
        <v>93.4</v>
      </c>
      <c r="F84" s="12">
        <v>106.7</v>
      </c>
      <c r="G84" s="12">
        <v>109.4</v>
      </c>
      <c r="H84" s="12">
        <v>110.7</v>
      </c>
      <c r="I84" s="12">
        <v>101.9</v>
      </c>
      <c r="J84" s="12">
        <v>97.7</v>
      </c>
      <c r="K84" s="12">
        <v>115.3</v>
      </c>
      <c r="L84" s="12">
        <v>97.1</v>
      </c>
      <c r="M84" s="12">
        <v>88.2</v>
      </c>
      <c r="N84" s="240">
        <f>SUM(B84:M84)/12</f>
        <v>95.975000000000009</v>
      </c>
      <c r="O84" s="166">
        <v>115.8</v>
      </c>
      <c r="P84" s="52"/>
      <c r="Q84" s="334"/>
      <c r="R84" s="334"/>
      <c r="S84" s="52"/>
      <c r="T84" s="52"/>
      <c r="U84" s="52"/>
      <c r="V84" s="52"/>
      <c r="W84" s="52"/>
      <c r="X84" s="52"/>
      <c r="Y84" s="52"/>
      <c r="Z84" s="52"/>
    </row>
    <row r="85" spans="1:26" ht="11.1" customHeight="1" x14ac:dyDescent="0.15">
      <c r="A85" s="7" t="s">
        <v>180</v>
      </c>
      <c r="B85" s="12">
        <v>85.7</v>
      </c>
      <c r="C85" s="12">
        <v>87</v>
      </c>
      <c r="D85" s="12">
        <v>82.4</v>
      </c>
      <c r="E85" s="12">
        <v>93.3</v>
      </c>
      <c r="F85" s="12">
        <v>92</v>
      </c>
      <c r="G85" s="12">
        <v>99.6</v>
      </c>
      <c r="H85" s="12">
        <v>115.3</v>
      </c>
      <c r="I85" s="12">
        <v>76.099999999999994</v>
      </c>
      <c r="J85" s="12">
        <v>127.5</v>
      </c>
      <c r="K85" s="12">
        <v>102.6</v>
      </c>
      <c r="L85" s="12">
        <v>102.2</v>
      </c>
      <c r="M85" s="12">
        <v>85.1</v>
      </c>
      <c r="N85" s="240">
        <f>SUM(B85:M85)/12</f>
        <v>95.733333333333334</v>
      </c>
      <c r="O85" s="166">
        <f t="shared" ref="O85:O87" si="2">ROUND(N85/N84*100,1)</f>
        <v>99.7</v>
      </c>
      <c r="P85" s="52"/>
      <c r="Q85" s="334"/>
      <c r="R85" s="334"/>
      <c r="S85" s="52"/>
      <c r="T85" s="52"/>
      <c r="U85" s="52"/>
      <c r="V85" s="52"/>
      <c r="W85" s="52"/>
      <c r="X85" s="52"/>
      <c r="Y85" s="52"/>
      <c r="Z85" s="52"/>
    </row>
    <row r="86" spans="1:26" ht="11.1" customHeight="1" x14ac:dyDescent="0.15">
      <c r="A86" s="7" t="s">
        <v>179</v>
      </c>
      <c r="B86" s="12">
        <v>71.8</v>
      </c>
      <c r="C86" s="12">
        <v>67.900000000000006</v>
      </c>
      <c r="D86" s="12">
        <v>86.3</v>
      </c>
      <c r="E86" s="12">
        <v>91.1</v>
      </c>
      <c r="F86" s="12">
        <v>72.900000000000006</v>
      </c>
      <c r="G86" s="12">
        <v>127.8</v>
      </c>
      <c r="H86" s="12">
        <v>144</v>
      </c>
      <c r="I86" s="12">
        <v>88.1</v>
      </c>
      <c r="J86" s="12">
        <v>93.5</v>
      </c>
      <c r="K86" s="12">
        <v>89.7</v>
      </c>
      <c r="L86" s="12">
        <v>127.8</v>
      </c>
      <c r="M86" s="12">
        <v>136.69999999999999</v>
      </c>
      <c r="N86" s="240">
        <f>SUM(B86:M86)/12</f>
        <v>99.800000000000011</v>
      </c>
      <c r="O86" s="166">
        <f t="shared" si="2"/>
        <v>104.2</v>
      </c>
      <c r="P86" s="52"/>
      <c r="Q86" s="334"/>
      <c r="R86" s="334"/>
      <c r="S86" s="52"/>
      <c r="T86" s="52"/>
      <c r="U86" s="52"/>
      <c r="V86" s="52"/>
      <c r="W86" s="52"/>
      <c r="X86" s="52"/>
      <c r="Y86" s="52"/>
      <c r="Z86" s="52"/>
    </row>
    <row r="87" spans="1:26" ht="11.1" customHeight="1" x14ac:dyDescent="0.15">
      <c r="A87" s="7" t="s">
        <v>184</v>
      </c>
      <c r="B87" s="12">
        <v>138.19999999999999</v>
      </c>
      <c r="C87" s="12">
        <v>142.4</v>
      </c>
      <c r="D87" s="12">
        <v>199.9</v>
      </c>
      <c r="E87" s="12">
        <v>232.5</v>
      </c>
      <c r="F87" s="12">
        <v>179</v>
      </c>
      <c r="G87" s="12">
        <v>177.6</v>
      </c>
      <c r="H87" s="12">
        <v>151.19999999999999</v>
      </c>
      <c r="I87" s="12">
        <v>124.5</v>
      </c>
      <c r="J87" s="12">
        <v>116.7</v>
      </c>
      <c r="K87" s="12">
        <v>129.9</v>
      </c>
      <c r="L87" s="12">
        <v>117.4</v>
      </c>
      <c r="M87" s="12">
        <v>123.6</v>
      </c>
      <c r="N87" s="240">
        <f>SUM(B87:M87)/12</f>
        <v>152.74166666666667</v>
      </c>
      <c r="O87" s="166">
        <f t="shared" si="2"/>
        <v>153</v>
      </c>
      <c r="P87" s="52"/>
      <c r="Q87" s="334"/>
      <c r="R87" s="334"/>
      <c r="S87" s="52"/>
      <c r="T87" s="52"/>
      <c r="U87" s="52"/>
      <c r="V87" s="52"/>
      <c r="W87" s="52"/>
      <c r="X87" s="52"/>
      <c r="Y87" s="52"/>
      <c r="Z87" s="52"/>
    </row>
    <row r="88" spans="1:26" ht="11.1" customHeight="1" x14ac:dyDescent="0.15">
      <c r="A88" s="7" t="s">
        <v>206</v>
      </c>
      <c r="B88" s="12">
        <v>137.30000000000001</v>
      </c>
      <c r="C88" s="12">
        <v>110.5</v>
      </c>
      <c r="D88" s="12">
        <v>167.7</v>
      </c>
      <c r="E88" s="12"/>
      <c r="F88" s="12"/>
      <c r="G88" s="12"/>
      <c r="H88" s="12"/>
      <c r="I88" s="12"/>
      <c r="J88" s="12"/>
      <c r="K88" s="12"/>
      <c r="L88" s="12"/>
      <c r="M88" s="12"/>
      <c r="N88" s="240"/>
      <c r="O88" s="166"/>
      <c r="P88" s="52"/>
      <c r="Q88" s="413"/>
      <c r="R88" s="413"/>
      <c r="S88" s="52"/>
      <c r="T88" s="52"/>
      <c r="U88" s="52"/>
      <c r="V88" s="52"/>
      <c r="W88" s="52"/>
      <c r="X88" s="52"/>
      <c r="Y88" s="52"/>
      <c r="Z88" s="52"/>
    </row>
    <row r="89" spans="1:26" ht="9.9499999999999993" customHeight="1" x14ac:dyDescent="0.15">
      <c r="C89" s="444"/>
      <c r="D89" s="422"/>
    </row>
    <row r="90" spans="1:26" s="443" customFormat="1" ht="9.9499999999999993" customHeight="1" x14ac:dyDescent="0.15">
      <c r="D90" s="42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BC89"/>
  <sheetViews>
    <sheetView zoomScaleNormal="100" workbookViewId="0">
      <selection activeCell="D89" sqref="D89"/>
    </sheetView>
  </sheetViews>
  <sheetFormatPr defaultRowHeight="9.9499999999999993" customHeight="1" x14ac:dyDescent="0.15"/>
  <cols>
    <col min="1" max="1" width="8" style="431" customWidth="1"/>
    <col min="2" max="13" width="6.125" style="431" customWidth="1"/>
    <col min="14" max="26" width="7.625" style="431" customWidth="1"/>
    <col min="27" max="16384" width="9" style="431"/>
  </cols>
  <sheetData>
    <row r="8" spans="1:26" ht="9.9499999999999993" customHeight="1" x14ac:dyDescent="0.15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</row>
    <row r="9" spans="1:26" ht="9.9499999999999993" customHeight="1" x14ac:dyDescent="0.1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1:26" ht="9.9499999999999993" customHeight="1" x14ac:dyDescent="0.1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</row>
    <row r="11" spans="1:26" ht="9.9499999999999993" customHeight="1" x14ac:dyDescent="0.15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</row>
    <row r="12" spans="1:26" ht="9.9499999999999993" customHeight="1" x14ac:dyDescent="0.15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</row>
    <row r="19" spans="1:55" ht="9.9499999999999993" customHeight="1" x14ac:dyDescent="0.1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55" ht="9.9499999999999993" customHeight="1" x14ac:dyDescent="0.1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55" ht="9.9499999999999993" customHeight="1" x14ac:dyDescent="0.1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55" ht="9.9499999999999993" customHeight="1" x14ac:dyDescent="0.1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5" t="s">
        <v>123</v>
      </c>
      <c r="O24" s="167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416" t="s">
        <v>177</v>
      </c>
      <c r="B25" s="417">
        <v>91</v>
      </c>
      <c r="C25" s="417">
        <v>88.5</v>
      </c>
      <c r="D25" s="417">
        <v>127.1</v>
      </c>
      <c r="E25" s="417">
        <v>123.6</v>
      </c>
      <c r="F25" s="417">
        <v>127.3</v>
      </c>
      <c r="G25" s="417">
        <v>123.9</v>
      </c>
      <c r="H25" s="417">
        <v>147.6</v>
      </c>
      <c r="I25" s="417">
        <v>123.9</v>
      </c>
      <c r="J25" s="417">
        <v>121.8</v>
      </c>
      <c r="K25" s="417">
        <v>131</v>
      </c>
      <c r="L25" s="417">
        <v>110.3</v>
      </c>
      <c r="M25" s="417">
        <v>106.5</v>
      </c>
      <c r="N25" s="418">
        <f>SUM(B25:M25)</f>
        <v>1422.5</v>
      </c>
      <c r="O25" s="419">
        <v>98.9</v>
      </c>
      <c r="P25" s="176"/>
      <c r="Q25" s="339"/>
      <c r="R25" s="339"/>
      <c r="S25" s="176"/>
      <c r="T25" s="176"/>
      <c r="U25" s="176"/>
      <c r="V25" s="176"/>
      <c r="W25" s="176"/>
      <c r="X25" s="176"/>
      <c r="Y25" s="176"/>
      <c r="Z25" s="17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3" customFormat="1" ht="11.1" customHeight="1" x14ac:dyDescent="0.15">
      <c r="A26" s="416" t="s">
        <v>180</v>
      </c>
      <c r="B26" s="417">
        <v>96.4</v>
      </c>
      <c r="C26" s="417">
        <v>100.8</v>
      </c>
      <c r="D26" s="417">
        <v>119.9</v>
      </c>
      <c r="E26" s="417">
        <v>122</v>
      </c>
      <c r="F26" s="417">
        <v>123.5</v>
      </c>
      <c r="G26" s="417">
        <v>126.2</v>
      </c>
      <c r="H26" s="417">
        <v>126.9</v>
      </c>
      <c r="I26" s="417">
        <v>97.5</v>
      </c>
      <c r="J26" s="417">
        <v>114.1</v>
      </c>
      <c r="K26" s="417">
        <v>104.1</v>
      </c>
      <c r="L26" s="417">
        <v>95.1</v>
      </c>
      <c r="M26" s="417">
        <v>110</v>
      </c>
      <c r="N26" s="418">
        <f>SUM(B26:M26)</f>
        <v>1336.4999999999998</v>
      </c>
      <c r="O26" s="419">
        <f t="shared" ref="O26:O28" si="0">ROUND(N26/N25*100,1)</f>
        <v>94</v>
      </c>
      <c r="P26" s="423"/>
      <c r="Q26" s="424"/>
      <c r="R26" s="424"/>
      <c r="S26" s="423"/>
      <c r="T26" s="423"/>
      <c r="U26" s="423"/>
      <c r="V26" s="423"/>
      <c r="W26" s="423"/>
      <c r="X26" s="423"/>
      <c r="Y26" s="423"/>
      <c r="Z26" s="423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</row>
    <row r="27" spans="1:55" s="53" customFormat="1" ht="11.1" customHeight="1" x14ac:dyDescent="0.15">
      <c r="A27" s="416" t="s">
        <v>179</v>
      </c>
      <c r="B27" s="417">
        <v>84.4</v>
      </c>
      <c r="C27" s="417">
        <v>90.2</v>
      </c>
      <c r="D27" s="417">
        <v>113.2</v>
      </c>
      <c r="E27" s="417">
        <v>112.9</v>
      </c>
      <c r="F27" s="417">
        <v>92.8</v>
      </c>
      <c r="G27" s="417">
        <v>100.2</v>
      </c>
      <c r="H27" s="417">
        <v>103</v>
      </c>
      <c r="I27" s="417">
        <v>90.2</v>
      </c>
      <c r="J27" s="417">
        <v>95.8</v>
      </c>
      <c r="K27" s="417">
        <v>131.9</v>
      </c>
      <c r="L27" s="417">
        <v>84.5</v>
      </c>
      <c r="M27" s="417">
        <v>78.599999999999994</v>
      </c>
      <c r="N27" s="418">
        <f>SUM(B27:M27)</f>
        <v>1177.6999999999998</v>
      </c>
      <c r="O27" s="419">
        <f t="shared" si="0"/>
        <v>88.1</v>
      </c>
      <c r="P27" s="423"/>
      <c r="Q27" s="424"/>
      <c r="R27" s="424"/>
      <c r="S27" s="423"/>
      <c r="T27" s="423"/>
      <c r="U27" s="423"/>
      <c r="V27" s="423"/>
      <c r="W27" s="423"/>
      <c r="X27" s="423"/>
      <c r="Y27" s="423"/>
      <c r="Z27" s="423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</row>
    <row r="28" spans="1:55" s="53" customFormat="1" ht="11.1" customHeight="1" x14ac:dyDescent="0.15">
      <c r="A28" s="416" t="s">
        <v>184</v>
      </c>
      <c r="B28" s="417">
        <v>75.7</v>
      </c>
      <c r="C28" s="417">
        <v>92.3</v>
      </c>
      <c r="D28" s="417">
        <v>105</v>
      </c>
      <c r="E28" s="417">
        <v>103.6</v>
      </c>
      <c r="F28" s="417">
        <v>94.9</v>
      </c>
      <c r="G28" s="417">
        <v>106.3</v>
      </c>
      <c r="H28" s="417">
        <v>100.1</v>
      </c>
      <c r="I28" s="417">
        <v>100.9</v>
      </c>
      <c r="J28" s="417">
        <v>91.8</v>
      </c>
      <c r="K28" s="417">
        <v>87.4</v>
      </c>
      <c r="L28" s="417">
        <v>90</v>
      </c>
      <c r="M28" s="417">
        <v>78.099999999999994</v>
      </c>
      <c r="N28" s="418">
        <f>SUM(B28:M28)</f>
        <v>1126.0999999999999</v>
      </c>
      <c r="O28" s="419">
        <f t="shared" si="0"/>
        <v>95.6</v>
      </c>
      <c r="P28" s="423"/>
      <c r="Q28" s="424"/>
      <c r="R28" s="424"/>
      <c r="S28" s="423"/>
      <c r="T28" s="423"/>
      <c r="U28" s="423"/>
      <c r="V28" s="423"/>
      <c r="W28" s="423"/>
      <c r="X28" s="423"/>
      <c r="Y28" s="423"/>
      <c r="Z28" s="423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</row>
    <row r="29" spans="1:55" s="53" customFormat="1" ht="11.1" customHeight="1" x14ac:dyDescent="0.15">
      <c r="A29" s="416" t="s">
        <v>206</v>
      </c>
      <c r="B29" s="417">
        <v>68.900000000000006</v>
      </c>
      <c r="C29" s="417">
        <v>75.7</v>
      </c>
      <c r="D29" s="417">
        <v>96.3</v>
      </c>
      <c r="E29" s="417"/>
      <c r="F29" s="417"/>
      <c r="G29" s="417"/>
      <c r="H29" s="417"/>
      <c r="I29" s="417"/>
      <c r="J29" s="417"/>
      <c r="K29" s="417"/>
      <c r="L29" s="417"/>
      <c r="M29" s="417"/>
      <c r="N29" s="418"/>
      <c r="O29" s="419"/>
      <c r="P29" s="423"/>
      <c r="Q29" s="425"/>
      <c r="R29" s="425"/>
      <c r="S29" s="423"/>
      <c r="T29" s="423"/>
      <c r="U29" s="423"/>
      <c r="V29" s="423"/>
      <c r="W29" s="423"/>
      <c r="X29" s="423"/>
      <c r="Y29" s="423"/>
      <c r="Z29" s="423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</row>
    <row r="30" spans="1:55" s="53" customFormat="1" ht="9.9499999999999993" customHeight="1" x14ac:dyDescent="0.15">
      <c r="H30" s="220"/>
    </row>
    <row r="31" spans="1:55" s="53" customFormat="1" ht="9.9499999999999993" customHeight="1" x14ac:dyDescent="0.15"/>
    <row r="32" spans="1:55" s="53" customFormat="1" ht="9.9499999999999993" customHeight="1" x14ac:dyDescent="0.15"/>
    <row r="33" s="53" customFormat="1" ht="9.9499999999999993" customHeight="1" x14ac:dyDescent="0.15"/>
    <row r="34" s="53" customFormat="1" ht="9.9499999999999993" customHeight="1" x14ac:dyDescent="0.15"/>
    <row r="35" s="53" customFormat="1" ht="9.9499999999999993" customHeight="1" x14ac:dyDescent="0.15"/>
    <row r="36" s="53" customFormat="1" ht="9.9499999999999993" customHeight="1" x14ac:dyDescent="0.15"/>
    <row r="37" s="53" customFormat="1" ht="9.9499999999999993" customHeight="1" x14ac:dyDescent="0.15"/>
    <row r="38" s="53" customFormat="1" ht="9.9499999999999993" customHeight="1" x14ac:dyDescent="0.15"/>
    <row r="39" s="53" customFormat="1" ht="9.9499999999999993" customHeight="1" x14ac:dyDescent="0.15"/>
    <row r="40" s="53" customFormat="1" ht="9.9499999999999993" customHeight="1" x14ac:dyDescent="0.15"/>
    <row r="41" s="53" customFormat="1" ht="9.9499999999999993" customHeight="1" x14ac:dyDescent="0.15"/>
    <row r="42" s="53" customFormat="1" ht="9.9499999999999993" customHeight="1" x14ac:dyDescent="0.15"/>
    <row r="43" s="53" customFormat="1" ht="9.9499999999999993" customHeight="1" x14ac:dyDescent="0.15"/>
    <row r="44" s="53" customFormat="1" ht="9.9499999999999993" customHeight="1" x14ac:dyDescent="0.15"/>
    <row r="45" s="53" customFormat="1" ht="9.9499999999999993" customHeight="1" x14ac:dyDescent="0.15"/>
    <row r="46" s="53" customFormat="1" ht="9.9499999999999993" customHeight="1" x14ac:dyDescent="0.15"/>
    <row r="47" s="53" customFormat="1" ht="9.9499999999999993" customHeight="1" x14ac:dyDescent="0.15"/>
    <row r="48" s="53" customFormat="1" ht="9.9499999999999993" customHeight="1" x14ac:dyDescent="0.15"/>
    <row r="49" spans="1:48" s="53" customFormat="1" ht="9.9499999999999993" customHeight="1" x14ac:dyDescent="0.15"/>
    <row r="50" spans="1:48" s="53" customFormat="1" ht="9.9499999999999993" customHeight="1" x14ac:dyDescent="0.15"/>
    <row r="51" spans="1:48" s="53" customFormat="1" ht="9.9499999999999993" customHeight="1" x14ac:dyDescent="0.15"/>
    <row r="52" spans="1:48" s="53" customFormat="1" ht="9.9499999999999993" customHeight="1" x14ac:dyDescent="0.15"/>
    <row r="53" spans="1:48" s="357" customFormat="1" ht="11.1" customHeight="1" x14ac:dyDescent="0.15">
      <c r="A53" s="426"/>
      <c r="B53" s="427" t="s">
        <v>77</v>
      </c>
      <c r="C53" s="427" t="s">
        <v>78</v>
      </c>
      <c r="D53" s="427" t="s">
        <v>79</v>
      </c>
      <c r="E53" s="427" t="s">
        <v>80</v>
      </c>
      <c r="F53" s="427" t="s">
        <v>81</v>
      </c>
      <c r="G53" s="427" t="s">
        <v>82</v>
      </c>
      <c r="H53" s="427" t="s">
        <v>83</v>
      </c>
      <c r="I53" s="427" t="s">
        <v>84</v>
      </c>
      <c r="J53" s="427" t="s">
        <v>85</v>
      </c>
      <c r="K53" s="427" t="s">
        <v>86</v>
      </c>
      <c r="L53" s="427" t="s">
        <v>87</v>
      </c>
      <c r="M53" s="427" t="s">
        <v>88</v>
      </c>
      <c r="N53" s="428" t="s">
        <v>124</v>
      </c>
      <c r="O53" s="429" t="s">
        <v>126</v>
      </c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</row>
    <row r="54" spans="1:48" s="357" customFormat="1" ht="11.1" customHeight="1" x14ac:dyDescent="0.15">
      <c r="A54" s="7" t="s">
        <v>177</v>
      </c>
      <c r="B54" s="173">
        <v>120.5</v>
      </c>
      <c r="C54" s="173">
        <v>109</v>
      </c>
      <c r="D54" s="173">
        <v>119.8</v>
      </c>
      <c r="E54" s="173">
        <v>121.6</v>
      </c>
      <c r="F54" s="173">
        <v>136.1</v>
      </c>
      <c r="G54" s="173">
        <v>141.5</v>
      </c>
      <c r="H54" s="173">
        <v>138.5</v>
      </c>
      <c r="I54" s="173">
        <v>115.4</v>
      </c>
      <c r="J54" s="173">
        <v>127.1</v>
      </c>
      <c r="K54" s="173">
        <v>139.9</v>
      </c>
      <c r="L54" s="173">
        <v>134.6</v>
      </c>
      <c r="M54" s="173">
        <v>130.80000000000001</v>
      </c>
      <c r="N54" s="418">
        <f>SUM(B54:M54)/12</f>
        <v>127.89999999999999</v>
      </c>
      <c r="O54" s="419">
        <v>108.3</v>
      </c>
      <c r="P54" s="420"/>
      <c r="Q54" s="421"/>
      <c r="R54" s="421"/>
      <c r="S54" s="420"/>
      <c r="T54" s="420"/>
      <c r="U54" s="420"/>
      <c r="V54" s="420"/>
      <c r="W54" s="420"/>
      <c r="X54" s="420"/>
      <c r="Y54" s="420"/>
      <c r="Z54" s="420"/>
      <c r="AA54" s="422"/>
      <c r="AB54" s="422"/>
      <c r="AC54" s="422"/>
      <c r="AD54" s="422"/>
      <c r="AE54" s="422"/>
      <c r="AF54" s="422"/>
      <c r="AG54" s="422"/>
      <c r="AH54" s="422"/>
      <c r="AI54" s="422"/>
      <c r="AJ54" s="422"/>
      <c r="AK54" s="422"/>
      <c r="AL54" s="422"/>
      <c r="AM54" s="422"/>
      <c r="AN54" s="422"/>
      <c r="AO54" s="422"/>
      <c r="AP54" s="422"/>
      <c r="AQ54" s="422"/>
      <c r="AR54" s="422"/>
      <c r="AS54" s="422"/>
      <c r="AT54" s="422"/>
      <c r="AU54" s="422"/>
      <c r="AV54" s="422"/>
    </row>
    <row r="55" spans="1:48" s="357" customFormat="1" ht="11.1" customHeight="1" x14ac:dyDescent="0.15">
      <c r="A55" s="7" t="s">
        <v>180</v>
      </c>
      <c r="B55" s="173">
        <v>114.1</v>
      </c>
      <c r="C55" s="173">
        <v>119.1</v>
      </c>
      <c r="D55" s="173">
        <v>126.2</v>
      </c>
      <c r="E55" s="173">
        <v>117.7</v>
      </c>
      <c r="F55" s="173">
        <v>126</v>
      </c>
      <c r="G55" s="173">
        <v>138.9</v>
      </c>
      <c r="H55" s="173">
        <v>146.19999999999999</v>
      </c>
      <c r="I55" s="173">
        <v>134.4</v>
      </c>
      <c r="J55" s="173">
        <v>134.19999999999999</v>
      </c>
      <c r="K55" s="173">
        <v>122.9</v>
      </c>
      <c r="L55" s="173">
        <v>124.3</v>
      </c>
      <c r="M55" s="173">
        <v>122.1</v>
      </c>
      <c r="N55" s="418">
        <f>SUM(B55:M55)/12</f>
        <v>127.17499999999997</v>
      </c>
      <c r="O55" s="419">
        <f t="shared" ref="O55:O57" si="1">ROUND(N55/N54*100,1)</f>
        <v>99.4</v>
      </c>
      <c r="P55" s="420"/>
      <c r="Q55" s="421"/>
      <c r="R55" s="421"/>
      <c r="S55" s="420"/>
      <c r="T55" s="420"/>
      <c r="U55" s="420"/>
      <c r="V55" s="420"/>
      <c r="W55" s="420"/>
      <c r="X55" s="420"/>
      <c r="Y55" s="420"/>
      <c r="Z55" s="420"/>
      <c r="AA55" s="422"/>
      <c r="AB55" s="422"/>
      <c r="AC55" s="422"/>
      <c r="AD55" s="422"/>
      <c r="AE55" s="422"/>
      <c r="AF55" s="422"/>
      <c r="AG55" s="422"/>
      <c r="AH55" s="422"/>
      <c r="AI55" s="422"/>
      <c r="AJ55" s="422"/>
      <c r="AK55" s="422"/>
      <c r="AL55" s="422"/>
      <c r="AM55" s="422"/>
      <c r="AN55" s="422"/>
      <c r="AO55" s="422"/>
      <c r="AP55" s="422"/>
      <c r="AQ55" s="422"/>
      <c r="AR55" s="422"/>
      <c r="AS55" s="422"/>
      <c r="AT55" s="422"/>
      <c r="AU55" s="422"/>
      <c r="AV55" s="422"/>
    </row>
    <row r="56" spans="1:48" s="357" customFormat="1" ht="11.1" customHeight="1" x14ac:dyDescent="0.15">
      <c r="A56" s="7" t="s">
        <v>179</v>
      </c>
      <c r="B56" s="173">
        <v>119.6</v>
      </c>
      <c r="C56" s="173">
        <v>116.2</v>
      </c>
      <c r="D56" s="173">
        <v>120.4</v>
      </c>
      <c r="E56" s="173">
        <v>120.3</v>
      </c>
      <c r="F56" s="173">
        <v>123.1</v>
      </c>
      <c r="G56" s="173">
        <v>116.5</v>
      </c>
      <c r="H56" s="173">
        <v>114.8</v>
      </c>
      <c r="I56" s="173">
        <v>111.8</v>
      </c>
      <c r="J56" s="173">
        <v>114</v>
      </c>
      <c r="K56" s="173">
        <v>141.30000000000001</v>
      </c>
      <c r="L56" s="173">
        <v>114</v>
      </c>
      <c r="M56" s="173">
        <v>101.3</v>
      </c>
      <c r="N56" s="418">
        <f>SUM(B56:M56)/12</f>
        <v>117.77499999999998</v>
      </c>
      <c r="O56" s="419">
        <f t="shared" si="1"/>
        <v>92.6</v>
      </c>
      <c r="P56" s="420"/>
      <c r="Q56" s="421"/>
      <c r="R56" s="421"/>
      <c r="S56" s="420"/>
      <c r="T56" s="420"/>
      <c r="U56" s="420"/>
      <c r="V56" s="420"/>
      <c r="W56" s="420"/>
      <c r="X56" s="420"/>
      <c r="Y56" s="420"/>
      <c r="Z56" s="420"/>
      <c r="AA56" s="422"/>
    </row>
    <row r="57" spans="1:48" s="357" customFormat="1" ht="11.1" customHeight="1" x14ac:dyDescent="0.15">
      <c r="A57" s="7" t="s">
        <v>184</v>
      </c>
      <c r="B57" s="173">
        <v>99.7</v>
      </c>
      <c r="C57" s="173">
        <v>109.5</v>
      </c>
      <c r="D57" s="173">
        <v>111.4</v>
      </c>
      <c r="E57" s="173">
        <v>102.9</v>
      </c>
      <c r="F57" s="173">
        <v>113.3</v>
      </c>
      <c r="G57" s="173">
        <v>123.3</v>
      </c>
      <c r="H57" s="173">
        <v>120.8</v>
      </c>
      <c r="I57" s="173">
        <v>138.19999999999999</v>
      </c>
      <c r="J57" s="173">
        <v>132.1</v>
      </c>
      <c r="K57" s="173">
        <v>128.30000000000001</v>
      </c>
      <c r="L57" s="173">
        <v>125.1</v>
      </c>
      <c r="M57" s="173">
        <v>109.6</v>
      </c>
      <c r="N57" s="241">
        <f>SUM(B57:M57)/12</f>
        <v>117.84999999999997</v>
      </c>
      <c r="O57" s="419">
        <f t="shared" si="1"/>
        <v>100.1</v>
      </c>
      <c r="P57" s="420"/>
      <c r="Q57" s="421"/>
      <c r="R57" s="421"/>
      <c r="S57" s="420"/>
      <c r="T57" s="420"/>
      <c r="U57" s="420"/>
      <c r="V57" s="420"/>
      <c r="W57" s="420"/>
      <c r="X57" s="420"/>
      <c r="Y57" s="420"/>
      <c r="Z57" s="420"/>
      <c r="AA57" s="422"/>
    </row>
    <row r="58" spans="1:48" s="170" customFormat="1" ht="11.1" customHeight="1" x14ac:dyDescent="0.15">
      <c r="A58" s="7" t="s">
        <v>206</v>
      </c>
      <c r="B58" s="173">
        <v>110.3</v>
      </c>
      <c r="C58" s="173">
        <v>109</v>
      </c>
      <c r="D58" s="173">
        <v>108.2</v>
      </c>
      <c r="E58" s="173"/>
      <c r="F58" s="173"/>
      <c r="G58" s="173"/>
      <c r="H58" s="173"/>
      <c r="I58" s="173"/>
      <c r="J58" s="173"/>
      <c r="K58" s="173"/>
      <c r="L58" s="173"/>
      <c r="M58" s="173"/>
      <c r="N58" s="241"/>
      <c r="O58" s="419"/>
      <c r="P58" s="180"/>
      <c r="Q58" s="414"/>
      <c r="R58" s="414"/>
      <c r="S58" s="180"/>
      <c r="T58" s="180"/>
      <c r="U58" s="180"/>
      <c r="V58" s="180"/>
      <c r="W58" s="180"/>
      <c r="X58" s="180"/>
      <c r="Y58" s="180"/>
      <c r="Z58" s="180"/>
      <c r="AA58" s="168"/>
    </row>
    <row r="59" spans="1:48" ht="9.9499999999999993" customHeight="1" x14ac:dyDescent="0.15">
      <c r="A59" s="17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171"/>
    </row>
    <row r="68" spans="18:18" ht="9.9499999999999993" customHeight="1" x14ac:dyDescent="0.15">
      <c r="R68" s="415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70" customFormat="1" ht="11.1" customHeight="1" x14ac:dyDescent="0.15">
      <c r="A83" s="12"/>
      <c r="B83" s="164" t="s">
        <v>77</v>
      </c>
      <c r="C83" s="164" t="s">
        <v>78</v>
      </c>
      <c r="D83" s="164" t="s">
        <v>79</v>
      </c>
      <c r="E83" s="164" t="s">
        <v>80</v>
      </c>
      <c r="F83" s="164" t="s">
        <v>81</v>
      </c>
      <c r="G83" s="164" t="s">
        <v>82</v>
      </c>
      <c r="H83" s="164" t="s">
        <v>83</v>
      </c>
      <c r="I83" s="164" t="s">
        <v>84</v>
      </c>
      <c r="J83" s="164" t="s">
        <v>85</v>
      </c>
      <c r="K83" s="164" t="s">
        <v>86</v>
      </c>
      <c r="L83" s="164" t="s">
        <v>87</v>
      </c>
      <c r="M83" s="164" t="s">
        <v>88</v>
      </c>
      <c r="N83" s="235" t="s">
        <v>124</v>
      </c>
      <c r="O83" s="167" t="s">
        <v>126</v>
      </c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</row>
    <row r="84" spans="1:26" s="170" customFormat="1" ht="11.1" customHeight="1" x14ac:dyDescent="0.15">
      <c r="A84" s="7" t="s">
        <v>177</v>
      </c>
      <c r="B84" s="166">
        <v>76</v>
      </c>
      <c r="C84" s="166">
        <v>82.2</v>
      </c>
      <c r="D84" s="166">
        <v>106.4</v>
      </c>
      <c r="E84" s="166">
        <v>101.7</v>
      </c>
      <c r="F84" s="166">
        <v>93.2</v>
      </c>
      <c r="G84" s="166">
        <v>87.3</v>
      </c>
      <c r="H84" s="166">
        <v>106.5</v>
      </c>
      <c r="I84" s="166">
        <v>106.7</v>
      </c>
      <c r="J84" s="166">
        <v>95.6</v>
      </c>
      <c r="K84" s="166">
        <v>93.4</v>
      </c>
      <c r="L84" s="166">
        <v>82.3</v>
      </c>
      <c r="M84" s="166">
        <v>81.7</v>
      </c>
      <c r="N84" s="240">
        <f t="shared" ref="N84:N87" si="2">SUM(B84:M84)/12</f>
        <v>92.75</v>
      </c>
      <c r="O84" s="246">
        <v>90.9</v>
      </c>
      <c r="P84" s="168"/>
      <c r="Q84" s="343"/>
      <c r="R84" s="343"/>
      <c r="S84" s="168"/>
      <c r="T84" s="168"/>
      <c r="U84" s="168"/>
      <c r="V84" s="168"/>
      <c r="W84" s="168"/>
      <c r="X84" s="168"/>
      <c r="Y84" s="168"/>
      <c r="Z84" s="168"/>
    </row>
    <row r="85" spans="1:26" s="170" customFormat="1" ht="11.1" customHeight="1" x14ac:dyDescent="0.15">
      <c r="A85" s="7" t="s">
        <v>180</v>
      </c>
      <c r="B85" s="166">
        <v>85.5</v>
      </c>
      <c r="C85" s="166">
        <v>84.2</v>
      </c>
      <c r="D85" s="166">
        <v>94.9</v>
      </c>
      <c r="E85" s="166">
        <v>103.5</v>
      </c>
      <c r="F85" s="166">
        <v>98</v>
      </c>
      <c r="G85" s="166">
        <v>90.4</v>
      </c>
      <c r="H85" s="166">
        <v>86.4</v>
      </c>
      <c r="I85" s="166">
        <v>73.7</v>
      </c>
      <c r="J85" s="166">
        <v>85</v>
      </c>
      <c r="K85" s="166">
        <v>85.4</v>
      </c>
      <c r="L85" s="166">
        <v>76.400000000000006</v>
      </c>
      <c r="M85" s="166">
        <v>90.2</v>
      </c>
      <c r="N85" s="240">
        <f t="shared" si="2"/>
        <v>87.8</v>
      </c>
      <c r="O85" s="246">
        <f t="shared" ref="O85:O87" si="3">ROUND(N85/N84*100,1)</f>
        <v>94.7</v>
      </c>
      <c r="P85" s="168"/>
      <c r="Q85" s="343"/>
      <c r="R85" s="343"/>
      <c r="S85" s="168"/>
      <c r="T85" s="168"/>
      <c r="U85" s="168"/>
      <c r="V85" s="168"/>
      <c r="W85" s="168"/>
      <c r="X85" s="168"/>
      <c r="Y85" s="168"/>
      <c r="Z85" s="168"/>
    </row>
    <row r="86" spans="1:26" s="170" customFormat="1" ht="11.1" customHeight="1" x14ac:dyDescent="0.15">
      <c r="A86" s="7" t="s">
        <v>179</v>
      </c>
      <c r="B86" s="166">
        <v>70.900000000000006</v>
      </c>
      <c r="C86" s="166">
        <v>78</v>
      </c>
      <c r="D86" s="166">
        <v>93.9</v>
      </c>
      <c r="E86" s="166">
        <v>93.9</v>
      </c>
      <c r="F86" s="166">
        <v>75.099999999999994</v>
      </c>
      <c r="G86" s="166">
        <v>86.4</v>
      </c>
      <c r="H86" s="166">
        <v>89.8</v>
      </c>
      <c r="I86" s="166">
        <v>81</v>
      </c>
      <c r="J86" s="166">
        <v>83.9</v>
      </c>
      <c r="K86" s="166">
        <v>92.6</v>
      </c>
      <c r="L86" s="166">
        <v>76.900000000000006</v>
      </c>
      <c r="M86" s="166">
        <v>79</v>
      </c>
      <c r="N86" s="240">
        <f t="shared" si="2"/>
        <v>83.45</v>
      </c>
      <c r="O86" s="246">
        <f t="shared" si="3"/>
        <v>95</v>
      </c>
      <c r="P86" s="168"/>
      <c r="Q86" s="343"/>
      <c r="R86" s="343"/>
      <c r="S86" s="168"/>
      <c r="T86" s="168"/>
      <c r="U86" s="168"/>
      <c r="V86" s="168"/>
      <c r="W86" s="168"/>
      <c r="X86" s="168"/>
      <c r="Y86" s="168"/>
      <c r="Z86" s="168"/>
    </row>
    <row r="87" spans="1:26" s="170" customFormat="1" ht="11.1" customHeight="1" x14ac:dyDescent="0.15">
      <c r="A87" s="7" t="s">
        <v>184</v>
      </c>
      <c r="B87" s="166">
        <v>76.099999999999994</v>
      </c>
      <c r="C87" s="166">
        <v>83.6</v>
      </c>
      <c r="D87" s="166">
        <v>94.2</v>
      </c>
      <c r="E87" s="166">
        <v>100.7</v>
      </c>
      <c r="F87" s="166">
        <v>83</v>
      </c>
      <c r="G87" s="166">
        <v>85.6</v>
      </c>
      <c r="H87" s="166">
        <v>83.1</v>
      </c>
      <c r="I87" s="166">
        <v>71.099999999999994</v>
      </c>
      <c r="J87" s="166">
        <v>70.099999999999994</v>
      </c>
      <c r="K87" s="166">
        <v>68.599999999999994</v>
      </c>
      <c r="L87" s="166">
        <v>72.099999999999994</v>
      </c>
      <c r="M87" s="166">
        <v>73.099999999999994</v>
      </c>
      <c r="N87" s="240">
        <f t="shared" si="2"/>
        <v>80.108333333333334</v>
      </c>
      <c r="O87" s="246">
        <f t="shared" si="3"/>
        <v>96</v>
      </c>
      <c r="P87" s="168"/>
      <c r="Q87" s="343"/>
      <c r="R87" s="343"/>
      <c r="S87" s="168"/>
      <c r="T87" s="168"/>
      <c r="U87" s="168"/>
      <c r="V87" s="168"/>
      <c r="W87" s="168"/>
      <c r="X87" s="168"/>
      <c r="Y87" s="168"/>
      <c r="Z87" s="168"/>
    </row>
    <row r="88" spans="1:26" s="170" customFormat="1" ht="11.1" customHeight="1" x14ac:dyDescent="0.15">
      <c r="A88" s="7" t="s">
        <v>206</v>
      </c>
      <c r="B88" s="166">
        <v>62.3</v>
      </c>
      <c r="C88" s="166">
        <v>69.599999999999994</v>
      </c>
      <c r="D88" s="166">
        <v>89</v>
      </c>
      <c r="E88" s="166"/>
      <c r="F88" s="166"/>
      <c r="G88" s="166"/>
      <c r="H88" s="166"/>
      <c r="I88" s="166"/>
      <c r="J88" s="166"/>
      <c r="K88" s="166"/>
      <c r="L88" s="166"/>
      <c r="M88" s="166"/>
      <c r="N88" s="240"/>
      <c r="O88" s="246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spans="1:26" ht="9.9499999999999993" customHeight="1" x14ac:dyDescent="0.15">
      <c r="E89" s="44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BC90"/>
  <sheetViews>
    <sheetView workbookViewId="0">
      <selection activeCell="D89" sqref="D89"/>
    </sheetView>
  </sheetViews>
  <sheetFormatPr defaultRowHeight="9.9499999999999993" customHeight="1" x14ac:dyDescent="0.15"/>
  <cols>
    <col min="1" max="1" width="7.625" style="258" customWidth="1"/>
    <col min="2" max="13" width="6.125" style="258" customWidth="1"/>
    <col min="14" max="27" width="7.625" style="258" customWidth="1"/>
    <col min="28" max="16384" width="9" style="258"/>
  </cols>
  <sheetData>
    <row r="7" spans="1:15" ht="9.9499999999999993" customHeight="1" x14ac:dyDescent="0.1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15" ht="9.9499999999999993" customHeight="1" x14ac:dyDescent="0.15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5" ht="9.9499999999999993" customHeight="1" x14ac:dyDescent="0.1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</row>
    <row r="10" spans="1:15" ht="9.9499999999999993" customHeight="1" x14ac:dyDescent="0.1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5" ht="9.9499999999999993" customHeight="1" x14ac:dyDescent="0.15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</row>
    <row r="14" spans="1:15" ht="9.9499999999999993" customHeight="1" x14ac:dyDescent="0.15">
      <c r="N14" s="259"/>
      <c r="O14" s="259"/>
    </row>
    <row r="17" spans="1:48" ht="9.9499999999999993" customHeight="1" x14ac:dyDescent="0.15">
      <c r="O17" s="259"/>
    </row>
    <row r="18" spans="1:48" ht="9.9499999999999993" customHeight="1" x14ac:dyDescent="0.15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</row>
    <row r="19" spans="1:48" ht="9.9499999999999993" customHeight="1" x14ac:dyDescent="0.1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</row>
    <row r="20" spans="1:48" ht="9.9499999999999993" customHeight="1" x14ac:dyDescent="0.1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259"/>
    </row>
    <row r="21" spans="1:48" ht="9.9499999999999993" customHeight="1" x14ac:dyDescent="0.1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259"/>
    </row>
    <row r="22" spans="1:48" ht="9.9499999999999993" customHeight="1" x14ac:dyDescent="0.1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"/>
      <c r="O22" s="5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5" t="s">
        <v>123</v>
      </c>
      <c r="O24" s="167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 x14ac:dyDescent="0.15">
      <c r="A25" s="7" t="s">
        <v>177</v>
      </c>
      <c r="B25" s="173">
        <v>14.6</v>
      </c>
      <c r="C25" s="173">
        <v>14.9</v>
      </c>
      <c r="D25" s="173">
        <v>16</v>
      </c>
      <c r="E25" s="173">
        <v>15.6</v>
      </c>
      <c r="F25" s="173">
        <v>15.5</v>
      </c>
      <c r="G25" s="173">
        <v>15.8</v>
      </c>
      <c r="H25" s="173">
        <v>15.8</v>
      </c>
      <c r="I25" s="173">
        <v>15.3</v>
      </c>
      <c r="J25" s="173">
        <v>19.3</v>
      </c>
      <c r="K25" s="173">
        <v>20.3</v>
      </c>
      <c r="L25" s="173">
        <v>21.1</v>
      </c>
      <c r="M25" s="389">
        <v>18.5</v>
      </c>
      <c r="N25" s="241">
        <f>SUM(B25:M25)</f>
        <v>202.7</v>
      </c>
      <c r="O25" s="236">
        <v>106.1</v>
      </c>
      <c r="P25" s="176"/>
      <c r="Q25" s="333"/>
      <c r="R25" s="333"/>
      <c r="S25" s="176"/>
      <c r="T25" s="176"/>
      <c r="U25" s="176"/>
      <c r="V25" s="176"/>
      <c r="W25" s="176"/>
      <c r="X25" s="176"/>
      <c r="Y25" s="176"/>
      <c r="Z25" s="17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 x14ac:dyDescent="0.15">
      <c r="A26" s="7" t="s">
        <v>180</v>
      </c>
      <c r="B26" s="173">
        <v>20</v>
      </c>
      <c r="C26" s="173">
        <v>20.100000000000001</v>
      </c>
      <c r="D26" s="173">
        <v>21.2</v>
      </c>
      <c r="E26" s="173">
        <v>22.7</v>
      </c>
      <c r="F26" s="173">
        <v>21.8</v>
      </c>
      <c r="G26" s="173">
        <v>21.8</v>
      </c>
      <c r="H26" s="173">
        <v>23.4</v>
      </c>
      <c r="I26" s="173">
        <v>20.3</v>
      </c>
      <c r="J26" s="173">
        <v>23.3</v>
      </c>
      <c r="K26" s="173">
        <v>22.7</v>
      </c>
      <c r="L26" s="173">
        <v>21.9</v>
      </c>
      <c r="M26" s="389">
        <v>20.8</v>
      </c>
      <c r="N26" s="336">
        <f>SUM(B26:M26)</f>
        <v>260</v>
      </c>
      <c r="O26" s="236">
        <f>SUM(N26/N25)*100</f>
        <v>128.26837691169217</v>
      </c>
      <c r="P26" s="176"/>
      <c r="Q26" s="333"/>
      <c r="R26" s="333"/>
      <c r="S26" s="176"/>
      <c r="T26" s="176"/>
      <c r="U26" s="176"/>
      <c r="V26" s="176"/>
      <c r="W26" s="176"/>
      <c r="X26" s="176"/>
      <c r="Y26" s="176"/>
      <c r="Z26" s="176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 x14ac:dyDescent="0.15">
      <c r="A27" s="7" t="s">
        <v>179</v>
      </c>
      <c r="B27" s="173">
        <v>20.3</v>
      </c>
      <c r="C27" s="173">
        <v>21.9</v>
      </c>
      <c r="D27" s="173">
        <v>25.5</v>
      </c>
      <c r="E27" s="173">
        <v>26.2</v>
      </c>
      <c r="F27" s="173">
        <v>20.399999999999999</v>
      </c>
      <c r="G27" s="173">
        <v>21.6</v>
      </c>
      <c r="H27" s="173">
        <v>23.6</v>
      </c>
      <c r="I27" s="173">
        <v>19.3</v>
      </c>
      <c r="J27" s="173">
        <v>23.5</v>
      </c>
      <c r="K27" s="173">
        <v>23.4</v>
      </c>
      <c r="L27" s="173">
        <v>16.899999999999999</v>
      </c>
      <c r="M27" s="389">
        <v>19</v>
      </c>
      <c r="N27" s="336">
        <f>SUM(B27:M27)</f>
        <v>261.60000000000002</v>
      </c>
      <c r="O27" s="236">
        <f>SUM(N27/N26)*100</f>
        <v>100.61538461538461</v>
      </c>
      <c r="P27" s="176"/>
      <c r="Q27" s="333"/>
      <c r="R27" s="333"/>
      <c r="S27" s="176"/>
      <c r="T27" s="176"/>
      <c r="U27" s="176"/>
      <c r="V27" s="176"/>
      <c r="W27" s="176"/>
      <c r="X27" s="176"/>
      <c r="Y27" s="176"/>
      <c r="Z27" s="176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 x14ac:dyDescent="0.15">
      <c r="A28" s="7" t="s">
        <v>184</v>
      </c>
      <c r="B28" s="173">
        <v>16.5</v>
      </c>
      <c r="C28" s="173">
        <v>20.6</v>
      </c>
      <c r="D28" s="173">
        <v>23</v>
      </c>
      <c r="E28" s="173">
        <v>25.7</v>
      </c>
      <c r="F28" s="173">
        <v>22.2</v>
      </c>
      <c r="G28" s="173">
        <v>20.9</v>
      </c>
      <c r="H28" s="173">
        <v>21.1</v>
      </c>
      <c r="I28" s="173">
        <v>47.8</v>
      </c>
      <c r="J28" s="173">
        <v>50.3</v>
      </c>
      <c r="K28" s="173">
        <v>43.9</v>
      </c>
      <c r="L28" s="173">
        <v>48.7</v>
      </c>
      <c r="M28" s="389">
        <v>53</v>
      </c>
      <c r="N28" s="336">
        <f>SUM(B28:M28)</f>
        <v>393.7</v>
      </c>
      <c r="O28" s="236">
        <f>SUM(N28/N27)*100</f>
        <v>150.49694189602445</v>
      </c>
      <c r="P28" s="176"/>
      <c r="Q28" s="333"/>
      <c r="R28" s="333"/>
      <c r="S28" s="176"/>
      <c r="T28" s="176"/>
      <c r="U28" s="176"/>
      <c r="V28" s="176"/>
      <c r="W28" s="176"/>
      <c r="X28" s="176"/>
      <c r="Y28" s="176"/>
      <c r="Z28" s="176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 x14ac:dyDescent="0.15">
      <c r="A29" s="7" t="s">
        <v>206</v>
      </c>
      <c r="B29" s="173">
        <v>43</v>
      </c>
      <c r="C29" s="173">
        <v>42.4</v>
      </c>
      <c r="D29" s="173">
        <v>49.1</v>
      </c>
      <c r="E29" s="173"/>
      <c r="F29" s="173"/>
      <c r="G29" s="173"/>
      <c r="H29" s="173"/>
      <c r="I29" s="173"/>
      <c r="J29" s="173"/>
      <c r="K29" s="173"/>
      <c r="L29" s="173"/>
      <c r="M29" s="389"/>
      <c r="N29" s="336"/>
      <c r="O29" s="236"/>
      <c r="P29" s="176"/>
      <c r="Q29" s="244"/>
      <c r="R29" s="244"/>
      <c r="S29" s="176"/>
      <c r="T29" s="176"/>
      <c r="U29" s="176"/>
      <c r="V29" s="176"/>
      <c r="W29" s="176"/>
      <c r="X29" s="176"/>
      <c r="Y29" s="176"/>
      <c r="Z29" s="17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 x14ac:dyDescent="0.15">
      <c r="H35" s="18"/>
    </row>
    <row r="46" spans="8:14" ht="9.9499999999999993" customHeight="1" x14ac:dyDescent="0.15">
      <c r="H46" s="18"/>
    </row>
    <row r="48" spans="8:14" ht="9.9499999999999993" customHeight="1" x14ac:dyDescent="0.15">
      <c r="N48" s="259"/>
    </row>
    <row r="51" spans="1:55" ht="9.9499999999999993" customHeight="1" x14ac:dyDescent="0.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 x14ac:dyDescent="0.1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5" t="s">
        <v>124</v>
      </c>
      <c r="O53" s="167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 x14ac:dyDescent="0.15">
      <c r="A54" s="7" t="s">
        <v>177</v>
      </c>
      <c r="B54" s="173">
        <v>24.8</v>
      </c>
      <c r="C54" s="173">
        <v>25.3</v>
      </c>
      <c r="D54" s="173">
        <v>24.4</v>
      </c>
      <c r="E54" s="173">
        <v>23.9</v>
      </c>
      <c r="F54" s="173">
        <v>23.3</v>
      </c>
      <c r="G54" s="173">
        <v>23.4</v>
      </c>
      <c r="H54" s="173">
        <v>23.5</v>
      </c>
      <c r="I54" s="173">
        <v>23.2</v>
      </c>
      <c r="J54" s="173">
        <v>26.7</v>
      </c>
      <c r="K54" s="173">
        <v>29.6</v>
      </c>
      <c r="L54" s="173">
        <v>30.7</v>
      </c>
      <c r="M54" s="173">
        <v>29.8</v>
      </c>
      <c r="N54" s="241">
        <f t="shared" ref="N54:N57" si="0">SUM(B54:M54)/12</f>
        <v>25.716666666666665</v>
      </c>
      <c r="O54" s="236">
        <v>110</v>
      </c>
      <c r="P54" s="176"/>
      <c r="Q54" s="344"/>
      <c r="R54" s="344"/>
      <c r="S54" s="176"/>
      <c r="T54" s="176"/>
      <c r="U54" s="176"/>
      <c r="V54" s="176"/>
      <c r="W54" s="176"/>
      <c r="X54" s="176"/>
      <c r="Y54" s="176"/>
      <c r="Z54" s="17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 x14ac:dyDescent="0.15">
      <c r="A55" s="7" t="s">
        <v>180</v>
      </c>
      <c r="B55" s="173">
        <v>29.9</v>
      </c>
      <c r="C55" s="173">
        <v>30.7</v>
      </c>
      <c r="D55" s="173">
        <v>30.6</v>
      </c>
      <c r="E55" s="173">
        <v>31.5</v>
      </c>
      <c r="F55" s="173">
        <v>30.7</v>
      </c>
      <c r="G55" s="173">
        <v>30.4</v>
      </c>
      <c r="H55" s="173">
        <v>31.2</v>
      </c>
      <c r="I55" s="173">
        <v>31.6</v>
      </c>
      <c r="J55" s="173">
        <v>30.1</v>
      </c>
      <c r="K55" s="173">
        <v>31.2</v>
      </c>
      <c r="L55" s="173">
        <v>32.200000000000003</v>
      </c>
      <c r="M55" s="173">
        <v>30.2</v>
      </c>
      <c r="N55" s="241">
        <f t="shared" si="0"/>
        <v>30.858333333333331</v>
      </c>
      <c r="O55" s="236">
        <f t="shared" ref="O55:O57" si="1">SUM(N55/N54)*100</f>
        <v>119.99351911860012</v>
      </c>
      <c r="P55" s="176"/>
      <c r="Q55" s="344"/>
      <c r="R55" s="344"/>
      <c r="S55" s="176"/>
      <c r="T55" s="176"/>
      <c r="U55" s="176"/>
      <c r="V55" s="176"/>
      <c r="W55" s="176"/>
      <c r="X55" s="176"/>
      <c r="Y55" s="176"/>
      <c r="Z55" s="17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 x14ac:dyDescent="0.15">
      <c r="A56" s="7" t="s">
        <v>179</v>
      </c>
      <c r="B56" s="173">
        <v>31.5</v>
      </c>
      <c r="C56" s="173">
        <v>32.5</v>
      </c>
      <c r="D56" s="173">
        <v>33.299999999999997</v>
      </c>
      <c r="E56" s="173">
        <v>34</v>
      </c>
      <c r="F56" s="173">
        <v>33.9</v>
      </c>
      <c r="G56" s="173">
        <v>32.9</v>
      </c>
      <c r="H56" s="173">
        <v>31</v>
      </c>
      <c r="I56" s="173">
        <v>30.4</v>
      </c>
      <c r="J56" s="173">
        <v>31.4</v>
      </c>
      <c r="K56" s="173">
        <v>28.8</v>
      </c>
      <c r="L56" s="173">
        <v>30</v>
      </c>
      <c r="M56" s="173">
        <v>28.8</v>
      </c>
      <c r="N56" s="241">
        <f t="shared" si="0"/>
        <v>31.541666666666668</v>
      </c>
      <c r="O56" s="236">
        <f t="shared" si="1"/>
        <v>102.21442073994061</v>
      </c>
      <c r="P56" s="176"/>
      <c r="Q56" s="344"/>
      <c r="R56" s="344"/>
      <c r="S56" s="176"/>
      <c r="T56" s="176"/>
      <c r="U56" s="176"/>
      <c r="V56" s="176"/>
      <c r="W56" s="176"/>
      <c r="X56" s="176"/>
      <c r="Y56" s="176"/>
      <c r="Z56" s="17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 x14ac:dyDescent="0.15">
      <c r="A57" s="7" t="s">
        <v>184</v>
      </c>
      <c r="B57" s="173">
        <v>29.4</v>
      </c>
      <c r="C57" s="173">
        <v>31.6</v>
      </c>
      <c r="D57" s="173">
        <v>30.7</v>
      </c>
      <c r="E57" s="173">
        <v>30.6</v>
      </c>
      <c r="F57" s="173">
        <v>30.2</v>
      </c>
      <c r="G57" s="173">
        <v>28.7</v>
      </c>
      <c r="H57" s="173">
        <v>28.73</v>
      </c>
      <c r="I57" s="173">
        <v>56.4</v>
      </c>
      <c r="J57" s="173">
        <v>57.8</v>
      </c>
      <c r="K57" s="173">
        <v>58.5</v>
      </c>
      <c r="L57" s="173">
        <v>62</v>
      </c>
      <c r="M57" s="173">
        <v>64.5</v>
      </c>
      <c r="N57" s="241">
        <f t="shared" si="0"/>
        <v>42.427500000000002</v>
      </c>
      <c r="O57" s="236">
        <f t="shared" si="1"/>
        <v>134.51254953764862</v>
      </c>
      <c r="P57" s="176"/>
      <c r="Q57" s="344"/>
      <c r="R57" s="344"/>
      <c r="S57" s="176"/>
      <c r="T57" s="176"/>
      <c r="U57" s="176"/>
      <c r="V57" s="176"/>
      <c r="W57" s="176"/>
      <c r="X57" s="176"/>
      <c r="Y57" s="176"/>
      <c r="Z57" s="17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 x14ac:dyDescent="0.15">
      <c r="A58" s="7" t="s">
        <v>206</v>
      </c>
      <c r="B58" s="173">
        <v>57.2</v>
      </c>
      <c r="C58" s="173">
        <v>59.9</v>
      </c>
      <c r="D58" s="173">
        <v>59.5</v>
      </c>
      <c r="E58" s="173"/>
      <c r="F58" s="173"/>
      <c r="G58" s="173"/>
      <c r="H58" s="173"/>
      <c r="I58" s="173"/>
      <c r="J58" s="173"/>
      <c r="K58" s="173"/>
      <c r="L58" s="173"/>
      <c r="M58" s="173"/>
      <c r="N58" s="241"/>
      <c r="O58" s="236"/>
      <c r="P58" s="176"/>
      <c r="Q58" s="344"/>
      <c r="R58" s="344"/>
      <c r="S58" s="176"/>
      <c r="T58" s="176"/>
      <c r="U58" s="176"/>
      <c r="V58" s="176"/>
      <c r="W58" s="176"/>
      <c r="X58" s="176"/>
      <c r="Y58" s="176"/>
      <c r="Z58" s="17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 x14ac:dyDescent="0.15"/>
    <row r="83" spans="1:35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5" t="s">
        <v>124</v>
      </c>
      <c r="O83" s="167" t="s">
        <v>126</v>
      </c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 x14ac:dyDescent="0.15">
      <c r="A84" s="7" t="s">
        <v>177</v>
      </c>
      <c r="B84" s="164">
        <v>58.8</v>
      </c>
      <c r="C84" s="164">
        <v>58.5</v>
      </c>
      <c r="D84" s="164">
        <v>66.2</v>
      </c>
      <c r="E84" s="164">
        <v>65.8</v>
      </c>
      <c r="F84" s="164">
        <v>67.099999999999994</v>
      </c>
      <c r="G84" s="164">
        <v>67.3</v>
      </c>
      <c r="H84" s="164">
        <v>67.099999999999994</v>
      </c>
      <c r="I84" s="164">
        <v>66.2</v>
      </c>
      <c r="J84" s="164">
        <v>70.3</v>
      </c>
      <c r="K84" s="164">
        <v>67.099999999999994</v>
      </c>
      <c r="L84" s="164">
        <v>68.2</v>
      </c>
      <c r="M84" s="164">
        <v>62.5</v>
      </c>
      <c r="N84" s="240">
        <f t="shared" ref="N84:N87" si="2">SUM(B84:M84)/12</f>
        <v>65.424999999999997</v>
      </c>
      <c r="O84" s="166">
        <v>96.2</v>
      </c>
      <c r="P84" s="52"/>
      <c r="Q84" s="335"/>
      <c r="R84" s="335"/>
      <c r="S84" s="52"/>
      <c r="T84" s="52"/>
      <c r="U84" s="52"/>
      <c r="V84" s="52"/>
      <c r="W84" s="52"/>
      <c r="X84" s="52"/>
      <c r="Y84" s="52"/>
      <c r="Z84" s="52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 x14ac:dyDescent="0.15">
      <c r="A85" s="7" t="s">
        <v>180</v>
      </c>
      <c r="B85" s="164">
        <v>67.099999999999994</v>
      </c>
      <c r="C85" s="164">
        <v>65</v>
      </c>
      <c r="D85" s="164">
        <v>69.599999999999994</v>
      </c>
      <c r="E85" s="164">
        <v>71.8</v>
      </c>
      <c r="F85" s="164">
        <v>71.3</v>
      </c>
      <c r="G85" s="164">
        <v>71.900000000000006</v>
      </c>
      <c r="H85" s="164">
        <v>74.599999999999994</v>
      </c>
      <c r="I85" s="164">
        <v>64.2</v>
      </c>
      <c r="J85" s="164">
        <v>77.900000000000006</v>
      </c>
      <c r="K85" s="164">
        <v>72.5</v>
      </c>
      <c r="L85" s="164">
        <v>67.5</v>
      </c>
      <c r="M85" s="164">
        <v>70</v>
      </c>
      <c r="N85" s="240">
        <f t="shared" si="2"/>
        <v>70.283333333333346</v>
      </c>
      <c r="O85" s="166">
        <f t="shared" ref="O85:O87" si="3">ROUND(N85/N84*100,1)</f>
        <v>107.4</v>
      </c>
      <c r="P85" s="52"/>
      <c r="Q85" s="335"/>
      <c r="R85" s="335"/>
      <c r="S85" s="52"/>
      <c r="T85" s="52"/>
      <c r="U85" s="52"/>
      <c r="V85" s="52"/>
      <c r="W85" s="52"/>
      <c r="X85" s="52"/>
      <c r="Y85" s="52"/>
      <c r="Z85" s="52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 x14ac:dyDescent="0.15">
      <c r="A86" s="7" t="s">
        <v>179</v>
      </c>
      <c r="B86" s="164">
        <v>63.7</v>
      </c>
      <c r="C86" s="164">
        <v>66.900000000000006</v>
      </c>
      <c r="D86" s="164">
        <v>76.400000000000006</v>
      </c>
      <c r="E86" s="164">
        <v>76.900000000000006</v>
      </c>
      <c r="F86" s="164">
        <v>60.2</v>
      </c>
      <c r="G86" s="164">
        <v>66.400000000000006</v>
      </c>
      <c r="H86" s="164">
        <v>77</v>
      </c>
      <c r="I86" s="164">
        <v>64</v>
      </c>
      <c r="J86" s="164">
        <v>74.5</v>
      </c>
      <c r="K86" s="164">
        <v>82</v>
      </c>
      <c r="L86" s="164">
        <v>55.6</v>
      </c>
      <c r="M86" s="164">
        <v>66.8</v>
      </c>
      <c r="N86" s="240">
        <f t="shared" si="2"/>
        <v>69.2</v>
      </c>
      <c r="O86" s="166">
        <f t="shared" si="3"/>
        <v>98.5</v>
      </c>
      <c r="P86" s="52"/>
      <c r="Q86" s="335"/>
      <c r="R86" s="335"/>
      <c r="S86" s="52"/>
      <c r="T86" s="52"/>
      <c r="U86" s="52"/>
      <c r="V86" s="52"/>
      <c r="W86" s="52"/>
      <c r="X86" s="52"/>
      <c r="Y86" s="52"/>
      <c r="Z86" s="52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 x14ac:dyDescent="0.15">
      <c r="A87" s="7" t="s">
        <v>184</v>
      </c>
      <c r="B87" s="164">
        <v>55.6</v>
      </c>
      <c r="C87" s="164">
        <v>63.7</v>
      </c>
      <c r="D87" s="164">
        <v>75.3</v>
      </c>
      <c r="E87" s="164">
        <v>79</v>
      </c>
      <c r="F87" s="164">
        <v>73.599999999999994</v>
      </c>
      <c r="G87" s="164">
        <v>73.3</v>
      </c>
      <c r="H87" s="164">
        <v>73.599999999999994</v>
      </c>
      <c r="I87" s="164">
        <v>79.8</v>
      </c>
      <c r="J87" s="164">
        <v>87</v>
      </c>
      <c r="K87" s="164">
        <v>74.900000000000006</v>
      </c>
      <c r="L87" s="164">
        <v>77.900000000000006</v>
      </c>
      <c r="M87" s="164">
        <v>81.7</v>
      </c>
      <c r="N87" s="240">
        <f t="shared" si="2"/>
        <v>74.61666666666666</v>
      </c>
      <c r="O87" s="166">
        <f t="shared" si="3"/>
        <v>107.8</v>
      </c>
      <c r="P87" s="52"/>
      <c r="Q87" s="335"/>
      <c r="R87" s="335"/>
      <c r="S87" s="52"/>
      <c r="T87" s="52"/>
      <c r="U87" s="52"/>
      <c r="V87" s="52"/>
      <c r="W87" s="52"/>
      <c r="X87" s="52"/>
      <c r="Y87" s="52"/>
      <c r="Z87" s="52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 x14ac:dyDescent="0.15">
      <c r="A88" s="7" t="s">
        <v>206</v>
      </c>
      <c r="B88" s="164">
        <v>76.7</v>
      </c>
      <c r="C88" s="164">
        <v>70.099999999999994</v>
      </c>
      <c r="D88" s="164">
        <v>82.6</v>
      </c>
      <c r="E88" s="164"/>
      <c r="F88" s="164"/>
      <c r="G88" s="164"/>
      <c r="H88" s="164"/>
      <c r="I88" s="164"/>
      <c r="J88" s="164"/>
      <c r="K88" s="164"/>
      <c r="L88" s="164"/>
      <c r="M88" s="164"/>
      <c r="N88" s="240"/>
      <c r="O88" s="166"/>
      <c r="P88" s="52"/>
      <c r="Q88" s="413"/>
      <c r="R88" s="413"/>
      <c r="S88" s="52"/>
      <c r="T88" s="52"/>
      <c r="U88" s="52"/>
      <c r="V88" s="52"/>
      <c r="W88" s="52"/>
      <c r="X88" s="52"/>
      <c r="Y88" s="52"/>
      <c r="Z88" s="52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 x14ac:dyDescent="0.15">
      <c r="N89" s="52"/>
      <c r="O89" s="247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 x14ac:dyDescent="0.15"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workbookViewId="0">
      <selection activeCell="P16" sqref="P16"/>
    </sheetView>
  </sheetViews>
  <sheetFormatPr defaultColWidth="10.625" defaultRowHeight="13.5" x14ac:dyDescent="0.15"/>
  <cols>
    <col min="1" max="1" width="8.5" style="409" customWidth="1"/>
    <col min="2" max="2" width="13.375" style="409" customWidth="1"/>
    <col min="3" max="16384" width="10.625" style="409"/>
  </cols>
  <sheetData>
    <row r="1" spans="1:13" ht="17.25" customHeight="1" x14ac:dyDescent="0.2">
      <c r="A1" s="539" t="s">
        <v>129</v>
      </c>
      <c r="F1" s="159"/>
      <c r="G1" s="159"/>
      <c r="H1" s="159"/>
    </row>
    <row r="2" spans="1:13" x14ac:dyDescent="0.15">
      <c r="A2" s="533"/>
    </row>
    <row r="3" spans="1:13" ht="17.25" x14ac:dyDescent="0.2">
      <c r="A3" s="533"/>
      <c r="C3" s="159"/>
    </row>
    <row r="4" spans="1:13" ht="17.25" x14ac:dyDescent="0.2">
      <c r="A4" s="533"/>
      <c r="J4" s="159"/>
      <c r="K4" s="159"/>
      <c r="L4" s="159"/>
      <c r="M4" s="159"/>
    </row>
    <row r="5" spans="1:13" x14ac:dyDescent="0.15">
      <c r="A5" s="533"/>
    </row>
    <row r="6" spans="1:13" x14ac:dyDescent="0.15">
      <c r="A6" s="533"/>
    </row>
    <row r="7" spans="1:13" x14ac:dyDescent="0.15">
      <c r="A7" s="533"/>
    </row>
    <row r="8" spans="1:13" x14ac:dyDescent="0.15">
      <c r="A8" s="533"/>
    </row>
    <row r="9" spans="1:13" x14ac:dyDescent="0.15">
      <c r="A9" s="533"/>
    </row>
    <row r="10" spans="1:13" x14ac:dyDescent="0.15">
      <c r="A10" s="533"/>
    </row>
    <row r="11" spans="1:13" x14ac:dyDescent="0.15">
      <c r="A11" s="533"/>
    </row>
    <row r="12" spans="1:13" x14ac:dyDescent="0.15">
      <c r="A12" s="533"/>
    </row>
    <row r="13" spans="1:13" x14ac:dyDescent="0.15">
      <c r="A13" s="533"/>
    </row>
    <row r="14" spans="1:13" x14ac:dyDescent="0.15">
      <c r="A14" s="533"/>
    </row>
    <row r="15" spans="1:13" x14ac:dyDescent="0.15">
      <c r="A15" s="533"/>
    </row>
    <row r="16" spans="1:13" x14ac:dyDescent="0.15">
      <c r="A16" s="533"/>
    </row>
    <row r="17" spans="1:15" x14ac:dyDescent="0.15">
      <c r="A17" s="533"/>
    </row>
    <row r="18" spans="1:15" x14ac:dyDescent="0.15">
      <c r="A18" s="533"/>
    </row>
    <row r="19" spans="1:15" x14ac:dyDescent="0.15">
      <c r="A19" s="533"/>
    </row>
    <row r="20" spans="1:15" x14ac:dyDescent="0.15">
      <c r="A20" s="533"/>
    </row>
    <row r="21" spans="1:15" x14ac:dyDescent="0.15">
      <c r="A21" s="533"/>
    </row>
    <row r="22" spans="1:15" x14ac:dyDescent="0.15">
      <c r="A22" s="533"/>
    </row>
    <row r="23" spans="1:15" x14ac:dyDescent="0.15">
      <c r="A23" s="533"/>
    </row>
    <row r="24" spans="1:15" x14ac:dyDescent="0.15">
      <c r="A24" s="533"/>
    </row>
    <row r="25" spans="1:15" x14ac:dyDescent="0.15">
      <c r="A25" s="533"/>
    </row>
    <row r="26" spans="1:15" x14ac:dyDescent="0.15">
      <c r="A26" s="533"/>
    </row>
    <row r="27" spans="1:15" x14ac:dyDescent="0.15">
      <c r="A27" s="533"/>
    </row>
    <row r="28" spans="1:15" x14ac:dyDescent="0.15">
      <c r="A28" s="533"/>
    </row>
    <row r="29" spans="1:15" x14ac:dyDescent="0.15">
      <c r="A29" s="533"/>
      <c r="O29" s="406"/>
    </row>
    <row r="30" spans="1:15" x14ac:dyDescent="0.15">
      <c r="A30" s="533"/>
    </row>
    <row r="31" spans="1:15" x14ac:dyDescent="0.15">
      <c r="A31" s="533"/>
    </row>
    <row r="32" spans="1:15" x14ac:dyDescent="0.15">
      <c r="A32" s="533"/>
    </row>
    <row r="33" spans="1:15" x14ac:dyDescent="0.15">
      <c r="A33" s="533"/>
    </row>
    <row r="34" spans="1:15" x14ac:dyDescent="0.15">
      <c r="A34" s="533"/>
    </row>
    <row r="35" spans="1:15" s="46" customFormat="1" ht="20.100000000000001" customHeight="1" x14ac:dyDescent="0.15">
      <c r="A35" s="533"/>
      <c r="B35" s="434" t="s">
        <v>175</v>
      </c>
      <c r="C35" s="434" t="s">
        <v>158</v>
      </c>
      <c r="D35" s="434" t="s">
        <v>159</v>
      </c>
      <c r="E35" s="435" t="s">
        <v>161</v>
      </c>
      <c r="F35" s="436" t="s">
        <v>164</v>
      </c>
      <c r="G35" s="436" t="s">
        <v>167</v>
      </c>
      <c r="H35" s="436" t="s">
        <v>174</v>
      </c>
      <c r="I35" s="436" t="s">
        <v>177</v>
      </c>
      <c r="J35" s="436" t="s">
        <v>178</v>
      </c>
      <c r="K35" s="436" t="s">
        <v>183</v>
      </c>
      <c r="L35" s="436" t="s">
        <v>204</v>
      </c>
      <c r="M35" s="437" t="s">
        <v>210</v>
      </c>
      <c r="N35" s="51"/>
      <c r="O35" s="161"/>
    </row>
    <row r="36" spans="1:15" ht="25.5" customHeight="1" x14ac:dyDescent="0.15">
      <c r="A36" s="533"/>
      <c r="B36" s="223" t="s">
        <v>110</v>
      </c>
      <c r="C36" s="328">
        <v>105</v>
      </c>
      <c r="D36" s="328">
        <v>95.8</v>
      </c>
      <c r="E36" s="328">
        <v>99.5</v>
      </c>
      <c r="F36" s="328">
        <v>100.7</v>
      </c>
      <c r="G36" s="328">
        <v>106.9</v>
      </c>
      <c r="H36" s="328">
        <v>108.5</v>
      </c>
      <c r="I36" s="328">
        <v>114.8</v>
      </c>
      <c r="J36" s="328">
        <v>122.6</v>
      </c>
      <c r="K36" s="328">
        <v>120.5</v>
      </c>
      <c r="L36" s="328">
        <v>125.7</v>
      </c>
      <c r="M36" s="328">
        <v>141.6</v>
      </c>
      <c r="N36" s="1"/>
      <c r="O36" s="1"/>
    </row>
    <row r="37" spans="1:15" ht="25.5" customHeight="1" x14ac:dyDescent="0.15">
      <c r="A37" s="533"/>
      <c r="B37" s="222" t="s">
        <v>133</v>
      </c>
      <c r="C37" s="328">
        <v>215</v>
      </c>
      <c r="D37" s="328">
        <v>220.5</v>
      </c>
      <c r="E37" s="328">
        <v>225.3</v>
      </c>
      <c r="F37" s="328">
        <v>226.3</v>
      </c>
      <c r="G37" s="328">
        <v>228.9</v>
      </c>
      <c r="H37" s="328">
        <v>231.8</v>
      </c>
      <c r="I37" s="328">
        <v>234.9</v>
      </c>
      <c r="J37" s="328">
        <v>240.8</v>
      </c>
      <c r="K37" s="328">
        <v>233.6</v>
      </c>
      <c r="L37" s="328">
        <v>240.2</v>
      </c>
      <c r="M37" s="328">
        <v>240.2</v>
      </c>
      <c r="N37" s="1"/>
      <c r="O37" s="1"/>
    </row>
    <row r="38" spans="1:15" ht="24.75" customHeight="1" x14ac:dyDescent="0.15">
      <c r="A38" s="533"/>
      <c r="B38" s="196" t="s">
        <v>132</v>
      </c>
      <c r="C38" s="328">
        <v>174</v>
      </c>
      <c r="D38" s="328">
        <v>173</v>
      </c>
      <c r="E38" s="328">
        <v>171</v>
      </c>
      <c r="F38" s="328">
        <v>171</v>
      </c>
      <c r="G38" s="328">
        <v>171</v>
      </c>
      <c r="H38" s="328">
        <v>171</v>
      </c>
      <c r="I38" s="328">
        <v>170</v>
      </c>
      <c r="J38" s="328">
        <v>171</v>
      </c>
      <c r="K38" s="328">
        <v>169</v>
      </c>
      <c r="L38" s="328">
        <v>171</v>
      </c>
      <c r="M38" s="328">
        <v>171</v>
      </c>
    </row>
    <row r="40" spans="1:15" ht="14.25" x14ac:dyDescent="0.15">
      <c r="C40" s="3"/>
      <c r="D40" s="187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T21" sqref="T21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1:15" x14ac:dyDescent="0.15">
      <c r="A1" s="256"/>
      <c r="B1" s="540" t="s">
        <v>211</v>
      </c>
      <c r="C1" s="540"/>
      <c r="D1" s="540"/>
      <c r="E1" s="540"/>
      <c r="F1" s="540"/>
      <c r="G1" s="541" t="s">
        <v>130</v>
      </c>
      <c r="H1" s="541"/>
      <c r="I1" s="541"/>
      <c r="J1" s="257" t="s">
        <v>111</v>
      </c>
      <c r="K1" s="4"/>
      <c r="M1" s="4" t="s">
        <v>205</v>
      </c>
    </row>
    <row r="2" spans="1:15" x14ac:dyDescent="0.15">
      <c r="A2" s="256"/>
      <c r="B2" s="540"/>
      <c r="C2" s="540"/>
      <c r="D2" s="540"/>
      <c r="E2" s="540"/>
      <c r="F2" s="540"/>
      <c r="G2" s="541"/>
      <c r="H2" s="541"/>
      <c r="I2" s="541"/>
      <c r="J2" s="453">
        <v>222774</v>
      </c>
      <c r="K2" s="5" t="s">
        <v>113</v>
      </c>
      <c r="L2" s="398">
        <f t="shared" ref="L2:L7" si="0">SUM(J2)</f>
        <v>222774</v>
      </c>
      <c r="M2" s="453">
        <v>153970</v>
      </c>
    </row>
    <row r="3" spans="1:15" x14ac:dyDescent="0.15">
      <c r="J3" s="453">
        <v>388653</v>
      </c>
      <c r="K3" s="4" t="s">
        <v>114</v>
      </c>
      <c r="L3" s="398">
        <f t="shared" si="0"/>
        <v>388653</v>
      </c>
      <c r="M3" s="453">
        <v>247874</v>
      </c>
    </row>
    <row r="4" spans="1:15" x14ac:dyDescent="0.15">
      <c r="J4" s="453">
        <v>516550</v>
      </c>
      <c r="K4" s="4" t="s">
        <v>104</v>
      </c>
      <c r="L4" s="398">
        <f t="shared" si="0"/>
        <v>516550</v>
      </c>
      <c r="M4" s="453">
        <v>333973</v>
      </c>
    </row>
    <row r="5" spans="1:15" x14ac:dyDescent="0.15">
      <c r="J5" s="453">
        <v>155235</v>
      </c>
      <c r="K5" s="4" t="s">
        <v>92</v>
      </c>
      <c r="L5" s="398">
        <f t="shared" si="0"/>
        <v>155235</v>
      </c>
      <c r="M5" s="453">
        <v>127243</v>
      </c>
    </row>
    <row r="6" spans="1:15" x14ac:dyDescent="0.15">
      <c r="J6" s="453">
        <v>254102</v>
      </c>
      <c r="K6" s="4" t="s">
        <v>102</v>
      </c>
      <c r="L6" s="398">
        <f t="shared" si="0"/>
        <v>254102</v>
      </c>
      <c r="M6" s="453">
        <v>153537</v>
      </c>
    </row>
    <row r="7" spans="1:15" x14ac:dyDescent="0.15">
      <c r="J7" s="453">
        <v>864705</v>
      </c>
      <c r="K7" s="4" t="s">
        <v>105</v>
      </c>
      <c r="L7" s="398">
        <f t="shared" si="0"/>
        <v>864705</v>
      </c>
      <c r="M7" s="453">
        <v>615919</v>
      </c>
    </row>
    <row r="8" spans="1:15" x14ac:dyDescent="0.15">
      <c r="J8" s="398">
        <f>SUM(J2:J7)</f>
        <v>2402019</v>
      </c>
      <c r="K8" s="4" t="s">
        <v>94</v>
      </c>
      <c r="L8" s="510">
        <f>SUM(L2:L7)</f>
        <v>2402019</v>
      </c>
      <c r="M8" s="398">
        <f>SUM(M2:M7)</f>
        <v>1632516</v>
      </c>
    </row>
    <row r="10" spans="1:15" x14ac:dyDescent="0.15">
      <c r="K10" s="4"/>
      <c r="L10" s="4" t="s">
        <v>169</v>
      </c>
      <c r="M10" s="4" t="s">
        <v>115</v>
      </c>
      <c r="N10" s="4"/>
      <c r="O10" s="4" t="s">
        <v>131</v>
      </c>
    </row>
    <row r="11" spans="1:15" x14ac:dyDescent="0.15">
      <c r="K11" s="5" t="s">
        <v>113</v>
      </c>
      <c r="L11" s="398">
        <f>SUM(M2)</f>
        <v>153970</v>
      </c>
      <c r="M11" s="398">
        <f t="shared" ref="M11:M17" si="1">SUM(N11-L11)</f>
        <v>68804</v>
      </c>
      <c r="N11" s="398">
        <f t="shared" ref="N11:N17" si="2">SUM(L2)</f>
        <v>222774</v>
      </c>
      <c r="O11" s="399">
        <f>SUM(L11/N11)</f>
        <v>0.6911488773375708</v>
      </c>
    </row>
    <row r="12" spans="1:15" x14ac:dyDescent="0.15">
      <c r="K12" s="4" t="s">
        <v>114</v>
      </c>
      <c r="L12" s="398">
        <f t="shared" ref="L12:L17" si="3">SUM(M3)</f>
        <v>247874</v>
      </c>
      <c r="M12" s="398">
        <f t="shared" si="1"/>
        <v>140779</v>
      </c>
      <c r="N12" s="398">
        <f t="shared" si="2"/>
        <v>388653</v>
      </c>
      <c r="O12" s="399">
        <f t="shared" ref="O12:O17" si="4">SUM(L12/N12)</f>
        <v>0.63777714310709044</v>
      </c>
    </row>
    <row r="13" spans="1:15" x14ac:dyDescent="0.15">
      <c r="K13" s="4" t="s">
        <v>104</v>
      </c>
      <c r="L13" s="398">
        <f t="shared" si="3"/>
        <v>333973</v>
      </c>
      <c r="M13" s="398">
        <f t="shared" si="1"/>
        <v>182577</v>
      </c>
      <c r="N13" s="398">
        <f t="shared" si="2"/>
        <v>516550</v>
      </c>
      <c r="O13" s="399">
        <f t="shared" si="4"/>
        <v>0.6465453489497629</v>
      </c>
    </row>
    <row r="14" spans="1:15" x14ac:dyDescent="0.15">
      <c r="K14" s="4" t="s">
        <v>92</v>
      </c>
      <c r="L14" s="398">
        <f t="shared" si="3"/>
        <v>127243</v>
      </c>
      <c r="M14" s="398">
        <f t="shared" si="1"/>
        <v>27992</v>
      </c>
      <c r="N14" s="398">
        <f t="shared" si="2"/>
        <v>155235</v>
      </c>
      <c r="O14" s="399">
        <f t="shared" si="4"/>
        <v>0.81967984024221341</v>
      </c>
    </row>
    <row r="15" spans="1:15" x14ac:dyDescent="0.15">
      <c r="K15" s="4" t="s">
        <v>102</v>
      </c>
      <c r="L15" s="398">
        <f t="shared" si="3"/>
        <v>153537</v>
      </c>
      <c r="M15" s="398">
        <f t="shared" si="1"/>
        <v>100565</v>
      </c>
      <c r="N15" s="398">
        <f t="shared" si="2"/>
        <v>254102</v>
      </c>
      <c r="O15" s="399">
        <f t="shared" si="4"/>
        <v>0.60423373291040605</v>
      </c>
    </row>
    <row r="16" spans="1:15" x14ac:dyDescent="0.15">
      <c r="K16" s="4" t="s">
        <v>105</v>
      </c>
      <c r="L16" s="398">
        <f t="shared" si="3"/>
        <v>615919</v>
      </c>
      <c r="M16" s="398">
        <f t="shared" si="1"/>
        <v>248786</v>
      </c>
      <c r="N16" s="398">
        <f t="shared" si="2"/>
        <v>864705</v>
      </c>
      <c r="O16" s="399">
        <f t="shared" si="4"/>
        <v>0.71228800573606033</v>
      </c>
    </row>
    <row r="17" spans="11:15" x14ac:dyDescent="0.15">
      <c r="K17" s="4" t="s">
        <v>94</v>
      </c>
      <c r="L17" s="398">
        <f t="shared" si="3"/>
        <v>1632516</v>
      </c>
      <c r="M17" s="398">
        <f t="shared" si="1"/>
        <v>769503</v>
      </c>
      <c r="N17" s="398">
        <f t="shared" si="2"/>
        <v>2402019</v>
      </c>
      <c r="O17" s="399">
        <f t="shared" si="4"/>
        <v>0.67964325011584004</v>
      </c>
    </row>
    <row r="52" spans="1:11" x14ac:dyDescent="0.15">
      <c r="K52" s="232"/>
    </row>
    <row r="53" spans="1:11" ht="20.100000000000001" customHeight="1" x14ac:dyDescent="0.15"/>
    <row r="54" spans="1:11" ht="20.100000000000001" customHeight="1" thickBot="1" x14ac:dyDescent="0.2"/>
    <row r="55" spans="1:11" ht="16.5" customHeight="1" x14ac:dyDescent="0.15">
      <c r="A55" s="54"/>
      <c r="B55" s="54"/>
      <c r="C55" s="54"/>
      <c r="D55" s="54"/>
      <c r="E55" s="54"/>
      <c r="F55" s="54"/>
      <c r="G55" s="54"/>
      <c r="H55" s="54"/>
      <c r="I55" s="54"/>
    </row>
    <row r="56" spans="1:11" ht="14.25" x14ac:dyDescent="0.15">
      <c r="A56" s="38" t="s">
        <v>116</v>
      </c>
      <c r="B56" s="39"/>
      <c r="C56" s="542" t="s">
        <v>111</v>
      </c>
      <c r="D56" s="543"/>
      <c r="E56" s="542" t="s">
        <v>112</v>
      </c>
      <c r="F56" s="543"/>
      <c r="G56" s="546" t="s">
        <v>117</v>
      </c>
      <c r="H56" s="542" t="s">
        <v>118</v>
      </c>
      <c r="I56" s="543"/>
    </row>
    <row r="57" spans="1:11" ht="14.25" x14ac:dyDescent="0.15">
      <c r="A57" s="40" t="s">
        <v>119</v>
      </c>
      <c r="B57" s="41"/>
      <c r="C57" s="544"/>
      <c r="D57" s="545"/>
      <c r="E57" s="544"/>
      <c r="F57" s="545"/>
      <c r="G57" s="547"/>
      <c r="H57" s="544"/>
      <c r="I57" s="545"/>
    </row>
    <row r="58" spans="1:11" ht="19.5" customHeight="1" x14ac:dyDescent="0.15">
      <c r="A58" s="45" t="s">
        <v>120</v>
      </c>
      <c r="B58" s="42"/>
      <c r="C58" s="550" t="s">
        <v>163</v>
      </c>
      <c r="D58" s="551"/>
      <c r="E58" s="552" t="s">
        <v>212</v>
      </c>
      <c r="F58" s="553"/>
      <c r="G58" s="88">
        <v>15.1</v>
      </c>
      <c r="H58" s="43"/>
      <c r="I58" s="44"/>
    </row>
    <row r="59" spans="1:11" ht="19.5" customHeight="1" x14ac:dyDescent="0.15">
      <c r="A59" s="45" t="s">
        <v>121</v>
      </c>
      <c r="B59" s="42"/>
      <c r="C59" s="548" t="s">
        <v>160</v>
      </c>
      <c r="D59" s="551"/>
      <c r="E59" s="552" t="s">
        <v>213</v>
      </c>
      <c r="F59" s="553"/>
      <c r="G59" s="93">
        <v>27.3</v>
      </c>
      <c r="H59" s="43"/>
      <c r="I59" s="44"/>
    </row>
    <row r="60" spans="1:11" ht="20.100000000000001" customHeight="1" x14ac:dyDescent="0.15">
      <c r="A60" s="45" t="s">
        <v>122</v>
      </c>
      <c r="B60" s="42"/>
      <c r="C60" s="552" t="s">
        <v>199</v>
      </c>
      <c r="D60" s="553"/>
      <c r="E60" s="548" t="s">
        <v>214</v>
      </c>
      <c r="F60" s="549"/>
      <c r="G60" s="88">
        <v>77.7</v>
      </c>
      <c r="H60" s="43"/>
      <c r="I60" s="44"/>
    </row>
    <row r="61" spans="1:11" ht="20.100000000000001" customHeight="1" x14ac:dyDescent="0.15"/>
    <row r="62" spans="1:11" ht="20.100000000000001" customHeight="1" x14ac:dyDescent="0.15"/>
    <row r="63" spans="1:11" x14ac:dyDescent="0.15">
      <c r="E63" s="37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Q82" sqref="Q82"/>
    </sheetView>
  </sheetViews>
  <sheetFormatPr defaultColWidth="4.75" defaultRowHeight="9.9499999999999993" customHeight="1" x14ac:dyDescent="0.15"/>
  <cols>
    <col min="1" max="1" width="7.625" style="410" customWidth="1"/>
    <col min="2" max="10" width="6.125" style="410" customWidth="1"/>
    <col min="11" max="11" width="6.125" style="1" customWidth="1"/>
    <col min="12" max="13" width="6.125" style="410" customWidth="1"/>
    <col min="14" max="14" width="7.625" style="410" customWidth="1"/>
    <col min="15" max="15" width="7.5" style="410" customWidth="1"/>
    <col min="16" max="34" width="7.625" style="410" customWidth="1"/>
    <col min="35" max="41" width="9.625" style="410" customWidth="1"/>
    <col min="42" max="16384" width="4.75" style="410"/>
  </cols>
  <sheetData>
    <row r="1" spans="1:19" ht="9.9499999999999993" customHeight="1" x14ac:dyDescent="0.15">
      <c r="E1" s="3"/>
      <c r="F1" s="3"/>
      <c r="G1" s="3"/>
      <c r="H1" s="3"/>
      <c r="K1" s="162"/>
    </row>
    <row r="3" spans="1:19" ht="9.9499999999999993" customHeight="1" x14ac:dyDescent="0.15">
      <c r="A3" s="31"/>
      <c r="B3" s="31"/>
    </row>
    <row r="4" spans="1:19" ht="9.9499999999999993" customHeight="1" x14ac:dyDescent="0.2">
      <c r="J4" s="159"/>
      <c r="K4" s="3"/>
      <c r="L4" s="3"/>
      <c r="M4" s="87"/>
    </row>
    <row r="13" spans="1:19" ht="9.9499999999999993" customHeight="1" x14ac:dyDescent="0.15">
      <c r="R13" s="179"/>
      <c r="S13" s="329"/>
    </row>
    <row r="14" spans="1:19" ht="9.9499999999999993" customHeight="1" x14ac:dyDescent="0.15">
      <c r="R14" s="179"/>
      <c r="S14" s="329"/>
    </row>
    <row r="15" spans="1:19" ht="9.9499999999999993" customHeight="1" x14ac:dyDescent="0.15">
      <c r="R15" s="179"/>
      <c r="S15" s="329"/>
    </row>
    <row r="16" spans="1:19" ht="9.9499999999999993" customHeight="1" x14ac:dyDescent="0.15">
      <c r="R16" s="179"/>
      <c r="S16" s="329"/>
    </row>
    <row r="17" spans="1:35" ht="9.9499999999999993" customHeight="1" x14ac:dyDescent="0.15">
      <c r="R17" s="179"/>
      <c r="S17" s="329"/>
    </row>
    <row r="20" spans="1:35" ht="9.9499999999999993" customHeight="1" x14ac:dyDescent="0.15">
      <c r="AI20" s="163"/>
    </row>
    <row r="25" spans="1:35" s="163" customFormat="1" ht="9.9499999999999993" customHeight="1" x14ac:dyDescent="0.15">
      <c r="A25" s="164"/>
      <c r="B25" s="164" t="s">
        <v>77</v>
      </c>
      <c r="C25" s="164" t="s">
        <v>78</v>
      </c>
      <c r="D25" s="164" t="s">
        <v>79</v>
      </c>
      <c r="E25" s="164" t="s">
        <v>80</v>
      </c>
      <c r="F25" s="164" t="s">
        <v>81</v>
      </c>
      <c r="G25" s="164" t="s">
        <v>82</v>
      </c>
      <c r="H25" s="164" t="s">
        <v>83</v>
      </c>
      <c r="I25" s="164" t="s">
        <v>84</v>
      </c>
      <c r="J25" s="164" t="s">
        <v>85</v>
      </c>
      <c r="K25" s="164" t="s">
        <v>86</v>
      </c>
      <c r="L25" s="164" t="s">
        <v>87</v>
      </c>
      <c r="M25" s="165" t="s">
        <v>88</v>
      </c>
      <c r="N25" s="235" t="s">
        <v>127</v>
      </c>
      <c r="O25" s="167" t="s">
        <v>126</v>
      </c>
      <c r="AI25" s="410"/>
    </row>
    <row r="26" spans="1:35" ht="9.9499999999999993" customHeight="1" x14ac:dyDescent="0.15">
      <c r="A26" s="7" t="s">
        <v>177</v>
      </c>
      <c r="B26" s="164">
        <v>64.900000000000006</v>
      </c>
      <c r="C26" s="164">
        <v>67.599999999999994</v>
      </c>
      <c r="D26" s="166">
        <v>77.400000000000006</v>
      </c>
      <c r="E26" s="164">
        <v>74</v>
      </c>
      <c r="F26" s="164">
        <v>77</v>
      </c>
      <c r="G26" s="164">
        <v>78.2</v>
      </c>
      <c r="H26" s="166">
        <v>75.400000000000006</v>
      </c>
      <c r="I26" s="164">
        <v>74.8</v>
      </c>
      <c r="J26" s="164">
        <v>77</v>
      </c>
      <c r="K26" s="164">
        <v>80.7</v>
      </c>
      <c r="L26" s="164">
        <v>84.1</v>
      </c>
      <c r="M26" s="358">
        <v>74.400000000000006</v>
      </c>
      <c r="N26" s="359">
        <f t="shared" ref="N26:N29" si="0">SUM(B26:M26)</f>
        <v>905.5</v>
      </c>
      <c r="O26" s="166">
        <v>102.9</v>
      </c>
    </row>
    <row r="27" spans="1:35" ht="9.9499999999999993" customHeight="1" x14ac:dyDescent="0.15">
      <c r="A27" s="7" t="s">
        <v>180</v>
      </c>
      <c r="B27" s="164">
        <v>74.599999999999994</v>
      </c>
      <c r="C27" s="164">
        <v>75.400000000000006</v>
      </c>
      <c r="D27" s="166">
        <v>81.099999999999994</v>
      </c>
      <c r="E27" s="164">
        <v>81.599999999999994</v>
      </c>
      <c r="F27" s="164">
        <v>80.7</v>
      </c>
      <c r="G27" s="164">
        <v>79.400000000000006</v>
      </c>
      <c r="H27" s="166">
        <v>87.2</v>
      </c>
      <c r="I27" s="164">
        <v>72.599999999999994</v>
      </c>
      <c r="J27" s="164">
        <v>79</v>
      </c>
      <c r="K27" s="164">
        <v>82.8</v>
      </c>
      <c r="L27" s="164">
        <v>76.400000000000006</v>
      </c>
      <c r="M27" s="358">
        <v>76.5</v>
      </c>
      <c r="N27" s="359">
        <f t="shared" si="0"/>
        <v>947.3</v>
      </c>
      <c r="O27" s="166">
        <f>SUM(N27/N26)*100</f>
        <v>104.61623412479292</v>
      </c>
    </row>
    <row r="28" spans="1:35" ht="9.9499999999999993" customHeight="1" x14ac:dyDescent="0.15">
      <c r="A28" s="7" t="s">
        <v>179</v>
      </c>
      <c r="B28" s="164">
        <v>69</v>
      </c>
      <c r="C28" s="164">
        <v>77.5</v>
      </c>
      <c r="D28" s="166">
        <v>84.3</v>
      </c>
      <c r="E28" s="164">
        <v>83</v>
      </c>
      <c r="F28" s="164">
        <v>72.7</v>
      </c>
      <c r="G28" s="164">
        <v>75.400000000000006</v>
      </c>
      <c r="H28" s="166">
        <v>78.3</v>
      </c>
      <c r="I28" s="164">
        <v>69.5</v>
      </c>
      <c r="J28" s="164">
        <v>75.900000000000006</v>
      </c>
      <c r="K28" s="164">
        <v>79.900000000000006</v>
      </c>
      <c r="L28" s="164">
        <v>67.3</v>
      </c>
      <c r="M28" s="358">
        <v>71.8</v>
      </c>
      <c r="N28" s="359">
        <f t="shared" si="0"/>
        <v>904.5999999999998</v>
      </c>
      <c r="O28" s="166">
        <f>SUM(N28/N27)*100</f>
        <v>95.492452232661236</v>
      </c>
    </row>
    <row r="29" spans="1:35" ht="9.9499999999999993" customHeight="1" x14ac:dyDescent="0.15">
      <c r="A29" s="7" t="s">
        <v>184</v>
      </c>
      <c r="B29" s="164">
        <v>62</v>
      </c>
      <c r="C29" s="164">
        <v>71.900000000000006</v>
      </c>
      <c r="D29" s="166">
        <v>82.3</v>
      </c>
      <c r="E29" s="164">
        <v>86.9</v>
      </c>
      <c r="F29" s="164">
        <v>79.5</v>
      </c>
      <c r="G29" s="164">
        <v>84.7</v>
      </c>
      <c r="H29" s="166">
        <v>77.8</v>
      </c>
      <c r="I29" s="164">
        <v>103.2</v>
      </c>
      <c r="J29" s="164">
        <v>105.2</v>
      </c>
      <c r="K29" s="164">
        <v>95.4</v>
      </c>
      <c r="L29" s="164">
        <v>100.3</v>
      </c>
      <c r="M29" s="358">
        <v>106.6</v>
      </c>
      <c r="N29" s="359">
        <f t="shared" si="0"/>
        <v>1055.8</v>
      </c>
      <c r="O29" s="166">
        <f>SUM(N29/N28)*100</f>
        <v>116.71456997567988</v>
      </c>
    </row>
    <row r="30" spans="1:35" ht="9.9499999999999993" customHeight="1" x14ac:dyDescent="0.15">
      <c r="A30" s="7" t="s">
        <v>206</v>
      </c>
      <c r="B30" s="164">
        <v>93.3</v>
      </c>
      <c r="C30" s="164">
        <v>91.3</v>
      </c>
      <c r="D30" s="166">
        <v>106.6</v>
      </c>
      <c r="E30" s="164"/>
      <c r="F30" s="164"/>
      <c r="G30" s="164"/>
      <c r="H30" s="166"/>
      <c r="I30" s="164"/>
      <c r="J30" s="164"/>
      <c r="K30" s="164"/>
      <c r="L30" s="164"/>
      <c r="M30" s="358"/>
      <c r="N30" s="359"/>
      <c r="O30" s="166"/>
    </row>
    <row r="31" spans="1:35" s="1" customFormat="1" ht="9.9499999999999993" customHeight="1" x14ac:dyDescent="0.15"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</row>
    <row r="51" spans="1:27" ht="9.9499999999999993" customHeight="1" x14ac:dyDescent="0.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AA51" s="1"/>
    </row>
    <row r="52" spans="1:27" ht="9.9499999999999993" customHeight="1" x14ac:dyDescent="0.15">
      <c r="A52" s="52"/>
      <c r="B52" s="32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 x14ac:dyDescent="0.15">
      <c r="A53" s="52"/>
      <c r="B53" s="32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 x14ac:dyDescent="0.15">
      <c r="A54" s="52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 x14ac:dyDescent="0.15">
      <c r="A55" s="164"/>
      <c r="B55" s="164" t="s">
        <v>77</v>
      </c>
      <c r="C55" s="164" t="s">
        <v>78</v>
      </c>
      <c r="D55" s="164" t="s">
        <v>79</v>
      </c>
      <c r="E55" s="164" t="s">
        <v>80</v>
      </c>
      <c r="F55" s="164" t="s">
        <v>81</v>
      </c>
      <c r="G55" s="164" t="s">
        <v>82</v>
      </c>
      <c r="H55" s="164" t="s">
        <v>83</v>
      </c>
      <c r="I55" s="164" t="s">
        <v>84</v>
      </c>
      <c r="J55" s="164" t="s">
        <v>85</v>
      </c>
      <c r="K55" s="164" t="s">
        <v>86</v>
      </c>
      <c r="L55" s="164" t="s">
        <v>87</v>
      </c>
      <c r="M55" s="165" t="s">
        <v>88</v>
      </c>
      <c r="N55" s="235" t="s">
        <v>128</v>
      </c>
      <c r="O55" s="167" t="s">
        <v>126</v>
      </c>
    </row>
    <row r="56" spans="1:27" ht="9.9499999999999993" customHeight="1" x14ac:dyDescent="0.15">
      <c r="A56" s="7" t="s">
        <v>177</v>
      </c>
      <c r="B56" s="164">
        <v>109.8</v>
      </c>
      <c r="C56" s="164">
        <v>111.1</v>
      </c>
      <c r="D56" s="164">
        <v>112.9</v>
      </c>
      <c r="E56" s="164">
        <v>112.6</v>
      </c>
      <c r="F56" s="164">
        <v>115.3</v>
      </c>
      <c r="G56" s="164">
        <v>116.9</v>
      </c>
      <c r="H56" s="164">
        <v>111</v>
      </c>
      <c r="I56" s="164">
        <v>109</v>
      </c>
      <c r="J56" s="165">
        <v>114.4</v>
      </c>
      <c r="K56" s="164">
        <v>118.3</v>
      </c>
      <c r="L56" s="164">
        <v>124.3</v>
      </c>
      <c r="M56" s="165">
        <v>121.6</v>
      </c>
      <c r="N56" s="240">
        <f t="shared" ref="N56:N59" si="1">SUM(B56:M56)/12</f>
        <v>114.76666666666665</v>
      </c>
      <c r="O56" s="166">
        <v>105.8</v>
      </c>
      <c r="P56" s="18"/>
      <c r="Q56" s="18"/>
    </row>
    <row r="57" spans="1:27" ht="9.9499999999999993" customHeight="1" x14ac:dyDescent="0.15">
      <c r="A57" s="7" t="s">
        <v>180</v>
      </c>
      <c r="B57" s="164">
        <v>119.6</v>
      </c>
      <c r="C57" s="164">
        <v>123</v>
      </c>
      <c r="D57" s="164">
        <v>124.9</v>
      </c>
      <c r="E57" s="164">
        <v>120.4</v>
      </c>
      <c r="F57" s="164">
        <v>122.8</v>
      </c>
      <c r="G57" s="164">
        <v>122.8</v>
      </c>
      <c r="H57" s="164">
        <v>126.5</v>
      </c>
      <c r="I57" s="164">
        <v>124.6</v>
      </c>
      <c r="J57" s="165">
        <v>120.4</v>
      </c>
      <c r="K57" s="164">
        <v>123.9</v>
      </c>
      <c r="L57" s="164">
        <v>123.3</v>
      </c>
      <c r="M57" s="165">
        <v>119.5</v>
      </c>
      <c r="N57" s="240">
        <f t="shared" si="1"/>
        <v>122.64166666666667</v>
      </c>
      <c r="O57" s="166">
        <f>SUM(N57/N56)*100</f>
        <v>106.86174847516703</v>
      </c>
      <c r="P57" s="18"/>
      <c r="Q57" s="18"/>
    </row>
    <row r="58" spans="1:27" ht="9.9499999999999993" customHeight="1" x14ac:dyDescent="0.15">
      <c r="A58" s="7" t="s">
        <v>179</v>
      </c>
      <c r="B58" s="164">
        <v>121.9</v>
      </c>
      <c r="C58" s="164">
        <v>124.4</v>
      </c>
      <c r="D58" s="164">
        <v>124.3</v>
      </c>
      <c r="E58" s="164">
        <v>124</v>
      </c>
      <c r="F58" s="164">
        <v>129.1</v>
      </c>
      <c r="G58" s="164">
        <v>126</v>
      </c>
      <c r="H58" s="164">
        <v>120.9</v>
      </c>
      <c r="I58" s="164">
        <v>119.3</v>
      </c>
      <c r="J58" s="165">
        <v>118.8</v>
      </c>
      <c r="K58" s="164">
        <v>118</v>
      </c>
      <c r="L58" s="164">
        <v>111.6</v>
      </c>
      <c r="M58" s="165">
        <v>107.9</v>
      </c>
      <c r="N58" s="240">
        <f t="shared" si="1"/>
        <v>120.51666666666667</v>
      </c>
      <c r="O58" s="166">
        <f>SUM(N58/N57)*100</f>
        <v>98.267309913705233</v>
      </c>
      <c r="P58" s="18"/>
      <c r="Q58" s="18"/>
    </row>
    <row r="59" spans="1:27" ht="10.5" customHeight="1" x14ac:dyDescent="0.15">
      <c r="A59" s="7" t="s">
        <v>184</v>
      </c>
      <c r="B59" s="164">
        <v>107.9</v>
      </c>
      <c r="C59" s="164">
        <v>111.7</v>
      </c>
      <c r="D59" s="164">
        <v>111.9</v>
      </c>
      <c r="E59" s="164">
        <v>110.2</v>
      </c>
      <c r="F59" s="164">
        <v>112.5</v>
      </c>
      <c r="G59" s="164">
        <v>113</v>
      </c>
      <c r="H59" s="164">
        <v>111.4</v>
      </c>
      <c r="I59" s="164">
        <v>144</v>
      </c>
      <c r="J59" s="165">
        <v>145.1</v>
      </c>
      <c r="K59" s="164">
        <v>144.6</v>
      </c>
      <c r="L59" s="164">
        <v>147.4</v>
      </c>
      <c r="M59" s="165">
        <v>148.4</v>
      </c>
      <c r="N59" s="240">
        <f t="shared" si="1"/>
        <v>125.67500000000001</v>
      </c>
      <c r="O59" s="166">
        <f>SUM(N59/N58)*100</f>
        <v>104.28018254736553</v>
      </c>
      <c r="P59" s="18"/>
      <c r="Q59" s="18"/>
    </row>
    <row r="60" spans="1:27" ht="10.5" customHeight="1" x14ac:dyDescent="0.15">
      <c r="A60" s="7" t="s">
        <v>206</v>
      </c>
      <c r="B60" s="164">
        <v>141.30000000000001</v>
      </c>
      <c r="C60" s="164">
        <v>142.30000000000001</v>
      </c>
      <c r="D60" s="164">
        <v>141.1</v>
      </c>
      <c r="E60" s="164"/>
      <c r="F60" s="164"/>
      <c r="G60" s="164"/>
      <c r="H60" s="164"/>
      <c r="I60" s="164"/>
      <c r="J60" s="165"/>
      <c r="K60" s="164"/>
      <c r="L60" s="164"/>
      <c r="M60" s="165"/>
      <c r="N60" s="240"/>
      <c r="O60" s="166"/>
    </row>
    <row r="62" spans="1:27" ht="9.9499999999999993" customHeight="1" x14ac:dyDescent="0.15">
      <c r="O62" s="5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 x14ac:dyDescent="0.15">
      <c r="O63" s="5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 x14ac:dyDescent="0.1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 x14ac:dyDescent="0.15"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85" spans="1:25" ht="9.9499999999999993" customHeight="1" x14ac:dyDescent="0.15">
      <c r="A85" s="164"/>
      <c r="B85" s="164" t="s">
        <v>77</v>
      </c>
      <c r="C85" s="164" t="s">
        <v>78</v>
      </c>
      <c r="D85" s="164" t="s">
        <v>79</v>
      </c>
      <c r="E85" s="164" t="s">
        <v>80</v>
      </c>
      <c r="F85" s="164" t="s">
        <v>81</v>
      </c>
      <c r="G85" s="164" t="s">
        <v>82</v>
      </c>
      <c r="H85" s="164" t="s">
        <v>83</v>
      </c>
      <c r="I85" s="164" t="s">
        <v>84</v>
      </c>
      <c r="J85" s="164" t="s">
        <v>85</v>
      </c>
      <c r="K85" s="164" t="s">
        <v>86</v>
      </c>
      <c r="L85" s="164" t="s">
        <v>87</v>
      </c>
      <c r="M85" s="165" t="s">
        <v>88</v>
      </c>
      <c r="N85" s="235" t="s">
        <v>128</v>
      </c>
      <c r="O85" s="167" t="s">
        <v>126</v>
      </c>
    </row>
    <row r="86" spans="1:25" ht="9.9499999999999993" customHeight="1" x14ac:dyDescent="0.15">
      <c r="A86" s="7" t="s">
        <v>177</v>
      </c>
      <c r="B86" s="164">
        <v>59.5</v>
      </c>
      <c r="C86" s="164">
        <v>60.6</v>
      </c>
      <c r="D86" s="164">
        <v>68.3</v>
      </c>
      <c r="E86" s="164">
        <v>65.8</v>
      </c>
      <c r="F86" s="164">
        <v>66.5</v>
      </c>
      <c r="G86" s="164">
        <v>66.7</v>
      </c>
      <c r="H86" s="164">
        <v>68.8</v>
      </c>
      <c r="I86" s="164">
        <v>68.900000000000006</v>
      </c>
      <c r="J86" s="165">
        <v>66.5</v>
      </c>
      <c r="K86" s="164">
        <v>67.7</v>
      </c>
      <c r="L86" s="164">
        <v>66.8</v>
      </c>
      <c r="M86" s="165">
        <v>61.7</v>
      </c>
      <c r="N86" s="240">
        <f>SUM(B86:M86)/12</f>
        <v>65.650000000000006</v>
      </c>
      <c r="O86" s="166">
        <v>109.4</v>
      </c>
      <c r="P86" s="51"/>
      <c r="Q86" s="247"/>
      <c r="R86" s="51"/>
      <c r="S86" s="51"/>
      <c r="T86" s="51"/>
      <c r="U86" s="51"/>
      <c r="V86" s="51"/>
      <c r="W86" s="51"/>
      <c r="X86" s="51"/>
      <c r="Y86" s="169"/>
    </row>
    <row r="87" spans="1:25" ht="9.9499999999999993" customHeight="1" x14ac:dyDescent="0.15">
      <c r="A87" s="7" t="s">
        <v>180</v>
      </c>
      <c r="B87" s="164">
        <v>62.7</v>
      </c>
      <c r="C87" s="164">
        <v>60.7</v>
      </c>
      <c r="D87" s="164">
        <v>64.7</v>
      </c>
      <c r="E87" s="164">
        <v>68.3</v>
      </c>
      <c r="F87" s="164">
        <v>65.3</v>
      </c>
      <c r="G87" s="164">
        <v>64.7</v>
      </c>
      <c r="H87" s="164">
        <v>68.400000000000006</v>
      </c>
      <c r="I87" s="164">
        <v>58.6</v>
      </c>
      <c r="J87" s="165">
        <v>66.2</v>
      </c>
      <c r="K87" s="164">
        <v>66.3</v>
      </c>
      <c r="L87" s="164">
        <v>62.1</v>
      </c>
      <c r="M87" s="165">
        <v>64.599999999999994</v>
      </c>
      <c r="N87" s="240">
        <f>SUM(B87:M87)/12</f>
        <v>64.38333333333334</v>
      </c>
      <c r="O87" s="166">
        <f t="shared" ref="O87" si="2">SUM(N87/N86)*100</f>
        <v>98.070576288398073</v>
      </c>
      <c r="P87" s="51"/>
      <c r="Q87" s="247"/>
      <c r="R87" s="51"/>
      <c r="S87" s="51"/>
      <c r="T87" s="51"/>
      <c r="U87" s="51"/>
      <c r="V87" s="51"/>
      <c r="W87" s="51"/>
      <c r="X87" s="51"/>
      <c r="Y87" s="51"/>
    </row>
    <row r="88" spans="1:25" ht="10.5" customHeight="1" x14ac:dyDescent="0.15">
      <c r="A88" s="7" t="s">
        <v>179</v>
      </c>
      <c r="B88" s="164">
        <v>56.2</v>
      </c>
      <c r="C88" s="164">
        <v>61.9</v>
      </c>
      <c r="D88" s="164">
        <v>67.900000000000006</v>
      </c>
      <c r="E88" s="164">
        <v>67</v>
      </c>
      <c r="F88" s="164">
        <v>55.4</v>
      </c>
      <c r="G88" s="164">
        <v>60.3</v>
      </c>
      <c r="H88" s="164">
        <v>65.5</v>
      </c>
      <c r="I88" s="164">
        <v>58.5</v>
      </c>
      <c r="J88" s="165">
        <v>63.9</v>
      </c>
      <c r="K88" s="164">
        <v>67.900000000000006</v>
      </c>
      <c r="L88" s="164">
        <v>61.4</v>
      </c>
      <c r="M88" s="165">
        <v>67</v>
      </c>
      <c r="N88" s="240">
        <f>SUM(B88:M88)/12</f>
        <v>62.741666666666667</v>
      </c>
      <c r="O88" s="166">
        <f>SUM(N88/N87)*100</f>
        <v>97.450168263008024</v>
      </c>
      <c r="P88" s="51"/>
      <c r="Q88" s="247"/>
      <c r="R88" s="51"/>
      <c r="S88" s="51"/>
      <c r="T88" s="51"/>
      <c r="U88" s="51"/>
      <c r="V88" s="51"/>
      <c r="W88" s="51"/>
      <c r="X88" s="51"/>
      <c r="Y88" s="51"/>
    </row>
    <row r="89" spans="1:25" ht="10.5" customHeight="1" x14ac:dyDescent="0.15">
      <c r="A89" s="7" t="s">
        <v>184</v>
      </c>
      <c r="B89" s="164">
        <v>57.4</v>
      </c>
      <c r="C89" s="164">
        <v>63.8</v>
      </c>
      <c r="D89" s="164">
        <v>73.5</v>
      </c>
      <c r="E89" s="164">
        <v>79</v>
      </c>
      <c r="F89" s="164">
        <v>70.3</v>
      </c>
      <c r="G89" s="164">
        <v>74.900000000000006</v>
      </c>
      <c r="H89" s="164">
        <v>70</v>
      </c>
      <c r="I89" s="164">
        <v>68</v>
      </c>
      <c r="J89" s="165">
        <v>72.400000000000006</v>
      </c>
      <c r="K89" s="164">
        <v>66</v>
      </c>
      <c r="L89" s="164">
        <v>67.7</v>
      </c>
      <c r="M89" s="165">
        <v>71.7</v>
      </c>
      <c r="N89" s="240">
        <f>SUM(B89:M89)/12</f>
        <v>69.558333333333337</v>
      </c>
      <c r="O89" s="509">
        <f>SUM(N89/N88)*100</f>
        <v>110.86465666091114</v>
      </c>
      <c r="P89" s="51"/>
      <c r="Q89" s="247"/>
      <c r="R89" s="51"/>
      <c r="S89" s="51"/>
      <c r="T89" s="51"/>
      <c r="U89" s="51"/>
      <c r="V89" s="51"/>
      <c r="W89" s="51"/>
      <c r="X89" s="51"/>
      <c r="Y89" s="51"/>
    </row>
    <row r="90" spans="1:25" ht="10.5" customHeight="1" x14ac:dyDescent="0.15">
      <c r="A90" s="7" t="s">
        <v>206</v>
      </c>
      <c r="B90" s="164">
        <v>66.900000000000006</v>
      </c>
      <c r="C90" s="164">
        <v>64.099999999999994</v>
      </c>
      <c r="D90" s="164">
        <v>75.599999999999994</v>
      </c>
      <c r="E90" s="164"/>
      <c r="F90" s="164"/>
      <c r="G90" s="164"/>
      <c r="H90" s="164"/>
      <c r="I90" s="164"/>
      <c r="J90" s="165"/>
      <c r="K90" s="164"/>
      <c r="L90" s="164"/>
      <c r="M90" s="165"/>
      <c r="N90" s="240"/>
      <c r="O90" s="509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1:25" ht="9.9499999999999993" customHeight="1" x14ac:dyDescent="0.15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68"/>
      <c r="L91" s="170"/>
      <c r="M91" s="17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K53" sqref="K53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1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7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554" t="s">
        <v>215</v>
      </c>
      <c r="B1" s="555"/>
      <c r="C1" s="555"/>
      <c r="D1" s="555"/>
      <c r="E1" s="555"/>
      <c r="F1" s="555"/>
      <c r="G1" s="555"/>
      <c r="M1" s="17"/>
      <c r="N1" s="392" t="s">
        <v>206</v>
      </c>
      <c r="O1" s="124"/>
      <c r="P1" s="53"/>
      <c r="Q1" s="330" t="s">
        <v>184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4"/>
      <c r="I2" s="160" t="s">
        <v>9</v>
      </c>
      <c r="J2" s="9" t="s">
        <v>68</v>
      </c>
      <c r="K2" s="4" t="s">
        <v>44</v>
      </c>
      <c r="L2" s="4"/>
      <c r="M2" s="9" t="s">
        <v>9</v>
      </c>
      <c r="N2" s="9"/>
      <c r="O2" s="99"/>
      <c r="P2" s="91"/>
      <c r="Q2" s="97"/>
    </row>
    <row r="3" spans="1:19" ht="13.5" customHeight="1" x14ac:dyDescent="0.15">
      <c r="A3" s="1"/>
      <c r="B3" s="1"/>
      <c r="C3" s="1"/>
      <c r="D3" s="1"/>
      <c r="E3" s="1"/>
      <c r="F3" s="1"/>
      <c r="H3" s="91">
        <v>17</v>
      </c>
      <c r="I3" s="182" t="s">
        <v>21</v>
      </c>
      <c r="J3" s="14">
        <v>308748</v>
      </c>
      <c r="K3" s="225">
        <v>1</v>
      </c>
      <c r="L3" s="4">
        <f>SUM(H3)</f>
        <v>17</v>
      </c>
      <c r="M3" s="182" t="s">
        <v>21</v>
      </c>
      <c r="N3" s="14">
        <f>SUM(J3)</f>
        <v>308748</v>
      </c>
      <c r="O3" s="4">
        <f>SUM(H3)</f>
        <v>17</v>
      </c>
      <c r="P3" s="182" t="s">
        <v>21</v>
      </c>
      <c r="Q3" s="226">
        <v>71451</v>
      </c>
    </row>
    <row r="4" spans="1:19" ht="13.5" customHeight="1" x14ac:dyDescent="0.15">
      <c r="H4" s="91">
        <v>33</v>
      </c>
      <c r="I4" s="182" t="s">
        <v>0</v>
      </c>
      <c r="J4" s="14">
        <v>108586</v>
      </c>
      <c r="K4" s="225">
        <v>2</v>
      </c>
      <c r="L4" s="4">
        <f t="shared" ref="L4:L12" si="0">SUM(H4)</f>
        <v>33</v>
      </c>
      <c r="M4" s="182" t="s">
        <v>0</v>
      </c>
      <c r="N4" s="14">
        <f t="shared" ref="N4:N12" si="1">SUM(J4)</f>
        <v>108586</v>
      </c>
      <c r="O4" s="4">
        <f t="shared" ref="O4:O12" si="2">SUM(H4)</f>
        <v>33</v>
      </c>
      <c r="P4" s="182" t="s">
        <v>0</v>
      </c>
      <c r="Q4" s="96">
        <v>107402</v>
      </c>
    </row>
    <row r="5" spans="1:19" ht="13.5" customHeight="1" x14ac:dyDescent="0.15">
      <c r="G5" s="18"/>
      <c r="H5" s="91">
        <v>26</v>
      </c>
      <c r="I5" s="182" t="s">
        <v>30</v>
      </c>
      <c r="J5" s="14">
        <v>105138</v>
      </c>
      <c r="K5" s="225">
        <v>3</v>
      </c>
      <c r="L5" s="4">
        <f t="shared" si="0"/>
        <v>26</v>
      </c>
      <c r="M5" s="182" t="s">
        <v>30</v>
      </c>
      <c r="N5" s="14">
        <f t="shared" si="1"/>
        <v>105138</v>
      </c>
      <c r="O5" s="4">
        <f t="shared" si="2"/>
        <v>26</v>
      </c>
      <c r="P5" s="182" t="s">
        <v>30</v>
      </c>
      <c r="Q5" s="96">
        <v>105687</v>
      </c>
      <c r="S5" s="53"/>
    </row>
    <row r="6" spans="1:19" ht="13.5" customHeight="1" x14ac:dyDescent="0.15">
      <c r="H6" s="91">
        <v>36</v>
      </c>
      <c r="I6" s="183" t="s">
        <v>5</v>
      </c>
      <c r="J6" s="14">
        <v>101783</v>
      </c>
      <c r="K6" s="225">
        <v>4</v>
      </c>
      <c r="L6" s="4">
        <f t="shared" si="0"/>
        <v>36</v>
      </c>
      <c r="M6" s="183" t="s">
        <v>5</v>
      </c>
      <c r="N6" s="14">
        <f t="shared" si="1"/>
        <v>101783</v>
      </c>
      <c r="O6" s="4">
        <f t="shared" si="2"/>
        <v>36</v>
      </c>
      <c r="P6" s="183" t="s">
        <v>5</v>
      </c>
      <c r="Q6" s="96">
        <v>72633</v>
      </c>
    </row>
    <row r="7" spans="1:19" ht="13.5" customHeight="1" x14ac:dyDescent="0.15">
      <c r="H7" s="91">
        <v>16</v>
      </c>
      <c r="I7" s="182" t="s">
        <v>3</v>
      </c>
      <c r="J7" s="97">
        <v>77058</v>
      </c>
      <c r="K7" s="225">
        <v>5</v>
      </c>
      <c r="L7" s="4">
        <f t="shared" si="0"/>
        <v>16</v>
      </c>
      <c r="M7" s="182" t="s">
        <v>3</v>
      </c>
      <c r="N7" s="14">
        <f t="shared" si="1"/>
        <v>77058</v>
      </c>
      <c r="O7" s="4">
        <f t="shared" si="2"/>
        <v>16</v>
      </c>
      <c r="P7" s="182" t="s">
        <v>3</v>
      </c>
      <c r="Q7" s="96">
        <v>72258</v>
      </c>
    </row>
    <row r="8" spans="1:19" ht="13.5" customHeight="1" x14ac:dyDescent="0.15">
      <c r="G8" s="446"/>
      <c r="H8" s="349">
        <v>40</v>
      </c>
      <c r="I8" s="183" t="s">
        <v>2</v>
      </c>
      <c r="J8" s="14">
        <v>47750</v>
      </c>
      <c r="K8" s="225">
        <v>6</v>
      </c>
      <c r="L8" s="4">
        <f t="shared" si="0"/>
        <v>40</v>
      </c>
      <c r="M8" s="183" t="s">
        <v>2</v>
      </c>
      <c r="N8" s="14">
        <f t="shared" si="1"/>
        <v>47750</v>
      </c>
      <c r="O8" s="4">
        <f t="shared" si="2"/>
        <v>40</v>
      </c>
      <c r="P8" s="183" t="s">
        <v>2</v>
      </c>
      <c r="Q8" s="96">
        <v>54360</v>
      </c>
    </row>
    <row r="9" spans="1:19" ht="13.5" customHeight="1" x14ac:dyDescent="0.15">
      <c r="H9" s="152">
        <v>34</v>
      </c>
      <c r="I9" s="185" t="s">
        <v>1</v>
      </c>
      <c r="J9" s="251">
        <v>44207</v>
      </c>
      <c r="K9" s="225">
        <v>7</v>
      </c>
      <c r="L9" s="4">
        <f t="shared" si="0"/>
        <v>34</v>
      </c>
      <c r="M9" s="185" t="s">
        <v>1</v>
      </c>
      <c r="N9" s="14">
        <f t="shared" si="1"/>
        <v>44207</v>
      </c>
      <c r="O9" s="4">
        <f t="shared" si="2"/>
        <v>34</v>
      </c>
      <c r="P9" s="185" t="s">
        <v>1</v>
      </c>
      <c r="Q9" s="96">
        <v>44182</v>
      </c>
    </row>
    <row r="10" spans="1:19" ht="13.5" customHeight="1" x14ac:dyDescent="0.15">
      <c r="G10" s="446"/>
      <c r="H10" s="91">
        <v>13</v>
      </c>
      <c r="I10" s="182" t="s">
        <v>7</v>
      </c>
      <c r="J10" s="151">
        <v>39385</v>
      </c>
      <c r="K10" s="225">
        <v>8</v>
      </c>
      <c r="L10" s="4">
        <f t="shared" si="0"/>
        <v>13</v>
      </c>
      <c r="M10" s="182" t="s">
        <v>7</v>
      </c>
      <c r="N10" s="14">
        <f t="shared" si="1"/>
        <v>39385</v>
      </c>
      <c r="O10" s="4">
        <f t="shared" si="2"/>
        <v>13</v>
      </c>
      <c r="P10" s="182" t="s">
        <v>7</v>
      </c>
      <c r="Q10" s="96">
        <v>55905</v>
      </c>
    </row>
    <row r="11" spans="1:19" ht="13.5" customHeight="1" x14ac:dyDescent="0.15">
      <c r="H11" s="152">
        <v>24</v>
      </c>
      <c r="I11" s="253" t="s">
        <v>28</v>
      </c>
      <c r="J11" s="465">
        <v>31679</v>
      </c>
      <c r="K11" s="225">
        <v>9</v>
      </c>
      <c r="L11" s="4">
        <f t="shared" si="0"/>
        <v>24</v>
      </c>
      <c r="M11" s="253" t="s">
        <v>28</v>
      </c>
      <c r="N11" s="14">
        <f t="shared" si="1"/>
        <v>31679</v>
      </c>
      <c r="O11" s="4">
        <f t="shared" si="2"/>
        <v>24</v>
      </c>
      <c r="P11" s="253" t="s">
        <v>28</v>
      </c>
      <c r="Q11" s="96">
        <v>35426</v>
      </c>
    </row>
    <row r="12" spans="1:19" ht="13.5" customHeight="1" thickBot="1" x14ac:dyDescent="0.2">
      <c r="H12" s="321">
        <v>38</v>
      </c>
      <c r="I12" s="462" t="s">
        <v>38</v>
      </c>
      <c r="J12" s="466">
        <v>29472</v>
      </c>
      <c r="K12" s="224">
        <v>10</v>
      </c>
      <c r="L12" s="4">
        <f t="shared" si="0"/>
        <v>38</v>
      </c>
      <c r="M12" s="462" t="s">
        <v>38</v>
      </c>
      <c r="N12" s="128">
        <f t="shared" si="1"/>
        <v>29472</v>
      </c>
      <c r="O12" s="15">
        <f t="shared" si="2"/>
        <v>38</v>
      </c>
      <c r="P12" s="462" t="s">
        <v>38</v>
      </c>
      <c r="Q12" s="227">
        <v>29276</v>
      </c>
    </row>
    <row r="13" spans="1:19" ht="13.5" customHeight="1" thickTop="1" thickBot="1" x14ac:dyDescent="0.2">
      <c r="H13" s="136">
        <v>25</v>
      </c>
      <c r="I13" s="199" t="s">
        <v>29</v>
      </c>
      <c r="J13" s="467">
        <v>28005</v>
      </c>
      <c r="K13" s="116"/>
      <c r="L13" s="85"/>
      <c r="M13" s="186"/>
      <c r="N13" s="396">
        <f>SUM(J43)</f>
        <v>1066088</v>
      </c>
      <c r="O13" s="4"/>
      <c r="P13" s="320" t="s">
        <v>156</v>
      </c>
      <c r="Q13" s="229">
        <v>822919</v>
      </c>
    </row>
    <row r="14" spans="1:19" ht="13.5" customHeight="1" x14ac:dyDescent="0.15">
      <c r="B14" s="21"/>
      <c r="G14" s="513"/>
      <c r="H14" s="91">
        <v>3</v>
      </c>
      <c r="I14" s="182" t="s">
        <v>10</v>
      </c>
      <c r="J14" s="14">
        <v>27920</v>
      </c>
      <c r="K14" s="116"/>
      <c r="L14" s="28"/>
      <c r="N14" t="s">
        <v>59</v>
      </c>
      <c r="O14"/>
    </row>
    <row r="15" spans="1:19" ht="13.5" customHeight="1" x14ac:dyDescent="0.15">
      <c r="H15" s="91">
        <v>31</v>
      </c>
      <c r="I15" s="182" t="s">
        <v>106</v>
      </c>
      <c r="J15" s="14">
        <v>18800</v>
      </c>
      <c r="K15" s="116"/>
      <c r="L15" s="28"/>
      <c r="M15" s="1" t="s">
        <v>207</v>
      </c>
      <c r="N15" s="16"/>
      <c r="O15"/>
      <c r="P15" s="392" t="s">
        <v>208</v>
      </c>
      <c r="Q15" s="95" t="s">
        <v>63</v>
      </c>
    </row>
    <row r="16" spans="1:19" ht="13.5" customHeight="1" x14ac:dyDescent="0.15">
      <c r="B16" s="1"/>
      <c r="C16" s="16"/>
      <c r="D16" s="1"/>
      <c r="E16" s="19"/>
      <c r="F16" s="1"/>
      <c r="H16" s="91">
        <v>2</v>
      </c>
      <c r="I16" s="182" t="s">
        <v>6</v>
      </c>
      <c r="J16" s="14">
        <v>14808</v>
      </c>
      <c r="K16" s="116"/>
      <c r="L16" s="4">
        <f>SUM(L3)</f>
        <v>17</v>
      </c>
      <c r="M16" s="14">
        <f>SUM(N3)</f>
        <v>308748</v>
      </c>
      <c r="N16" s="182" t="s">
        <v>21</v>
      </c>
      <c r="O16" s="4">
        <f>SUM(O3)</f>
        <v>17</v>
      </c>
      <c r="P16" s="14">
        <f>SUM(M16)</f>
        <v>308748</v>
      </c>
      <c r="Q16" s="325">
        <v>273600</v>
      </c>
      <c r="R16" s="86"/>
    </row>
    <row r="17" spans="2:20" ht="13.5" customHeight="1" x14ac:dyDescent="0.15">
      <c r="B17" s="1"/>
      <c r="C17" s="16"/>
      <c r="D17" s="1"/>
      <c r="E17" s="19"/>
      <c r="F17" s="1"/>
      <c r="H17" s="91">
        <v>9</v>
      </c>
      <c r="I17" s="393" t="s">
        <v>172</v>
      </c>
      <c r="J17" s="251">
        <v>12934</v>
      </c>
      <c r="K17" s="116"/>
      <c r="L17" s="4">
        <f t="shared" ref="L17:L25" si="3">SUM(L4)</f>
        <v>33</v>
      </c>
      <c r="M17" s="14">
        <f t="shared" ref="M17:M25" si="4">SUM(N4)</f>
        <v>108586</v>
      </c>
      <c r="N17" s="182" t="s">
        <v>0</v>
      </c>
      <c r="O17" s="4">
        <f t="shared" ref="O17:O25" si="5">SUM(O4)</f>
        <v>33</v>
      </c>
      <c r="P17" s="14">
        <f t="shared" ref="P17:P25" si="6">SUM(M17)</f>
        <v>108586</v>
      </c>
      <c r="Q17" s="326">
        <v>93363</v>
      </c>
      <c r="R17" s="86"/>
      <c r="S17" s="46"/>
    </row>
    <row r="18" spans="2:20" ht="13.5" customHeight="1" x14ac:dyDescent="0.15">
      <c r="B18" s="1"/>
      <c r="C18" s="16"/>
      <c r="D18" s="1"/>
      <c r="E18" s="19"/>
      <c r="F18" s="1"/>
      <c r="H18" s="91">
        <v>14</v>
      </c>
      <c r="I18" s="182" t="s">
        <v>19</v>
      </c>
      <c r="J18" s="14">
        <v>11784</v>
      </c>
      <c r="K18" s="116"/>
      <c r="L18" s="4">
        <f t="shared" si="3"/>
        <v>26</v>
      </c>
      <c r="M18" s="14">
        <f t="shared" si="4"/>
        <v>105138</v>
      </c>
      <c r="N18" s="182" t="s">
        <v>30</v>
      </c>
      <c r="O18" s="4">
        <f t="shared" si="5"/>
        <v>26</v>
      </c>
      <c r="P18" s="14">
        <f t="shared" si="6"/>
        <v>105138</v>
      </c>
      <c r="Q18" s="326">
        <v>89762</v>
      </c>
      <c r="R18" s="86"/>
      <c r="S18" s="126"/>
    </row>
    <row r="19" spans="2:20" ht="13.5" customHeight="1" x14ac:dyDescent="0.15">
      <c r="B19" s="1"/>
      <c r="C19" s="16"/>
      <c r="D19" s="1"/>
      <c r="E19" s="19"/>
      <c r="F19" s="1"/>
      <c r="G19" s="432"/>
      <c r="H19" s="91">
        <v>37</v>
      </c>
      <c r="I19" s="182" t="s">
        <v>37</v>
      </c>
      <c r="J19" s="14">
        <v>9629</v>
      </c>
      <c r="L19" s="4">
        <f t="shared" si="3"/>
        <v>36</v>
      </c>
      <c r="M19" s="14">
        <f t="shared" si="4"/>
        <v>101783</v>
      </c>
      <c r="N19" s="183" t="s">
        <v>5</v>
      </c>
      <c r="O19" s="4">
        <f t="shared" si="5"/>
        <v>36</v>
      </c>
      <c r="P19" s="14">
        <f t="shared" si="6"/>
        <v>101783</v>
      </c>
      <c r="Q19" s="326">
        <v>76195</v>
      </c>
      <c r="R19" s="86"/>
      <c r="S19" s="139"/>
    </row>
    <row r="20" spans="2:20" ht="13.5" customHeight="1" x14ac:dyDescent="0.15">
      <c r="B20" s="20"/>
      <c r="C20" s="16"/>
      <c r="D20" s="1"/>
      <c r="E20" s="19"/>
      <c r="F20" s="1"/>
      <c r="H20" s="91">
        <v>21</v>
      </c>
      <c r="I20" s="393" t="s">
        <v>166</v>
      </c>
      <c r="J20" s="14">
        <v>8780</v>
      </c>
      <c r="L20" s="4">
        <f t="shared" si="3"/>
        <v>16</v>
      </c>
      <c r="M20" s="14">
        <f t="shared" si="4"/>
        <v>77058</v>
      </c>
      <c r="N20" s="182" t="s">
        <v>3</v>
      </c>
      <c r="O20" s="4">
        <f t="shared" si="5"/>
        <v>16</v>
      </c>
      <c r="P20" s="14">
        <f t="shared" si="6"/>
        <v>77058</v>
      </c>
      <c r="Q20" s="326">
        <v>59531</v>
      </c>
      <c r="R20" s="86"/>
      <c r="S20" s="139"/>
    </row>
    <row r="21" spans="2:20" ht="13.5" customHeight="1" x14ac:dyDescent="0.15">
      <c r="B21" s="20"/>
      <c r="C21" s="16"/>
      <c r="D21" s="1"/>
      <c r="E21" s="19"/>
      <c r="F21" s="1"/>
      <c r="H21" s="91">
        <v>11</v>
      </c>
      <c r="I21" s="182" t="s">
        <v>17</v>
      </c>
      <c r="J21" s="251">
        <v>7289</v>
      </c>
      <c r="L21" s="4">
        <f t="shared" si="3"/>
        <v>40</v>
      </c>
      <c r="M21" s="14">
        <f t="shared" si="4"/>
        <v>47750</v>
      </c>
      <c r="N21" s="183" t="s">
        <v>2</v>
      </c>
      <c r="O21" s="4">
        <f t="shared" si="5"/>
        <v>40</v>
      </c>
      <c r="P21" s="14">
        <f t="shared" si="6"/>
        <v>47750</v>
      </c>
      <c r="Q21" s="326">
        <v>38299</v>
      </c>
      <c r="R21" s="86"/>
      <c r="S21" s="30"/>
    </row>
    <row r="22" spans="2:20" ht="13.5" customHeight="1" x14ac:dyDescent="0.15">
      <c r="B22" s="1"/>
      <c r="C22" s="16"/>
      <c r="D22" s="1"/>
      <c r="E22" s="19"/>
      <c r="F22" s="1"/>
      <c r="H22" s="91">
        <v>15</v>
      </c>
      <c r="I22" s="182" t="s">
        <v>20</v>
      </c>
      <c r="J22" s="14">
        <v>6856</v>
      </c>
      <c r="K22" s="16"/>
      <c r="L22" s="4">
        <f t="shared" si="3"/>
        <v>34</v>
      </c>
      <c r="M22" s="14">
        <f t="shared" si="4"/>
        <v>44207</v>
      </c>
      <c r="N22" s="185" t="s">
        <v>1</v>
      </c>
      <c r="O22" s="4">
        <f t="shared" si="5"/>
        <v>34</v>
      </c>
      <c r="P22" s="14">
        <f t="shared" si="6"/>
        <v>44207</v>
      </c>
      <c r="Q22" s="326">
        <v>37976</v>
      </c>
      <c r="R22" s="86"/>
    </row>
    <row r="23" spans="2:20" ht="13.5" customHeight="1" x14ac:dyDescent="0.15">
      <c r="B23" s="20"/>
      <c r="C23" s="16"/>
      <c r="D23" s="1"/>
      <c r="E23" s="19"/>
      <c r="F23" s="1"/>
      <c r="H23" s="91">
        <v>22</v>
      </c>
      <c r="I23" s="182" t="s">
        <v>26</v>
      </c>
      <c r="J23" s="251">
        <v>4421</v>
      </c>
      <c r="K23" s="16"/>
      <c r="L23" s="4">
        <f t="shared" si="3"/>
        <v>13</v>
      </c>
      <c r="M23" s="14">
        <f t="shared" si="4"/>
        <v>39385</v>
      </c>
      <c r="N23" s="182" t="s">
        <v>7</v>
      </c>
      <c r="O23" s="4">
        <f t="shared" si="5"/>
        <v>13</v>
      </c>
      <c r="P23" s="14">
        <f t="shared" si="6"/>
        <v>39385</v>
      </c>
      <c r="Q23" s="326">
        <v>32454</v>
      </c>
      <c r="R23" s="86"/>
      <c r="S23" s="46"/>
    </row>
    <row r="24" spans="2:20" ht="13.5" customHeight="1" x14ac:dyDescent="0.15">
      <c r="B24" s="1"/>
      <c r="C24" s="16"/>
      <c r="D24" s="1"/>
      <c r="E24" s="19"/>
      <c r="F24" s="1"/>
      <c r="H24" s="91">
        <v>20</v>
      </c>
      <c r="I24" s="182" t="s">
        <v>24</v>
      </c>
      <c r="J24" s="97">
        <v>3267</v>
      </c>
      <c r="K24" s="16"/>
      <c r="L24" s="4">
        <f t="shared" si="3"/>
        <v>24</v>
      </c>
      <c r="M24" s="14">
        <f t="shared" si="4"/>
        <v>31679</v>
      </c>
      <c r="N24" s="253" t="s">
        <v>28</v>
      </c>
      <c r="O24" s="4">
        <f t="shared" si="5"/>
        <v>24</v>
      </c>
      <c r="P24" s="14">
        <f t="shared" si="6"/>
        <v>31679</v>
      </c>
      <c r="Q24" s="326">
        <v>27303</v>
      </c>
      <c r="R24" s="86"/>
      <c r="S24" s="126"/>
    </row>
    <row r="25" spans="2:20" ht="13.5" customHeight="1" thickBot="1" x14ac:dyDescent="0.2">
      <c r="B25" s="1"/>
      <c r="C25" s="16"/>
      <c r="D25" s="1"/>
      <c r="E25" s="19"/>
      <c r="F25" s="1"/>
      <c r="G25" s="1"/>
      <c r="H25" s="91">
        <v>1</v>
      </c>
      <c r="I25" s="182" t="s">
        <v>4</v>
      </c>
      <c r="J25" s="14">
        <v>3160</v>
      </c>
      <c r="K25" s="16"/>
      <c r="L25" s="15">
        <f t="shared" si="3"/>
        <v>38</v>
      </c>
      <c r="M25" s="128">
        <f t="shared" si="4"/>
        <v>29472</v>
      </c>
      <c r="N25" s="462" t="s">
        <v>38</v>
      </c>
      <c r="O25" s="15">
        <f t="shared" si="5"/>
        <v>38</v>
      </c>
      <c r="P25" s="128">
        <f t="shared" si="6"/>
        <v>29472</v>
      </c>
      <c r="Q25" s="327">
        <v>23695</v>
      </c>
      <c r="R25" s="141" t="s">
        <v>73</v>
      </c>
      <c r="S25" s="30"/>
      <c r="T25" s="30"/>
    </row>
    <row r="26" spans="2:20" ht="13.5" customHeight="1" thickTop="1" x14ac:dyDescent="0.15">
      <c r="B26" s="1"/>
      <c r="C26" s="1"/>
      <c r="D26" s="1"/>
      <c r="E26" s="1"/>
      <c r="F26" s="1"/>
      <c r="H26" s="91">
        <v>27</v>
      </c>
      <c r="I26" s="182" t="s">
        <v>31</v>
      </c>
      <c r="J26" s="151">
        <v>2238</v>
      </c>
      <c r="K26" s="16"/>
      <c r="L26" s="129"/>
      <c r="M26" s="184">
        <f>SUM(J43-(M16+M17+M18+M19+M20+M21+M22+M23+M24+M25))</f>
        <v>172282</v>
      </c>
      <c r="N26" s="252" t="s">
        <v>45</v>
      </c>
      <c r="O26" s="130"/>
      <c r="P26" s="184">
        <f>SUM(M26)</f>
        <v>172282</v>
      </c>
      <c r="Q26" s="184"/>
      <c r="R26" s="200">
        <v>913235</v>
      </c>
      <c r="T26" s="30"/>
    </row>
    <row r="27" spans="2:20" ht="13.5" customHeight="1" x14ac:dyDescent="0.15">
      <c r="H27" s="91">
        <v>39</v>
      </c>
      <c r="I27" s="182" t="s">
        <v>39</v>
      </c>
      <c r="J27" s="14">
        <v>2011</v>
      </c>
      <c r="K27" s="16"/>
      <c r="M27" s="53" t="s">
        <v>185</v>
      </c>
      <c r="N27" s="53"/>
      <c r="O27" s="124"/>
      <c r="P27" s="125" t="s">
        <v>186</v>
      </c>
    </row>
    <row r="28" spans="2:20" ht="13.5" customHeight="1" x14ac:dyDescent="0.15">
      <c r="G28" s="513"/>
      <c r="H28" s="91">
        <v>30</v>
      </c>
      <c r="I28" s="182" t="s">
        <v>33</v>
      </c>
      <c r="J28" s="14">
        <v>1991</v>
      </c>
      <c r="K28" s="16"/>
      <c r="M28" s="96">
        <f t="shared" ref="M28:M37" si="7">SUM(Q3)</f>
        <v>71451</v>
      </c>
      <c r="N28" s="182" t="s">
        <v>21</v>
      </c>
      <c r="O28" s="4">
        <f>SUM(L3)</f>
        <v>17</v>
      </c>
      <c r="P28" s="96">
        <f t="shared" ref="P28:P37" si="8">SUM(Q3)</f>
        <v>71451</v>
      </c>
    </row>
    <row r="29" spans="2:20" ht="13.5" customHeight="1" x14ac:dyDescent="0.15">
      <c r="H29" s="91">
        <v>12</v>
      </c>
      <c r="I29" s="182" t="s">
        <v>18</v>
      </c>
      <c r="J29" s="14">
        <v>1882</v>
      </c>
      <c r="K29" s="16"/>
      <c r="M29" s="96">
        <f t="shared" si="7"/>
        <v>107402</v>
      </c>
      <c r="N29" s="182" t="s">
        <v>0</v>
      </c>
      <c r="O29" s="4">
        <f t="shared" ref="O29:O37" si="9">SUM(L4)</f>
        <v>33</v>
      </c>
      <c r="P29" s="96">
        <f t="shared" si="8"/>
        <v>107402</v>
      </c>
    </row>
    <row r="30" spans="2:20" ht="13.5" customHeight="1" x14ac:dyDescent="0.15">
      <c r="H30" s="91">
        <v>29</v>
      </c>
      <c r="I30" s="182" t="s">
        <v>96</v>
      </c>
      <c r="J30" s="14">
        <v>1794</v>
      </c>
      <c r="K30" s="16"/>
      <c r="M30" s="96">
        <f t="shared" si="7"/>
        <v>105687</v>
      </c>
      <c r="N30" s="182" t="s">
        <v>30</v>
      </c>
      <c r="O30" s="4">
        <f t="shared" si="9"/>
        <v>26</v>
      </c>
      <c r="P30" s="96">
        <f t="shared" si="8"/>
        <v>105687</v>
      </c>
    </row>
    <row r="31" spans="2:20" ht="13.5" customHeight="1" x14ac:dyDescent="0.15">
      <c r="H31" s="91">
        <v>35</v>
      </c>
      <c r="I31" s="182" t="s">
        <v>36</v>
      </c>
      <c r="J31" s="151">
        <v>1066</v>
      </c>
      <c r="K31" s="16"/>
      <c r="M31" s="96">
        <f t="shared" si="7"/>
        <v>72633</v>
      </c>
      <c r="N31" s="183" t="s">
        <v>5</v>
      </c>
      <c r="O31" s="4">
        <f t="shared" si="9"/>
        <v>36</v>
      </c>
      <c r="P31" s="96">
        <f t="shared" si="8"/>
        <v>72633</v>
      </c>
    </row>
    <row r="32" spans="2:20" ht="13.5" customHeight="1" x14ac:dyDescent="0.15">
      <c r="H32" s="91">
        <v>23</v>
      </c>
      <c r="I32" s="182" t="s">
        <v>27</v>
      </c>
      <c r="J32" s="14">
        <v>680</v>
      </c>
      <c r="K32" s="16"/>
      <c r="M32" s="96">
        <f t="shared" si="7"/>
        <v>72258</v>
      </c>
      <c r="N32" s="182" t="s">
        <v>3</v>
      </c>
      <c r="O32" s="4">
        <f t="shared" si="9"/>
        <v>16</v>
      </c>
      <c r="P32" s="96">
        <f t="shared" si="8"/>
        <v>72258</v>
      </c>
      <c r="S32" s="11"/>
    </row>
    <row r="33" spans="7:21" ht="13.5" customHeight="1" x14ac:dyDescent="0.15">
      <c r="G33" s="447"/>
      <c r="H33" s="91">
        <v>6</v>
      </c>
      <c r="I33" s="182" t="s">
        <v>13</v>
      </c>
      <c r="J33" s="14">
        <v>645</v>
      </c>
      <c r="K33" s="16"/>
      <c r="M33" s="96">
        <f t="shared" si="7"/>
        <v>54360</v>
      </c>
      <c r="N33" s="183" t="s">
        <v>2</v>
      </c>
      <c r="O33" s="4">
        <f t="shared" si="9"/>
        <v>40</v>
      </c>
      <c r="P33" s="96">
        <f t="shared" si="8"/>
        <v>54360</v>
      </c>
      <c r="S33" s="30"/>
      <c r="T33" s="30"/>
    </row>
    <row r="34" spans="7:21" ht="13.5" customHeight="1" x14ac:dyDescent="0.15">
      <c r="H34" s="91">
        <v>18</v>
      </c>
      <c r="I34" s="182" t="s">
        <v>22</v>
      </c>
      <c r="J34" s="14">
        <v>620</v>
      </c>
      <c r="K34" s="16"/>
      <c r="M34" s="96">
        <f t="shared" si="7"/>
        <v>44182</v>
      </c>
      <c r="N34" s="185" t="s">
        <v>1</v>
      </c>
      <c r="O34" s="4">
        <f t="shared" si="9"/>
        <v>34</v>
      </c>
      <c r="P34" s="96">
        <f t="shared" si="8"/>
        <v>44182</v>
      </c>
      <c r="S34" s="30"/>
      <c r="T34" s="30"/>
    </row>
    <row r="35" spans="7:21" ht="13.5" customHeight="1" x14ac:dyDescent="0.15">
      <c r="H35" s="91">
        <v>4</v>
      </c>
      <c r="I35" s="182" t="s">
        <v>11</v>
      </c>
      <c r="J35" s="251">
        <v>554</v>
      </c>
      <c r="K35" s="16"/>
      <c r="M35" s="96">
        <f t="shared" si="7"/>
        <v>55905</v>
      </c>
      <c r="N35" s="182" t="s">
        <v>7</v>
      </c>
      <c r="O35" s="4">
        <f t="shared" si="9"/>
        <v>13</v>
      </c>
      <c r="P35" s="96">
        <f t="shared" si="8"/>
        <v>55905</v>
      </c>
      <c r="S35" s="30"/>
    </row>
    <row r="36" spans="7:21" ht="13.5" customHeight="1" x14ac:dyDescent="0.15">
      <c r="H36" s="91">
        <v>19</v>
      </c>
      <c r="I36" s="182" t="s">
        <v>23</v>
      </c>
      <c r="J36" s="14">
        <v>329</v>
      </c>
      <c r="K36" s="16"/>
      <c r="M36" s="96">
        <f t="shared" si="7"/>
        <v>35426</v>
      </c>
      <c r="N36" s="253" t="s">
        <v>28</v>
      </c>
      <c r="O36" s="4">
        <f t="shared" si="9"/>
        <v>24</v>
      </c>
      <c r="P36" s="96">
        <f t="shared" si="8"/>
        <v>35426</v>
      </c>
      <c r="S36" s="30"/>
    </row>
    <row r="37" spans="7:21" ht="13.5" customHeight="1" thickBot="1" x14ac:dyDescent="0.2">
      <c r="H37" s="91">
        <v>5</v>
      </c>
      <c r="I37" s="182" t="s">
        <v>12</v>
      </c>
      <c r="J37" s="251">
        <v>273</v>
      </c>
      <c r="K37" s="16"/>
      <c r="M37" s="127">
        <f t="shared" si="7"/>
        <v>29276</v>
      </c>
      <c r="N37" s="462" t="s">
        <v>38</v>
      </c>
      <c r="O37" s="15">
        <f t="shared" si="9"/>
        <v>38</v>
      </c>
      <c r="P37" s="127">
        <f t="shared" si="8"/>
        <v>29276</v>
      </c>
      <c r="S37" s="30"/>
    </row>
    <row r="38" spans="7:21" ht="13.5" customHeight="1" thickTop="1" x14ac:dyDescent="0.15">
      <c r="G38" s="432"/>
      <c r="H38" s="91">
        <v>7</v>
      </c>
      <c r="I38" s="182" t="s">
        <v>14</v>
      </c>
      <c r="J38" s="251">
        <v>246</v>
      </c>
      <c r="K38" s="16"/>
      <c r="M38" s="402">
        <f>SUM(Q13-(Q3+Q4+Q5+Q6+Q7+Q8+Q9+Q10+Q11+Q12))</f>
        <v>174339</v>
      </c>
      <c r="N38" s="403" t="s">
        <v>168</v>
      </c>
      <c r="O38" s="404"/>
      <c r="P38" s="405">
        <f>SUM(M38)</f>
        <v>174339</v>
      </c>
      <c r="U38" s="30"/>
    </row>
    <row r="39" spans="7:21" ht="13.5" customHeight="1" x14ac:dyDescent="0.15">
      <c r="H39" s="91">
        <v>32</v>
      </c>
      <c r="I39" s="182" t="s">
        <v>35</v>
      </c>
      <c r="J39" s="151">
        <v>138</v>
      </c>
      <c r="K39" s="16"/>
      <c r="P39" s="30"/>
    </row>
    <row r="40" spans="7:21" ht="13.5" customHeight="1" x14ac:dyDescent="0.15">
      <c r="H40" s="91">
        <v>10</v>
      </c>
      <c r="I40" s="182" t="s">
        <v>16</v>
      </c>
      <c r="J40" s="14">
        <v>96</v>
      </c>
      <c r="K40" s="16"/>
    </row>
    <row r="41" spans="7:21" ht="13.5" customHeight="1" x14ac:dyDescent="0.15">
      <c r="G41" s="447"/>
      <c r="H41" s="91">
        <v>28</v>
      </c>
      <c r="I41" s="182" t="s">
        <v>32</v>
      </c>
      <c r="J41" s="14">
        <v>66</v>
      </c>
      <c r="K41" s="16"/>
    </row>
    <row r="42" spans="7:21" ht="13.5" customHeight="1" thickBot="1" x14ac:dyDescent="0.2">
      <c r="H42" s="152">
        <v>8</v>
      </c>
      <c r="I42" s="185" t="s">
        <v>15</v>
      </c>
      <c r="J42" s="128">
        <v>0</v>
      </c>
      <c r="K42" s="16"/>
    </row>
    <row r="43" spans="7:21" ht="13.5" customHeight="1" thickTop="1" x14ac:dyDescent="0.15">
      <c r="H43" s="129"/>
      <c r="I43" s="347" t="s">
        <v>94</v>
      </c>
      <c r="J43" s="348">
        <f>SUM(J3:J42)</f>
        <v>1066088</v>
      </c>
    </row>
    <row r="44" spans="7:21" ht="13.5" customHeight="1" x14ac:dyDescent="0.15"/>
    <row r="45" spans="7:21" ht="13.5" customHeight="1" x14ac:dyDescent="0.15"/>
    <row r="46" spans="7:21" ht="13.5" customHeight="1" x14ac:dyDescent="0.15"/>
    <row r="47" spans="7:21" ht="13.5" customHeight="1" x14ac:dyDescent="0.15"/>
    <row r="48" spans="7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6" t="s">
        <v>46</v>
      </c>
      <c r="B52" s="24" t="s">
        <v>9</v>
      </c>
      <c r="C52" s="9" t="s">
        <v>206</v>
      </c>
      <c r="D52" s="9" t="s">
        <v>184</v>
      </c>
      <c r="E52" s="26" t="s">
        <v>43</v>
      </c>
      <c r="F52" s="25" t="s">
        <v>42</v>
      </c>
      <c r="G52" s="25" t="s">
        <v>40</v>
      </c>
      <c r="I52" s="181"/>
    </row>
    <row r="53" spans="1:16" ht="13.5" customHeight="1" x14ac:dyDescent="0.15">
      <c r="A53" s="10">
        <v>1</v>
      </c>
      <c r="B53" s="182" t="s">
        <v>21</v>
      </c>
      <c r="C53" s="14">
        <f t="shared" ref="C53:C62" si="10">SUM(J3)</f>
        <v>308748</v>
      </c>
      <c r="D53" s="97">
        <f t="shared" ref="D53:D63" si="11">SUM(Q3)</f>
        <v>71451</v>
      </c>
      <c r="E53" s="94">
        <f t="shared" ref="E53:E62" si="12">SUM(P16/Q16*100)</f>
        <v>112.84649122807018</v>
      </c>
      <c r="F53" s="22">
        <f t="shared" ref="F53:F63" si="13">SUM(C53/D53*100)</f>
        <v>432.11151698366717</v>
      </c>
      <c r="G53" s="23"/>
      <c r="I53" s="181"/>
    </row>
    <row r="54" spans="1:16" ht="13.5" customHeight="1" x14ac:dyDescent="0.15">
      <c r="A54" s="10">
        <v>2</v>
      </c>
      <c r="B54" s="182" t="s">
        <v>0</v>
      </c>
      <c r="C54" s="14">
        <f t="shared" si="10"/>
        <v>108586</v>
      </c>
      <c r="D54" s="97">
        <f t="shared" si="11"/>
        <v>107402</v>
      </c>
      <c r="E54" s="94">
        <f t="shared" si="12"/>
        <v>116.30517442670008</v>
      </c>
      <c r="F54" s="22">
        <f t="shared" si="13"/>
        <v>101.10240032774063</v>
      </c>
      <c r="G54" s="23"/>
      <c r="I54" s="181"/>
    </row>
    <row r="55" spans="1:16" ht="13.5" customHeight="1" x14ac:dyDescent="0.15">
      <c r="A55" s="10">
        <v>3</v>
      </c>
      <c r="B55" s="182" t="s">
        <v>30</v>
      </c>
      <c r="C55" s="14">
        <f t="shared" si="10"/>
        <v>105138</v>
      </c>
      <c r="D55" s="97">
        <f t="shared" si="11"/>
        <v>105687</v>
      </c>
      <c r="E55" s="94">
        <f t="shared" si="12"/>
        <v>117.12974309841582</v>
      </c>
      <c r="F55" s="22">
        <f t="shared" si="13"/>
        <v>99.480541599250614</v>
      </c>
      <c r="G55" s="23"/>
      <c r="I55" s="181"/>
    </row>
    <row r="56" spans="1:16" ht="13.5" customHeight="1" x14ac:dyDescent="0.15">
      <c r="A56" s="10">
        <v>4</v>
      </c>
      <c r="B56" s="183" t="s">
        <v>5</v>
      </c>
      <c r="C56" s="14">
        <f t="shared" si="10"/>
        <v>101783</v>
      </c>
      <c r="D56" s="97">
        <f t="shared" si="11"/>
        <v>72633</v>
      </c>
      <c r="E56" s="94">
        <f t="shared" si="12"/>
        <v>133.58225605354681</v>
      </c>
      <c r="F56" s="22">
        <f t="shared" si="13"/>
        <v>140.13327275480842</v>
      </c>
      <c r="G56" s="23"/>
      <c r="I56" s="181"/>
    </row>
    <row r="57" spans="1:16" ht="13.5" customHeight="1" x14ac:dyDescent="0.15">
      <c r="A57" s="10">
        <v>5</v>
      </c>
      <c r="B57" s="182" t="s">
        <v>3</v>
      </c>
      <c r="C57" s="14">
        <f t="shared" si="10"/>
        <v>77058</v>
      </c>
      <c r="D57" s="97">
        <f t="shared" si="11"/>
        <v>72258</v>
      </c>
      <c r="E57" s="94">
        <f t="shared" si="12"/>
        <v>129.44180343014565</v>
      </c>
      <c r="F57" s="22">
        <f t="shared" si="13"/>
        <v>106.6428630739849</v>
      </c>
      <c r="G57" s="23"/>
      <c r="I57" s="181"/>
      <c r="P57" s="30"/>
    </row>
    <row r="58" spans="1:16" ht="13.5" customHeight="1" x14ac:dyDescent="0.15">
      <c r="A58" s="10">
        <v>6</v>
      </c>
      <c r="B58" s="183" t="s">
        <v>2</v>
      </c>
      <c r="C58" s="14">
        <f t="shared" si="10"/>
        <v>47750</v>
      </c>
      <c r="D58" s="97">
        <f t="shared" si="11"/>
        <v>54360</v>
      </c>
      <c r="E58" s="94">
        <f t="shared" si="12"/>
        <v>124.67688451395598</v>
      </c>
      <c r="F58" s="22">
        <f t="shared" si="13"/>
        <v>87.840323767476079</v>
      </c>
      <c r="G58" s="23"/>
    </row>
    <row r="59" spans="1:16" ht="13.5" customHeight="1" x14ac:dyDescent="0.15">
      <c r="A59" s="10">
        <v>7</v>
      </c>
      <c r="B59" s="185" t="s">
        <v>1</v>
      </c>
      <c r="C59" s="14">
        <f t="shared" si="10"/>
        <v>44207</v>
      </c>
      <c r="D59" s="97">
        <f t="shared" si="11"/>
        <v>44182</v>
      </c>
      <c r="E59" s="94">
        <f t="shared" si="12"/>
        <v>116.40773119865177</v>
      </c>
      <c r="F59" s="22">
        <f t="shared" si="13"/>
        <v>100.05658412928342</v>
      </c>
      <c r="G59" s="23"/>
    </row>
    <row r="60" spans="1:16" ht="13.5" customHeight="1" x14ac:dyDescent="0.15">
      <c r="A60" s="10">
        <v>8</v>
      </c>
      <c r="B60" s="182" t="s">
        <v>7</v>
      </c>
      <c r="C60" s="14">
        <f t="shared" si="10"/>
        <v>39385</v>
      </c>
      <c r="D60" s="97">
        <f t="shared" si="11"/>
        <v>55905</v>
      </c>
      <c r="E60" s="94">
        <f t="shared" si="12"/>
        <v>121.3563813397424</v>
      </c>
      <c r="F60" s="22">
        <f t="shared" si="13"/>
        <v>70.449870315714165</v>
      </c>
      <c r="G60" s="23"/>
    </row>
    <row r="61" spans="1:16" ht="13.5" customHeight="1" x14ac:dyDescent="0.15">
      <c r="A61" s="10">
        <v>9</v>
      </c>
      <c r="B61" s="253" t="s">
        <v>28</v>
      </c>
      <c r="C61" s="14">
        <f t="shared" si="10"/>
        <v>31679</v>
      </c>
      <c r="D61" s="97">
        <f t="shared" si="11"/>
        <v>35426</v>
      </c>
      <c r="E61" s="94">
        <f t="shared" si="12"/>
        <v>116.02754276086877</v>
      </c>
      <c r="F61" s="22">
        <f t="shared" si="13"/>
        <v>89.423022638739909</v>
      </c>
      <c r="G61" s="23"/>
    </row>
    <row r="62" spans="1:16" ht="13.5" customHeight="1" thickBot="1" x14ac:dyDescent="0.2">
      <c r="A62" s="142">
        <v>10</v>
      </c>
      <c r="B62" s="462" t="s">
        <v>38</v>
      </c>
      <c r="C62" s="128">
        <f t="shared" si="10"/>
        <v>29472</v>
      </c>
      <c r="D62" s="143">
        <f t="shared" si="11"/>
        <v>29276</v>
      </c>
      <c r="E62" s="144">
        <f t="shared" si="12"/>
        <v>124.38067102764296</v>
      </c>
      <c r="F62" s="145">
        <f t="shared" si="13"/>
        <v>100.66949036753654</v>
      </c>
      <c r="G62" s="146"/>
    </row>
    <row r="63" spans="1:16" ht="13.5" customHeight="1" thickTop="1" x14ac:dyDescent="0.15">
      <c r="A63" s="129"/>
      <c r="B63" s="147" t="s">
        <v>74</v>
      </c>
      <c r="C63" s="148">
        <f>SUM(J43)</f>
        <v>1066088</v>
      </c>
      <c r="D63" s="148">
        <f t="shared" si="11"/>
        <v>822919</v>
      </c>
      <c r="E63" s="149">
        <f>SUM(C63/R26*100)</f>
        <v>116.7375319605578</v>
      </c>
      <c r="F63" s="150">
        <f t="shared" si="13"/>
        <v>129.5495668467978</v>
      </c>
      <c r="G63" s="129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F159"/>
  <sheetViews>
    <sheetView zoomScaleNormal="100" workbookViewId="0">
      <selection activeCell="L59" sqref="L59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3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2" customWidth="1"/>
    <col min="19" max="30" width="7.625" style="1" customWidth="1"/>
    <col min="31" max="32" width="9" style="1"/>
  </cols>
  <sheetData>
    <row r="1" spans="8:30" ht="12.75" customHeight="1" x14ac:dyDescent="0.15">
      <c r="H1" s="115" t="s">
        <v>66</v>
      </c>
      <c r="R1" s="117"/>
    </row>
    <row r="2" spans="8:30" x14ac:dyDescent="0.15">
      <c r="H2" s="209" t="s">
        <v>206</v>
      </c>
      <c r="I2" s="91"/>
      <c r="J2" s="211" t="s">
        <v>103</v>
      </c>
      <c r="K2" s="4"/>
      <c r="L2" s="350" t="s">
        <v>184</v>
      </c>
      <c r="R2" s="51"/>
      <c r="S2" s="118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x14ac:dyDescent="0.15">
      <c r="H3" s="201" t="s">
        <v>100</v>
      </c>
      <c r="I3" s="91"/>
      <c r="J3" s="160" t="s">
        <v>101</v>
      </c>
      <c r="K3" s="4"/>
      <c r="L3" s="350" t="s">
        <v>100</v>
      </c>
      <c r="M3" s="1"/>
      <c r="N3" s="100"/>
      <c r="O3" s="100"/>
      <c r="S3" s="28"/>
      <c r="T3" s="28"/>
      <c r="U3" s="28"/>
    </row>
    <row r="4" spans="8:30" x14ac:dyDescent="0.15">
      <c r="H4" s="47">
        <v>18079</v>
      </c>
      <c r="I4" s="91">
        <v>26</v>
      </c>
      <c r="J4" s="182" t="s">
        <v>30</v>
      </c>
      <c r="K4" s="131">
        <f>SUM(I4)</f>
        <v>26</v>
      </c>
      <c r="L4" s="367">
        <v>18028</v>
      </c>
      <c r="M4" s="49"/>
      <c r="N4" s="101"/>
      <c r="O4" s="101"/>
      <c r="S4" s="28"/>
      <c r="T4" s="28"/>
      <c r="U4" s="28"/>
    </row>
    <row r="5" spans="8:30" x14ac:dyDescent="0.15">
      <c r="H5" s="48">
        <v>14408</v>
      </c>
      <c r="I5" s="91">
        <v>33</v>
      </c>
      <c r="J5" s="182" t="s">
        <v>0</v>
      </c>
      <c r="K5" s="131">
        <f t="shared" ref="K5:K13" si="0">SUM(I5)</f>
        <v>33</v>
      </c>
      <c r="L5" s="368">
        <v>22709</v>
      </c>
      <c r="M5" s="49"/>
      <c r="N5" s="101"/>
      <c r="O5" s="101"/>
      <c r="S5" s="28"/>
      <c r="T5" s="28"/>
      <c r="U5" s="28"/>
    </row>
    <row r="6" spans="8:30" x14ac:dyDescent="0.15">
      <c r="H6" s="48">
        <v>8312</v>
      </c>
      <c r="I6" s="91">
        <v>14</v>
      </c>
      <c r="J6" s="182" t="s">
        <v>19</v>
      </c>
      <c r="K6" s="131">
        <f t="shared" si="0"/>
        <v>14</v>
      </c>
      <c r="L6" s="368">
        <v>10182</v>
      </c>
      <c r="M6" s="49"/>
      <c r="N6" s="210"/>
      <c r="O6" s="101"/>
      <c r="S6" s="28"/>
      <c r="T6" s="28"/>
      <c r="U6" s="28"/>
    </row>
    <row r="7" spans="8:30" x14ac:dyDescent="0.15">
      <c r="H7" s="98">
        <v>6289</v>
      </c>
      <c r="I7" s="91">
        <v>34</v>
      </c>
      <c r="J7" s="182" t="s">
        <v>1</v>
      </c>
      <c r="K7" s="131">
        <f t="shared" si="0"/>
        <v>34</v>
      </c>
      <c r="L7" s="368">
        <v>4812</v>
      </c>
      <c r="M7" s="49"/>
      <c r="N7" s="101"/>
      <c r="O7" s="101"/>
      <c r="S7" s="28"/>
      <c r="T7" s="28"/>
      <c r="U7" s="28"/>
    </row>
    <row r="8" spans="8:30" x14ac:dyDescent="0.15">
      <c r="H8" s="197">
        <v>5012</v>
      </c>
      <c r="I8" s="91">
        <v>38</v>
      </c>
      <c r="J8" s="182" t="s">
        <v>38</v>
      </c>
      <c r="K8" s="131">
        <f t="shared" si="0"/>
        <v>38</v>
      </c>
      <c r="L8" s="368">
        <v>5150</v>
      </c>
      <c r="M8" s="49"/>
      <c r="N8" s="101"/>
      <c r="O8" s="101"/>
      <c r="S8" s="28"/>
      <c r="T8" s="28"/>
      <c r="U8" s="28"/>
    </row>
    <row r="9" spans="8:30" x14ac:dyDescent="0.15">
      <c r="H9" s="98">
        <v>4946</v>
      </c>
      <c r="I9" s="91">
        <v>24</v>
      </c>
      <c r="J9" s="182" t="s">
        <v>28</v>
      </c>
      <c r="K9" s="131">
        <f t="shared" si="0"/>
        <v>24</v>
      </c>
      <c r="L9" s="368">
        <v>4601</v>
      </c>
      <c r="M9" s="49"/>
      <c r="N9" s="101"/>
      <c r="O9" s="101"/>
      <c r="S9" s="28"/>
      <c r="T9" s="28"/>
      <c r="U9" s="28"/>
    </row>
    <row r="10" spans="8:30" x14ac:dyDescent="0.15">
      <c r="H10" s="48">
        <v>3844</v>
      </c>
      <c r="I10" s="152">
        <v>15</v>
      </c>
      <c r="J10" s="185" t="s">
        <v>20</v>
      </c>
      <c r="K10" s="131">
        <f t="shared" si="0"/>
        <v>15</v>
      </c>
      <c r="L10" s="368">
        <v>4122</v>
      </c>
      <c r="S10" s="28"/>
      <c r="T10" s="28"/>
      <c r="U10" s="28"/>
    </row>
    <row r="11" spans="8:30" x14ac:dyDescent="0.15">
      <c r="H11" s="99">
        <v>2704</v>
      </c>
      <c r="I11" s="91">
        <v>36</v>
      </c>
      <c r="J11" s="182" t="s">
        <v>5</v>
      </c>
      <c r="K11" s="131">
        <f t="shared" si="0"/>
        <v>36</v>
      </c>
      <c r="L11" s="368">
        <v>1704</v>
      </c>
      <c r="M11" s="49"/>
      <c r="N11" s="101"/>
      <c r="O11" s="101"/>
      <c r="S11" s="28"/>
      <c r="T11" s="28"/>
      <c r="U11" s="28"/>
    </row>
    <row r="12" spans="8:30" x14ac:dyDescent="0.15">
      <c r="H12" s="388">
        <v>2138</v>
      </c>
      <c r="I12" s="152">
        <v>37</v>
      </c>
      <c r="J12" s="185" t="s">
        <v>37</v>
      </c>
      <c r="K12" s="131">
        <f t="shared" si="0"/>
        <v>37</v>
      </c>
      <c r="L12" s="368">
        <v>3745</v>
      </c>
      <c r="M12" s="49"/>
      <c r="N12" s="101"/>
      <c r="O12" s="101"/>
      <c r="S12" s="28"/>
      <c r="T12" s="28"/>
      <c r="U12" s="28"/>
    </row>
    <row r="13" spans="8:30" ht="14.25" thickBot="1" x14ac:dyDescent="0.2">
      <c r="H13" s="519">
        <v>1371</v>
      </c>
      <c r="I13" s="472">
        <v>27</v>
      </c>
      <c r="J13" s="473" t="s">
        <v>31</v>
      </c>
      <c r="K13" s="131">
        <f t="shared" si="0"/>
        <v>27</v>
      </c>
      <c r="L13" s="368">
        <v>1162</v>
      </c>
      <c r="M13" s="49"/>
      <c r="N13" s="101"/>
      <c r="O13" s="101"/>
      <c r="S13" s="28"/>
      <c r="T13" s="28"/>
      <c r="U13" s="28"/>
    </row>
    <row r="14" spans="8:30" ht="14.25" thickTop="1" x14ac:dyDescent="0.15">
      <c r="H14" s="98">
        <v>1134</v>
      </c>
      <c r="I14" s="136">
        <v>25</v>
      </c>
      <c r="J14" s="199" t="s">
        <v>29</v>
      </c>
      <c r="K14" s="120" t="s">
        <v>8</v>
      </c>
      <c r="L14" s="369">
        <v>80731</v>
      </c>
      <c r="S14" s="28"/>
      <c r="T14" s="28"/>
      <c r="U14" s="28"/>
    </row>
    <row r="15" spans="8:30" x14ac:dyDescent="0.15">
      <c r="H15" s="221">
        <v>692</v>
      </c>
      <c r="I15" s="349">
        <v>40</v>
      </c>
      <c r="J15" s="183" t="s">
        <v>2</v>
      </c>
      <c r="K15" s="55"/>
      <c r="L15" s="1" t="s">
        <v>60</v>
      </c>
      <c r="M15" s="456" t="s">
        <v>95</v>
      </c>
      <c r="N15" s="46" t="s">
        <v>75</v>
      </c>
      <c r="S15" s="28"/>
      <c r="T15" s="28"/>
      <c r="U15" s="28"/>
    </row>
    <row r="16" spans="8:30" x14ac:dyDescent="0.15">
      <c r="H16" s="48">
        <v>647</v>
      </c>
      <c r="I16" s="91">
        <v>17</v>
      </c>
      <c r="J16" s="182" t="s">
        <v>21</v>
      </c>
      <c r="K16" s="131">
        <f>SUM(I4)</f>
        <v>26</v>
      </c>
      <c r="L16" s="182" t="s">
        <v>30</v>
      </c>
      <c r="M16" s="370">
        <v>19082</v>
      </c>
      <c r="N16" s="99">
        <f>SUM(H4)</f>
        <v>18079</v>
      </c>
      <c r="O16" s="49"/>
      <c r="P16" s="18"/>
      <c r="S16" s="28"/>
      <c r="T16" s="28"/>
      <c r="U16" s="28"/>
    </row>
    <row r="17" spans="1:21" x14ac:dyDescent="0.15">
      <c r="H17" s="98">
        <v>547</v>
      </c>
      <c r="I17" s="91">
        <v>16</v>
      </c>
      <c r="J17" s="182" t="s">
        <v>3</v>
      </c>
      <c r="K17" s="131">
        <f t="shared" ref="K17:K25" si="1">SUM(I5)</f>
        <v>33</v>
      </c>
      <c r="L17" s="182" t="s">
        <v>0</v>
      </c>
      <c r="M17" s="371">
        <v>21261</v>
      </c>
      <c r="N17" s="99">
        <f t="shared" ref="N17:N25" si="2">SUM(H5)</f>
        <v>14408</v>
      </c>
      <c r="O17" s="49"/>
      <c r="P17" s="18"/>
      <c r="S17" s="28"/>
      <c r="T17" s="28"/>
      <c r="U17" s="28"/>
    </row>
    <row r="18" spans="1:21" x14ac:dyDescent="0.15">
      <c r="H18" s="407">
        <v>512</v>
      </c>
      <c r="I18" s="91">
        <v>1</v>
      </c>
      <c r="J18" s="182" t="s">
        <v>4</v>
      </c>
      <c r="K18" s="131">
        <f t="shared" si="1"/>
        <v>14</v>
      </c>
      <c r="L18" s="182" t="s">
        <v>19</v>
      </c>
      <c r="M18" s="371">
        <v>6561</v>
      </c>
      <c r="N18" s="99">
        <f t="shared" si="2"/>
        <v>8312</v>
      </c>
      <c r="O18" s="49"/>
      <c r="P18" s="18"/>
      <c r="S18" s="28"/>
      <c r="T18" s="28"/>
      <c r="U18" s="28"/>
    </row>
    <row r="19" spans="1:21" x14ac:dyDescent="0.15">
      <c r="H19" s="110">
        <v>310</v>
      </c>
      <c r="I19" s="91">
        <v>19</v>
      </c>
      <c r="J19" s="182" t="s">
        <v>23</v>
      </c>
      <c r="K19" s="131">
        <f t="shared" si="1"/>
        <v>34</v>
      </c>
      <c r="L19" s="182" t="s">
        <v>1</v>
      </c>
      <c r="M19" s="371">
        <v>5531</v>
      </c>
      <c r="N19" s="99">
        <f t="shared" si="2"/>
        <v>6289</v>
      </c>
      <c r="O19" s="49"/>
      <c r="P19" s="18"/>
      <c r="S19" s="28"/>
      <c r="T19" s="28"/>
      <c r="U19" s="28"/>
    </row>
    <row r="20" spans="1:21" ht="14.25" thickBot="1" x14ac:dyDescent="0.2">
      <c r="H20" s="48">
        <v>204</v>
      </c>
      <c r="I20" s="91">
        <v>23</v>
      </c>
      <c r="J20" s="182" t="s">
        <v>27</v>
      </c>
      <c r="K20" s="131">
        <f t="shared" si="1"/>
        <v>38</v>
      </c>
      <c r="L20" s="182" t="s">
        <v>38</v>
      </c>
      <c r="M20" s="371">
        <v>4316</v>
      </c>
      <c r="N20" s="99">
        <f t="shared" si="2"/>
        <v>5012</v>
      </c>
      <c r="O20" s="49"/>
      <c r="P20" s="18"/>
      <c r="S20" s="28"/>
      <c r="T20" s="28"/>
      <c r="U20" s="28"/>
    </row>
    <row r="21" spans="1:21" x14ac:dyDescent="0.15">
      <c r="A21" s="65" t="s">
        <v>46</v>
      </c>
      <c r="B21" s="66" t="s">
        <v>53</v>
      </c>
      <c r="C21" s="66" t="s">
        <v>206</v>
      </c>
      <c r="D21" s="66" t="s">
        <v>184</v>
      </c>
      <c r="E21" s="66" t="s">
        <v>51</v>
      </c>
      <c r="F21" s="66" t="s">
        <v>50</v>
      </c>
      <c r="G21" s="66" t="s">
        <v>52</v>
      </c>
      <c r="H21" s="48">
        <v>147</v>
      </c>
      <c r="I21" s="91">
        <v>21</v>
      </c>
      <c r="J21" s="182" t="s">
        <v>25</v>
      </c>
      <c r="K21" s="131">
        <f t="shared" si="1"/>
        <v>24</v>
      </c>
      <c r="L21" s="182" t="s">
        <v>28</v>
      </c>
      <c r="M21" s="371">
        <v>4730</v>
      </c>
      <c r="N21" s="99">
        <f t="shared" si="2"/>
        <v>4946</v>
      </c>
      <c r="O21" s="49"/>
      <c r="P21" s="18"/>
      <c r="S21" s="28"/>
      <c r="T21" s="28"/>
      <c r="U21" s="28"/>
    </row>
    <row r="22" spans="1:21" x14ac:dyDescent="0.15">
      <c r="A22" s="68">
        <v>1</v>
      </c>
      <c r="B22" s="182" t="s">
        <v>30</v>
      </c>
      <c r="C22" s="47">
        <f t="shared" ref="C22:C31" si="3">SUM(H4)</f>
        <v>18079</v>
      </c>
      <c r="D22" s="99">
        <f>SUM(L4)</f>
        <v>18028</v>
      </c>
      <c r="E22" s="58">
        <f t="shared" ref="E22:E32" si="4">SUM(N16/M16*100)</f>
        <v>94.743737553715548</v>
      </c>
      <c r="F22" s="62">
        <f>SUM(C22/D22*100)</f>
        <v>100.28289327712447</v>
      </c>
      <c r="G22" s="4"/>
      <c r="H22" s="455">
        <v>71</v>
      </c>
      <c r="I22" s="91">
        <v>18</v>
      </c>
      <c r="J22" s="182" t="s">
        <v>22</v>
      </c>
      <c r="K22" s="131">
        <f t="shared" si="1"/>
        <v>15</v>
      </c>
      <c r="L22" s="185" t="s">
        <v>20</v>
      </c>
      <c r="M22" s="371">
        <v>4555</v>
      </c>
      <c r="N22" s="99">
        <f t="shared" si="2"/>
        <v>3844</v>
      </c>
      <c r="O22" s="49"/>
      <c r="P22" s="18"/>
      <c r="S22" s="28"/>
      <c r="T22" s="28"/>
      <c r="U22" s="28"/>
    </row>
    <row r="23" spans="1:21" x14ac:dyDescent="0.15">
      <c r="A23" s="68">
        <v>2</v>
      </c>
      <c r="B23" s="182" t="s">
        <v>0</v>
      </c>
      <c r="C23" s="47">
        <f t="shared" si="3"/>
        <v>14408</v>
      </c>
      <c r="D23" s="99">
        <f>SUM(L5)</f>
        <v>22709</v>
      </c>
      <c r="E23" s="58">
        <f t="shared" si="4"/>
        <v>67.767273411410571</v>
      </c>
      <c r="F23" s="62">
        <f t="shared" ref="F23:F32" si="5">SUM(C23/D23*100)</f>
        <v>63.446210753445776</v>
      </c>
      <c r="G23" s="4"/>
      <c r="H23" s="140">
        <v>69</v>
      </c>
      <c r="I23" s="91">
        <v>32</v>
      </c>
      <c r="J23" s="182" t="s">
        <v>35</v>
      </c>
      <c r="K23" s="131">
        <f t="shared" si="1"/>
        <v>36</v>
      </c>
      <c r="L23" s="182" t="s">
        <v>5</v>
      </c>
      <c r="M23" s="371">
        <v>2144</v>
      </c>
      <c r="N23" s="99">
        <f t="shared" si="2"/>
        <v>2704</v>
      </c>
      <c r="O23" s="49"/>
      <c r="P23" s="18"/>
      <c r="S23" s="28"/>
      <c r="T23" s="28"/>
      <c r="U23" s="28"/>
    </row>
    <row r="24" spans="1:21" x14ac:dyDescent="0.15">
      <c r="A24" s="68">
        <v>3</v>
      </c>
      <c r="B24" s="182" t="s">
        <v>19</v>
      </c>
      <c r="C24" s="47">
        <f t="shared" si="3"/>
        <v>8312</v>
      </c>
      <c r="D24" s="99">
        <f t="shared" ref="D24:D31" si="6">SUM(L6)</f>
        <v>10182</v>
      </c>
      <c r="E24" s="58">
        <f t="shared" si="4"/>
        <v>126.68800487730529</v>
      </c>
      <c r="F24" s="62">
        <f t="shared" si="5"/>
        <v>81.634256531133374</v>
      </c>
      <c r="G24" s="4"/>
      <c r="H24" s="455">
        <v>56</v>
      </c>
      <c r="I24" s="91">
        <v>22</v>
      </c>
      <c r="J24" s="182" t="s">
        <v>26</v>
      </c>
      <c r="K24" s="131">
        <f t="shared" si="1"/>
        <v>37</v>
      </c>
      <c r="L24" s="185" t="s">
        <v>37</v>
      </c>
      <c r="M24" s="371">
        <v>2356</v>
      </c>
      <c r="N24" s="99">
        <f t="shared" si="2"/>
        <v>2138</v>
      </c>
      <c r="O24" s="49"/>
      <c r="P24" s="18"/>
      <c r="S24" s="28"/>
      <c r="T24" s="28"/>
      <c r="U24" s="28"/>
    </row>
    <row r="25" spans="1:21" ht="14.25" thickBot="1" x14ac:dyDescent="0.2">
      <c r="A25" s="68">
        <v>4</v>
      </c>
      <c r="B25" s="182" t="s">
        <v>1</v>
      </c>
      <c r="C25" s="47">
        <f t="shared" si="3"/>
        <v>6289</v>
      </c>
      <c r="D25" s="99">
        <f t="shared" si="6"/>
        <v>4812</v>
      </c>
      <c r="E25" s="58">
        <f t="shared" si="4"/>
        <v>113.70457421804376</v>
      </c>
      <c r="F25" s="62">
        <f t="shared" si="5"/>
        <v>130.69409808811307</v>
      </c>
      <c r="G25" s="4"/>
      <c r="H25" s="102">
        <v>31</v>
      </c>
      <c r="I25" s="91">
        <v>9</v>
      </c>
      <c r="J25" s="393" t="s">
        <v>173</v>
      </c>
      <c r="K25" s="206">
        <f t="shared" si="1"/>
        <v>27</v>
      </c>
      <c r="L25" s="473" t="s">
        <v>31</v>
      </c>
      <c r="M25" s="372">
        <v>1095</v>
      </c>
      <c r="N25" s="190">
        <f t="shared" si="2"/>
        <v>1371</v>
      </c>
      <c r="O25" s="49"/>
      <c r="P25" s="18"/>
      <c r="S25" s="28"/>
      <c r="T25" s="28"/>
      <c r="U25" s="28"/>
    </row>
    <row r="26" spans="1:21" ht="14.25" thickTop="1" x14ac:dyDescent="0.15">
      <c r="A26" s="68">
        <v>5</v>
      </c>
      <c r="B26" s="182" t="s">
        <v>38</v>
      </c>
      <c r="C26" s="99">
        <f t="shared" si="3"/>
        <v>5012</v>
      </c>
      <c r="D26" s="99">
        <f t="shared" si="6"/>
        <v>5150</v>
      </c>
      <c r="E26" s="459">
        <f t="shared" si="4"/>
        <v>116.12604263206674</v>
      </c>
      <c r="F26" s="461">
        <f t="shared" si="5"/>
        <v>97.320388349514559</v>
      </c>
      <c r="G26" s="13"/>
      <c r="H26" s="520">
        <v>12</v>
      </c>
      <c r="I26" s="91">
        <v>4</v>
      </c>
      <c r="J26" s="182" t="s">
        <v>11</v>
      </c>
      <c r="K26" s="4"/>
      <c r="L26" s="438" t="s">
        <v>165</v>
      </c>
      <c r="M26" s="373">
        <v>75880</v>
      </c>
      <c r="N26" s="219">
        <f>SUM(H44)</f>
        <v>71535</v>
      </c>
      <c r="S26" s="28"/>
      <c r="T26" s="28"/>
      <c r="U26" s="28"/>
    </row>
    <row r="27" spans="1:21" x14ac:dyDescent="0.15">
      <c r="A27" s="68">
        <v>6</v>
      </c>
      <c r="B27" s="182" t="s">
        <v>28</v>
      </c>
      <c r="C27" s="47">
        <f t="shared" si="3"/>
        <v>4946</v>
      </c>
      <c r="D27" s="99">
        <f t="shared" si="6"/>
        <v>4601</v>
      </c>
      <c r="E27" s="58">
        <f t="shared" si="4"/>
        <v>104.56659619450318</v>
      </c>
      <c r="F27" s="62">
        <f t="shared" si="5"/>
        <v>107.4983699195827</v>
      </c>
      <c r="G27" s="4"/>
      <c r="H27" s="140">
        <v>0</v>
      </c>
      <c r="I27" s="91">
        <v>2</v>
      </c>
      <c r="J27" s="182" t="s">
        <v>6</v>
      </c>
      <c r="L27" s="32"/>
      <c r="M27" s="28"/>
      <c r="S27" s="28"/>
      <c r="T27" s="28"/>
      <c r="U27" s="28"/>
    </row>
    <row r="28" spans="1:21" x14ac:dyDescent="0.15">
      <c r="A28" s="68">
        <v>7</v>
      </c>
      <c r="B28" s="185" t="s">
        <v>20</v>
      </c>
      <c r="C28" s="47">
        <f t="shared" si="3"/>
        <v>3844</v>
      </c>
      <c r="D28" s="99">
        <f t="shared" si="6"/>
        <v>4122</v>
      </c>
      <c r="E28" s="58">
        <f t="shared" si="4"/>
        <v>84.390779363336989</v>
      </c>
      <c r="F28" s="62">
        <f t="shared" si="5"/>
        <v>93.255701115963134</v>
      </c>
      <c r="G28" s="4"/>
      <c r="H28" s="455">
        <v>0</v>
      </c>
      <c r="I28" s="91">
        <v>3</v>
      </c>
      <c r="J28" s="182" t="s">
        <v>10</v>
      </c>
      <c r="L28" s="32"/>
      <c r="S28" s="28"/>
      <c r="T28" s="28"/>
      <c r="U28" s="28"/>
    </row>
    <row r="29" spans="1:21" x14ac:dyDescent="0.15">
      <c r="A29" s="68">
        <v>8</v>
      </c>
      <c r="B29" s="182" t="s">
        <v>5</v>
      </c>
      <c r="C29" s="47">
        <f t="shared" si="3"/>
        <v>2704</v>
      </c>
      <c r="D29" s="99">
        <f t="shared" si="6"/>
        <v>1704</v>
      </c>
      <c r="E29" s="58">
        <f t="shared" si="4"/>
        <v>126.11940298507463</v>
      </c>
      <c r="F29" s="62">
        <f t="shared" si="5"/>
        <v>158.68544600938966</v>
      </c>
      <c r="G29" s="12"/>
      <c r="H29" s="140">
        <v>0</v>
      </c>
      <c r="I29" s="91">
        <v>5</v>
      </c>
      <c r="J29" s="182" t="s">
        <v>12</v>
      </c>
      <c r="L29" s="32"/>
      <c r="M29" s="28"/>
      <c r="S29" s="28"/>
      <c r="T29" s="28"/>
      <c r="U29" s="28"/>
    </row>
    <row r="30" spans="1:21" x14ac:dyDescent="0.15">
      <c r="A30" s="68">
        <v>9</v>
      </c>
      <c r="B30" s="185" t="s">
        <v>37</v>
      </c>
      <c r="C30" s="47">
        <f t="shared" si="3"/>
        <v>2138</v>
      </c>
      <c r="D30" s="99">
        <f t="shared" si="6"/>
        <v>3745</v>
      </c>
      <c r="E30" s="58">
        <f t="shared" si="4"/>
        <v>90.747028862478771</v>
      </c>
      <c r="F30" s="62">
        <f t="shared" si="5"/>
        <v>57.089452603471294</v>
      </c>
      <c r="G30" s="13"/>
      <c r="H30" s="102">
        <v>0</v>
      </c>
      <c r="I30" s="91">
        <v>6</v>
      </c>
      <c r="J30" s="182" t="s">
        <v>13</v>
      </c>
      <c r="L30" s="32"/>
      <c r="M30" s="28"/>
      <c r="S30" s="28"/>
      <c r="T30" s="28"/>
      <c r="U30" s="28"/>
    </row>
    <row r="31" spans="1:21" ht="14.25" thickBot="1" x14ac:dyDescent="0.2">
      <c r="A31" s="71">
        <v>10</v>
      </c>
      <c r="B31" s="473" t="s">
        <v>31</v>
      </c>
      <c r="C31" s="47">
        <f t="shared" si="3"/>
        <v>1371</v>
      </c>
      <c r="D31" s="99">
        <f t="shared" si="6"/>
        <v>1162</v>
      </c>
      <c r="E31" s="58">
        <f t="shared" si="4"/>
        <v>125.2054794520548</v>
      </c>
      <c r="F31" s="62">
        <f t="shared" si="5"/>
        <v>117.98623063683304</v>
      </c>
      <c r="G31" s="103"/>
      <c r="H31" s="455">
        <v>0</v>
      </c>
      <c r="I31" s="91">
        <v>7</v>
      </c>
      <c r="J31" s="182" t="s">
        <v>14</v>
      </c>
      <c r="L31" s="32"/>
      <c r="M31" s="28"/>
      <c r="S31" s="28"/>
      <c r="T31" s="28"/>
      <c r="U31" s="28"/>
    </row>
    <row r="32" spans="1:21" ht="14.25" thickBot="1" x14ac:dyDescent="0.2">
      <c r="A32" s="72"/>
      <c r="B32" s="73" t="s">
        <v>56</v>
      </c>
      <c r="C32" s="74">
        <f>SUM(H44)</f>
        <v>71535</v>
      </c>
      <c r="D32" s="74">
        <f>SUM(L14)</f>
        <v>80731</v>
      </c>
      <c r="E32" s="77">
        <f t="shared" si="4"/>
        <v>94.273853452820248</v>
      </c>
      <c r="F32" s="75">
        <f t="shared" si="5"/>
        <v>88.609084490468348</v>
      </c>
      <c r="G32" s="76"/>
      <c r="H32" s="522">
        <v>0</v>
      </c>
      <c r="I32" s="91">
        <v>8</v>
      </c>
      <c r="J32" s="182" t="s">
        <v>15</v>
      </c>
      <c r="L32" s="32"/>
      <c r="M32" s="28"/>
      <c r="S32" s="28"/>
      <c r="T32" s="28"/>
      <c r="U32" s="28"/>
    </row>
    <row r="33" spans="1:30" x14ac:dyDescent="0.15">
      <c r="H33" s="47">
        <v>0</v>
      </c>
      <c r="I33" s="91">
        <v>10</v>
      </c>
      <c r="J33" s="182" t="s">
        <v>16</v>
      </c>
      <c r="L33" s="32"/>
      <c r="M33" s="28"/>
      <c r="S33" s="28"/>
      <c r="T33" s="28"/>
      <c r="U33" s="28"/>
    </row>
    <row r="34" spans="1:30" x14ac:dyDescent="0.15">
      <c r="A34" s="1"/>
      <c r="B34" s="1"/>
      <c r="C34" s="1"/>
      <c r="D34" s="1"/>
      <c r="E34" s="1"/>
      <c r="F34" s="1"/>
      <c r="G34" s="1"/>
      <c r="H34" s="110">
        <v>0</v>
      </c>
      <c r="I34" s="91">
        <v>11</v>
      </c>
      <c r="J34" s="182" t="s">
        <v>17</v>
      </c>
      <c r="L34" s="248"/>
      <c r="M34" s="28"/>
      <c r="S34" s="28"/>
      <c r="T34" s="28"/>
      <c r="U34" s="28"/>
    </row>
    <row r="35" spans="1:30" x14ac:dyDescent="0.15">
      <c r="H35" s="137">
        <v>0</v>
      </c>
      <c r="I35" s="91">
        <v>12</v>
      </c>
      <c r="J35" s="182" t="s">
        <v>18</v>
      </c>
      <c r="L35" s="32"/>
      <c r="M35" s="28"/>
      <c r="N35" s="1"/>
      <c r="S35" s="28"/>
      <c r="T35" s="28"/>
      <c r="U35" s="28"/>
    </row>
    <row r="36" spans="1:30" x14ac:dyDescent="0.15">
      <c r="A36" s="1"/>
      <c r="B36" s="52"/>
      <c r="C36" s="28"/>
      <c r="E36" s="18"/>
      <c r="F36" s="1"/>
      <c r="G36" s="1"/>
      <c r="H36" s="47">
        <v>0</v>
      </c>
      <c r="I36" s="91">
        <v>13</v>
      </c>
      <c r="J36" s="182" t="s">
        <v>7</v>
      </c>
      <c r="L36" s="52"/>
      <c r="M36" s="28"/>
      <c r="S36" s="28"/>
      <c r="T36" s="28"/>
      <c r="U36" s="28"/>
    </row>
    <row r="37" spans="1:30" x14ac:dyDescent="0.15">
      <c r="A37" s="1"/>
      <c r="B37" s="20"/>
      <c r="C37" s="28"/>
      <c r="F37" s="28"/>
      <c r="G37" s="52"/>
      <c r="H37" s="221">
        <v>0</v>
      </c>
      <c r="I37" s="91">
        <v>20</v>
      </c>
      <c r="J37" s="182" t="s">
        <v>24</v>
      </c>
      <c r="L37" s="52"/>
      <c r="M37" s="28"/>
      <c r="S37" s="28"/>
      <c r="T37" s="28"/>
      <c r="U37" s="28"/>
    </row>
    <row r="38" spans="1:30" x14ac:dyDescent="0.15">
      <c r="A38" s="1"/>
      <c r="B38" s="1"/>
      <c r="C38" s="28"/>
      <c r="F38" s="28"/>
      <c r="G38" s="1"/>
      <c r="H38" s="48">
        <v>0</v>
      </c>
      <c r="I38" s="91">
        <v>28</v>
      </c>
      <c r="J38" s="182" t="s">
        <v>32</v>
      </c>
      <c r="L38" s="52"/>
      <c r="M38" s="28"/>
      <c r="S38" s="28"/>
      <c r="T38" s="28"/>
      <c r="U38" s="28"/>
    </row>
    <row r="39" spans="1:30" x14ac:dyDescent="0.15">
      <c r="A39" s="1"/>
      <c r="B39" s="52"/>
      <c r="C39" s="28"/>
      <c r="F39" s="28"/>
      <c r="G39" s="20"/>
      <c r="H39" s="521">
        <v>0</v>
      </c>
      <c r="I39" s="91">
        <v>29</v>
      </c>
      <c r="J39" s="182" t="s">
        <v>96</v>
      </c>
      <c r="L39" s="52"/>
      <c r="M39" s="28"/>
      <c r="S39" s="28"/>
      <c r="T39" s="28"/>
      <c r="U39" s="28"/>
    </row>
    <row r="40" spans="1:30" x14ac:dyDescent="0.15">
      <c r="A40" s="1"/>
      <c r="B40" s="1"/>
      <c r="C40" s="28"/>
      <c r="F40" s="1"/>
      <c r="G40" s="1"/>
      <c r="H40" s="98">
        <v>0</v>
      </c>
      <c r="I40" s="91">
        <v>30</v>
      </c>
      <c r="J40" s="182" t="s">
        <v>33</v>
      </c>
      <c r="L40" s="52"/>
      <c r="M40" s="28"/>
      <c r="S40" s="28"/>
      <c r="T40" s="28"/>
      <c r="U40" s="28"/>
    </row>
    <row r="41" spans="1:30" x14ac:dyDescent="0.15">
      <c r="H41" s="48">
        <v>0</v>
      </c>
      <c r="I41" s="91">
        <v>31</v>
      </c>
      <c r="J41" s="182" t="s">
        <v>106</v>
      </c>
      <c r="L41" s="52"/>
      <c r="M41" s="28"/>
      <c r="S41" s="28"/>
      <c r="T41" s="28"/>
      <c r="U41" s="28"/>
    </row>
    <row r="42" spans="1:30" x14ac:dyDescent="0.15">
      <c r="H42" s="98">
        <v>0</v>
      </c>
      <c r="I42" s="91">
        <v>35</v>
      </c>
      <c r="J42" s="182" t="s">
        <v>36</v>
      </c>
      <c r="L42" s="52"/>
      <c r="M42" s="28"/>
      <c r="S42" s="28"/>
      <c r="T42" s="28"/>
      <c r="U42" s="28"/>
    </row>
    <row r="43" spans="1:30" x14ac:dyDescent="0.15">
      <c r="H43" s="98">
        <v>0</v>
      </c>
      <c r="I43" s="91">
        <v>39</v>
      </c>
      <c r="J43" s="182" t="s">
        <v>39</v>
      </c>
      <c r="L43" s="52"/>
      <c r="M43" s="28"/>
      <c r="S43" s="33"/>
      <c r="T43" s="33"/>
      <c r="U43" s="33"/>
    </row>
    <row r="44" spans="1:30" x14ac:dyDescent="0.15">
      <c r="H44" s="132">
        <f>SUM(H4:H43)</f>
        <v>71535</v>
      </c>
      <c r="I44" s="91"/>
      <c r="J44" s="189" t="s">
        <v>98</v>
      </c>
      <c r="L44" s="52"/>
      <c r="M44" s="28"/>
    </row>
    <row r="45" spans="1:30" x14ac:dyDescent="0.15">
      <c r="R45" s="117"/>
    </row>
    <row r="46" spans="1:30" ht="13.5" customHeight="1" x14ac:dyDescent="0.15"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3.5" customHeight="1" x14ac:dyDescent="0.15">
      <c r="H47" s="215" t="s">
        <v>206</v>
      </c>
      <c r="I47" s="91"/>
      <c r="J47" s="204" t="s">
        <v>71</v>
      </c>
      <c r="K47" s="4"/>
      <c r="L47" s="355" t="s">
        <v>184</v>
      </c>
      <c r="S47" s="28"/>
      <c r="T47" s="28"/>
      <c r="U47" s="28"/>
      <c r="V47" s="28"/>
    </row>
    <row r="48" spans="1:30" x14ac:dyDescent="0.15">
      <c r="H48" s="212" t="s">
        <v>100</v>
      </c>
      <c r="I48" s="136"/>
      <c r="J48" s="203" t="s">
        <v>53</v>
      </c>
      <c r="K48" s="197"/>
      <c r="L48" s="360" t="s">
        <v>100</v>
      </c>
      <c r="S48" s="28"/>
      <c r="T48" s="28"/>
      <c r="U48" s="28"/>
      <c r="V48" s="28"/>
    </row>
    <row r="49" spans="1:22" x14ac:dyDescent="0.15">
      <c r="H49" s="47">
        <v>55212</v>
      </c>
      <c r="I49" s="91">
        <v>26</v>
      </c>
      <c r="J49" s="182" t="s">
        <v>30</v>
      </c>
      <c r="K49" s="4">
        <f>SUM(I49)</f>
        <v>26</v>
      </c>
      <c r="L49" s="361">
        <v>57153</v>
      </c>
      <c r="M49" s="1"/>
      <c r="N49" s="100"/>
      <c r="O49" s="100"/>
      <c r="S49" s="28"/>
      <c r="T49" s="28"/>
      <c r="U49" s="28"/>
      <c r="V49" s="28"/>
    </row>
    <row r="50" spans="1:22" x14ac:dyDescent="0.15">
      <c r="H50" s="47">
        <v>15364</v>
      </c>
      <c r="I50" s="91">
        <v>13</v>
      </c>
      <c r="J50" s="182" t="s">
        <v>7</v>
      </c>
      <c r="K50" s="4">
        <f t="shared" ref="K50:K58" si="7">SUM(I50)</f>
        <v>13</v>
      </c>
      <c r="L50" s="361">
        <v>26086</v>
      </c>
      <c r="M50" s="28"/>
      <c r="N50" s="101"/>
      <c r="O50" s="101"/>
      <c r="S50" s="28"/>
      <c r="T50" s="28"/>
      <c r="U50" s="28"/>
      <c r="V50" s="28"/>
    </row>
    <row r="51" spans="1:22" x14ac:dyDescent="0.15">
      <c r="H51" s="48">
        <v>12036</v>
      </c>
      <c r="I51" s="91">
        <v>33</v>
      </c>
      <c r="J51" s="182" t="s">
        <v>0</v>
      </c>
      <c r="K51" s="4">
        <f t="shared" si="7"/>
        <v>33</v>
      </c>
      <c r="L51" s="361">
        <v>11344</v>
      </c>
      <c r="M51" s="28"/>
      <c r="N51" s="101"/>
      <c r="O51" s="101"/>
      <c r="S51" s="28"/>
      <c r="T51" s="28"/>
      <c r="U51" s="28"/>
      <c r="V51" s="28"/>
    </row>
    <row r="52" spans="1:22" ht="14.25" thickBot="1" x14ac:dyDescent="0.2">
      <c r="H52" s="98">
        <v>11317</v>
      </c>
      <c r="I52" s="91">
        <v>40</v>
      </c>
      <c r="J52" s="182" t="s">
        <v>2</v>
      </c>
      <c r="K52" s="4">
        <f t="shared" si="7"/>
        <v>40</v>
      </c>
      <c r="L52" s="361">
        <v>10032</v>
      </c>
      <c r="M52" s="28"/>
      <c r="N52" s="101"/>
      <c r="O52" s="101"/>
      <c r="S52" s="28"/>
      <c r="T52" s="28"/>
      <c r="U52" s="28"/>
      <c r="V52" s="28"/>
    </row>
    <row r="53" spans="1:22" x14ac:dyDescent="0.15">
      <c r="A53" s="65" t="s">
        <v>46</v>
      </c>
      <c r="B53" s="66" t="s">
        <v>53</v>
      </c>
      <c r="C53" s="66" t="s">
        <v>206</v>
      </c>
      <c r="D53" s="66" t="s">
        <v>184</v>
      </c>
      <c r="E53" s="66" t="s">
        <v>51</v>
      </c>
      <c r="F53" s="66" t="s">
        <v>50</v>
      </c>
      <c r="G53" s="66" t="s">
        <v>52</v>
      </c>
      <c r="H53" s="48">
        <v>6558</v>
      </c>
      <c r="I53" s="91">
        <v>25</v>
      </c>
      <c r="J53" s="182" t="s">
        <v>29</v>
      </c>
      <c r="K53" s="4">
        <f t="shared" si="7"/>
        <v>25</v>
      </c>
      <c r="L53" s="361">
        <v>9117</v>
      </c>
      <c r="M53" s="28"/>
      <c r="N53" s="101"/>
      <c r="O53" s="101"/>
      <c r="S53" s="28"/>
      <c r="T53" s="28"/>
      <c r="U53" s="28"/>
      <c r="V53" s="28"/>
    </row>
    <row r="54" spans="1:22" x14ac:dyDescent="0.15">
      <c r="A54" s="68">
        <v>1</v>
      </c>
      <c r="B54" s="182" t="s">
        <v>30</v>
      </c>
      <c r="C54" s="47">
        <f t="shared" ref="C54:C63" si="8">SUM(H49)</f>
        <v>55212</v>
      </c>
      <c r="D54" s="110">
        <f>SUM(L49)</f>
        <v>57153</v>
      </c>
      <c r="E54" s="58">
        <f t="shared" ref="E54:E64" si="9">SUM(N63/M63*100)</f>
        <v>122.10181786014418</v>
      </c>
      <c r="F54" s="58">
        <f>SUM(C54/D54*100)</f>
        <v>96.603852816125141</v>
      </c>
      <c r="G54" s="4"/>
      <c r="H54" s="391">
        <v>4155</v>
      </c>
      <c r="I54" s="91">
        <v>34</v>
      </c>
      <c r="J54" s="182" t="s">
        <v>1</v>
      </c>
      <c r="K54" s="4">
        <f t="shared" si="7"/>
        <v>34</v>
      </c>
      <c r="L54" s="361">
        <v>5005</v>
      </c>
      <c r="M54" s="28"/>
      <c r="N54" s="433"/>
      <c r="O54" s="101"/>
      <c r="S54" s="28"/>
      <c r="T54" s="28"/>
      <c r="U54" s="28"/>
      <c r="V54" s="28"/>
    </row>
    <row r="55" spans="1:22" x14ac:dyDescent="0.15">
      <c r="A55" s="68">
        <v>2</v>
      </c>
      <c r="B55" s="182" t="s">
        <v>7</v>
      </c>
      <c r="C55" s="47">
        <f t="shared" si="8"/>
        <v>15364</v>
      </c>
      <c r="D55" s="110">
        <f t="shared" ref="D55:D64" si="10">SUM(L50)</f>
        <v>26086</v>
      </c>
      <c r="E55" s="58">
        <f t="shared" si="9"/>
        <v>98.424087123638699</v>
      </c>
      <c r="F55" s="58">
        <f t="shared" ref="F55:F64" si="11">SUM(C55/D55*100)</f>
        <v>58.897492908073303</v>
      </c>
      <c r="G55" s="4"/>
      <c r="H55" s="98">
        <v>3869</v>
      </c>
      <c r="I55" s="91">
        <v>24</v>
      </c>
      <c r="J55" s="182" t="s">
        <v>28</v>
      </c>
      <c r="K55" s="4">
        <f t="shared" si="7"/>
        <v>24</v>
      </c>
      <c r="L55" s="361">
        <v>4161</v>
      </c>
      <c r="M55" s="28"/>
      <c r="N55" s="101"/>
      <c r="O55" s="101"/>
      <c r="S55" s="28"/>
      <c r="T55" s="28"/>
      <c r="U55" s="28"/>
      <c r="V55" s="28"/>
    </row>
    <row r="56" spans="1:22" x14ac:dyDescent="0.15">
      <c r="A56" s="68">
        <v>3</v>
      </c>
      <c r="B56" s="182" t="s">
        <v>0</v>
      </c>
      <c r="C56" s="47">
        <f t="shared" si="8"/>
        <v>12036</v>
      </c>
      <c r="D56" s="110">
        <f t="shared" si="10"/>
        <v>11344</v>
      </c>
      <c r="E56" s="58">
        <f t="shared" si="9"/>
        <v>140.31242713919326</v>
      </c>
      <c r="F56" s="58">
        <f t="shared" si="11"/>
        <v>106.10014104372357</v>
      </c>
      <c r="G56" s="4"/>
      <c r="H56" s="98">
        <v>2856</v>
      </c>
      <c r="I56" s="91">
        <v>22</v>
      </c>
      <c r="J56" s="182" t="s">
        <v>26</v>
      </c>
      <c r="K56" s="4">
        <f t="shared" si="7"/>
        <v>22</v>
      </c>
      <c r="L56" s="361">
        <v>2667</v>
      </c>
      <c r="M56" s="28"/>
      <c r="N56" s="101"/>
      <c r="O56" s="101"/>
      <c r="S56" s="28"/>
      <c r="T56" s="28"/>
      <c r="U56" s="28"/>
      <c r="V56" s="28"/>
    </row>
    <row r="57" spans="1:22" x14ac:dyDescent="0.15">
      <c r="A57" s="68">
        <v>4</v>
      </c>
      <c r="B57" s="182" t="s">
        <v>2</v>
      </c>
      <c r="C57" s="47">
        <f t="shared" si="8"/>
        <v>11317</v>
      </c>
      <c r="D57" s="110">
        <f t="shared" si="10"/>
        <v>10032</v>
      </c>
      <c r="E57" s="58">
        <f t="shared" si="9"/>
        <v>144.22072129476234</v>
      </c>
      <c r="F57" s="58">
        <f t="shared" si="11"/>
        <v>112.80901116427432</v>
      </c>
      <c r="G57" s="4"/>
      <c r="H57" s="140">
        <v>2674</v>
      </c>
      <c r="I57" s="91">
        <v>36</v>
      </c>
      <c r="J57" s="182" t="s">
        <v>5</v>
      </c>
      <c r="K57" s="4">
        <f t="shared" si="7"/>
        <v>36</v>
      </c>
      <c r="L57" s="361">
        <v>3534</v>
      </c>
      <c r="M57" s="28"/>
      <c r="N57" s="101"/>
      <c r="O57" s="101"/>
      <c r="S57" s="28"/>
      <c r="T57" s="28"/>
      <c r="U57" s="28"/>
      <c r="V57" s="28"/>
    </row>
    <row r="58" spans="1:22" ht="14.25" thickBot="1" x14ac:dyDescent="0.2">
      <c r="A58" s="68">
        <v>5</v>
      </c>
      <c r="B58" s="182" t="s">
        <v>29</v>
      </c>
      <c r="C58" s="47">
        <f t="shared" si="8"/>
        <v>6558</v>
      </c>
      <c r="D58" s="110">
        <f t="shared" si="10"/>
        <v>9117</v>
      </c>
      <c r="E58" s="58">
        <f t="shared" si="9"/>
        <v>36.923596644333088</v>
      </c>
      <c r="F58" s="58">
        <f t="shared" si="11"/>
        <v>71.931556433037187</v>
      </c>
      <c r="G58" s="13"/>
      <c r="H58" s="388">
        <v>2414</v>
      </c>
      <c r="I58" s="152">
        <v>17</v>
      </c>
      <c r="J58" s="185" t="s">
        <v>21</v>
      </c>
      <c r="K58" s="15">
        <f t="shared" si="7"/>
        <v>17</v>
      </c>
      <c r="L58" s="362">
        <v>183</v>
      </c>
      <c r="M58" s="28"/>
      <c r="N58" s="101"/>
      <c r="O58" s="101"/>
      <c r="S58" s="28"/>
      <c r="T58" s="28"/>
      <c r="U58" s="28"/>
      <c r="V58" s="28"/>
    </row>
    <row r="59" spans="1:22" ht="14.25" thickTop="1" x14ac:dyDescent="0.15">
      <c r="A59" s="68">
        <v>6</v>
      </c>
      <c r="B59" s="182" t="s">
        <v>1</v>
      </c>
      <c r="C59" s="47">
        <f t="shared" si="8"/>
        <v>4155</v>
      </c>
      <c r="D59" s="110">
        <f t="shared" si="10"/>
        <v>5005</v>
      </c>
      <c r="E59" s="58">
        <f t="shared" si="9"/>
        <v>111.36424551058697</v>
      </c>
      <c r="F59" s="58">
        <f t="shared" si="11"/>
        <v>83.016983016983019</v>
      </c>
      <c r="G59" s="4"/>
      <c r="H59" s="517">
        <v>1929</v>
      </c>
      <c r="I59" s="395">
        <v>38</v>
      </c>
      <c r="J59" s="255" t="s">
        <v>38</v>
      </c>
      <c r="K59" s="9" t="s">
        <v>67</v>
      </c>
      <c r="L59" s="363">
        <v>134427</v>
      </c>
      <c r="M59" s="28"/>
      <c r="N59" s="101"/>
      <c r="O59" s="101"/>
      <c r="S59" s="28"/>
      <c r="T59" s="28"/>
      <c r="U59" s="28"/>
      <c r="V59" s="28"/>
    </row>
    <row r="60" spans="1:22" x14ac:dyDescent="0.15">
      <c r="A60" s="68">
        <v>7</v>
      </c>
      <c r="B60" s="182" t="s">
        <v>28</v>
      </c>
      <c r="C60" s="47">
        <f t="shared" si="8"/>
        <v>3869</v>
      </c>
      <c r="D60" s="110">
        <f t="shared" si="10"/>
        <v>4161</v>
      </c>
      <c r="E60" s="58">
        <f t="shared" si="9"/>
        <v>100.15531969971525</v>
      </c>
      <c r="F60" s="58">
        <f t="shared" si="11"/>
        <v>92.982456140350877</v>
      </c>
      <c r="G60" s="4"/>
      <c r="H60" s="102">
        <v>1611</v>
      </c>
      <c r="I60" s="155">
        <v>16</v>
      </c>
      <c r="J60" s="182" t="s">
        <v>3</v>
      </c>
      <c r="K60" s="1"/>
      <c r="L60" s="119"/>
      <c r="M60" s="28"/>
      <c r="N60" s="1"/>
      <c r="O60" s="1"/>
      <c r="S60" s="28"/>
      <c r="T60" s="28"/>
      <c r="U60" s="28"/>
      <c r="V60" s="28"/>
    </row>
    <row r="61" spans="1:22" x14ac:dyDescent="0.15">
      <c r="A61" s="68">
        <v>8</v>
      </c>
      <c r="B61" s="182" t="s">
        <v>26</v>
      </c>
      <c r="C61" s="47">
        <f t="shared" si="8"/>
        <v>2856</v>
      </c>
      <c r="D61" s="110">
        <f t="shared" si="10"/>
        <v>2667</v>
      </c>
      <c r="E61" s="58">
        <f t="shared" si="9"/>
        <v>94.883720930232556</v>
      </c>
      <c r="F61" s="58">
        <f t="shared" si="11"/>
        <v>107.08661417322836</v>
      </c>
      <c r="G61" s="12"/>
      <c r="H61" s="140">
        <v>524</v>
      </c>
      <c r="I61" s="155">
        <v>21</v>
      </c>
      <c r="J61" s="4" t="s">
        <v>162</v>
      </c>
      <c r="K61" s="55"/>
      <c r="S61" s="28"/>
      <c r="T61" s="28"/>
      <c r="U61" s="28"/>
      <c r="V61" s="28"/>
    </row>
    <row r="62" spans="1:22" x14ac:dyDescent="0.15">
      <c r="A62" s="68">
        <v>9</v>
      </c>
      <c r="B62" s="182" t="s">
        <v>5</v>
      </c>
      <c r="C62" s="47">
        <f t="shared" si="8"/>
        <v>2674</v>
      </c>
      <c r="D62" s="110">
        <f t="shared" si="10"/>
        <v>3534</v>
      </c>
      <c r="E62" s="58">
        <f t="shared" si="9"/>
        <v>121.26984126984127</v>
      </c>
      <c r="F62" s="58">
        <f t="shared" si="11"/>
        <v>75.664968873797406</v>
      </c>
      <c r="G62" s="13"/>
      <c r="H62" s="102">
        <v>235</v>
      </c>
      <c r="I62" s="198">
        <v>23</v>
      </c>
      <c r="J62" s="182" t="s">
        <v>27</v>
      </c>
      <c r="K62" s="55"/>
      <c r="L62" s="1" t="s">
        <v>61</v>
      </c>
      <c r="M62" s="104" t="s">
        <v>63</v>
      </c>
      <c r="N62" s="46" t="s">
        <v>75</v>
      </c>
      <c r="O62" s="1"/>
      <c r="S62" s="28"/>
      <c r="T62" s="28"/>
      <c r="U62" s="28"/>
      <c r="V62" s="28"/>
    </row>
    <row r="63" spans="1:22" ht="14.25" thickBot="1" x14ac:dyDescent="0.2">
      <c r="A63" s="71">
        <v>10</v>
      </c>
      <c r="B63" s="185" t="s">
        <v>21</v>
      </c>
      <c r="C63" s="388">
        <f t="shared" si="8"/>
        <v>2414</v>
      </c>
      <c r="D63" s="153">
        <f t="shared" si="10"/>
        <v>183</v>
      </c>
      <c r="E63" s="64">
        <f t="shared" si="9"/>
        <v>80.199335548172755</v>
      </c>
      <c r="F63" s="64">
        <f t="shared" si="11"/>
        <v>1319.1256830601094</v>
      </c>
      <c r="G63" s="103"/>
      <c r="H63" s="102">
        <v>210</v>
      </c>
      <c r="I63" s="91">
        <v>4</v>
      </c>
      <c r="J63" s="182" t="s">
        <v>11</v>
      </c>
      <c r="K63" s="4">
        <f>SUM(K49)</f>
        <v>26</v>
      </c>
      <c r="L63" s="182" t="s">
        <v>30</v>
      </c>
      <c r="M63" s="193">
        <v>45218</v>
      </c>
      <c r="N63" s="99">
        <f>SUM(H49)</f>
        <v>55212</v>
      </c>
      <c r="O63" s="49"/>
      <c r="S63" s="28"/>
      <c r="T63" s="28"/>
      <c r="U63" s="28"/>
      <c r="V63" s="28"/>
    </row>
    <row r="64" spans="1:22" ht="14.25" thickBot="1" x14ac:dyDescent="0.2">
      <c r="A64" s="72"/>
      <c r="B64" s="73"/>
      <c r="C64" s="113">
        <f>SUM(H89)</f>
        <v>121304</v>
      </c>
      <c r="D64" s="154">
        <f t="shared" si="10"/>
        <v>134427</v>
      </c>
      <c r="E64" s="77">
        <f t="shared" si="9"/>
        <v>105.38368648301146</v>
      </c>
      <c r="F64" s="77">
        <f t="shared" si="11"/>
        <v>90.237824246617123</v>
      </c>
      <c r="G64" s="76"/>
      <c r="H64" s="102">
        <v>187</v>
      </c>
      <c r="I64" s="91">
        <v>9</v>
      </c>
      <c r="J64" s="393" t="s">
        <v>170</v>
      </c>
      <c r="K64" s="4">
        <f t="shared" ref="K64:K72" si="12">SUM(K50)</f>
        <v>13</v>
      </c>
      <c r="L64" s="182" t="s">
        <v>7</v>
      </c>
      <c r="M64" s="193">
        <v>15610</v>
      </c>
      <c r="N64" s="99">
        <f t="shared" ref="N64:N72" si="13">SUM(H50)</f>
        <v>15364</v>
      </c>
      <c r="O64" s="49"/>
      <c r="S64" s="28"/>
      <c r="T64" s="28"/>
      <c r="U64" s="28"/>
      <c r="V64" s="28"/>
    </row>
    <row r="65" spans="2:22" x14ac:dyDescent="0.15">
      <c r="H65" s="506">
        <v>91</v>
      </c>
      <c r="I65" s="91">
        <v>1</v>
      </c>
      <c r="J65" s="182" t="s">
        <v>4</v>
      </c>
      <c r="K65" s="4">
        <f t="shared" si="12"/>
        <v>33</v>
      </c>
      <c r="L65" s="182" t="s">
        <v>0</v>
      </c>
      <c r="M65" s="193">
        <v>8578</v>
      </c>
      <c r="N65" s="99">
        <f t="shared" si="13"/>
        <v>12036</v>
      </c>
      <c r="O65" s="49"/>
      <c r="S65" s="28"/>
      <c r="T65" s="28"/>
      <c r="U65" s="28"/>
      <c r="V65" s="28"/>
    </row>
    <row r="66" spans="2:22" x14ac:dyDescent="0.15">
      <c r="H66" s="99">
        <v>24</v>
      </c>
      <c r="I66" s="91">
        <v>15</v>
      </c>
      <c r="J66" s="182" t="s">
        <v>20</v>
      </c>
      <c r="K66" s="4">
        <f t="shared" si="12"/>
        <v>40</v>
      </c>
      <c r="L66" s="182" t="s">
        <v>2</v>
      </c>
      <c r="M66" s="193">
        <v>7847</v>
      </c>
      <c r="N66" s="99">
        <f t="shared" si="13"/>
        <v>11317</v>
      </c>
      <c r="O66" s="49"/>
      <c r="S66" s="28"/>
      <c r="T66" s="28"/>
      <c r="U66" s="28"/>
      <c r="V66" s="28"/>
    </row>
    <row r="67" spans="2:22" x14ac:dyDescent="0.15">
      <c r="B67" s="1"/>
      <c r="C67" s="1"/>
      <c r="D67" s="1"/>
      <c r="E67" s="1"/>
      <c r="H67" s="99">
        <v>20</v>
      </c>
      <c r="I67" s="91">
        <v>29</v>
      </c>
      <c r="J67" s="182" t="s">
        <v>96</v>
      </c>
      <c r="K67" s="4">
        <f t="shared" si="12"/>
        <v>25</v>
      </c>
      <c r="L67" s="182" t="s">
        <v>29</v>
      </c>
      <c r="M67" s="193">
        <v>17761</v>
      </c>
      <c r="N67" s="99">
        <f t="shared" si="13"/>
        <v>6558</v>
      </c>
      <c r="O67" s="49"/>
      <c r="S67" s="28"/>
      <c r="T67" s="28"/>
      <c r="U67" s="28"/>
      <c r="V67" s="28"/>
    </row>
    <row r="68" spans="2:22" x14ac:dyDescent="0.15">
      <c r="B68" s="56"/>
      <c r="C68" s="28"/>
      <c r="D68" s="1"/>
      <c r="F68" s="1"/>
      <c r="H68" s="98">
        <v>8</v>
      </c>
      <c r="I68" s="91">
        <v>30</v>
      </c>
      <c r="J68" s="182" t="s">
        <v>33</v>
      </c>
      <c r="K68" s="4">
        <f t="shared" si="12"/>
        <v>34</v>
      </c>
      <c r="L68" s="182" t="s">
        <v>1</v>
      </c>
      <c r="M68" s="193">
        <v>3731</v>
      </c>
      <c r="N68" s="99">
        <f t="shared" si="13"/>
        <v>4155</v>
      </c>
      <c r="O68" s="49"/>
      <c r="S68" s="28"/>
      <c r="T68" s="28"/>
      <c r="U68" s="28"/>
      <c r="V68" s="28"/>
    </row>
    <row r="69" spans="2:22" x14ac:dyDescent="0.15">
      <c r="B69" s="56"/>
      <c r="C69" s="28"/>
      <c r="D69" s="1"/>
      <c r="F69" s="1"/>
      <c r="H69" s="48">
        <v>7</v>
      </c>
      <c r="I69" s="91">
        <v>12</v>
      </c>
      <c r="J69" s="182" t="s">
        <v>18</v>
      </c>
      <c r="K69" s="4">
        <f t="shared" si="12"/>
        <v>24</v>
      </c>
      <c r="L69" s="182" t="s">
        <v>28</v>
      </c>
      <c r="M69" s="193">
        <v>3863</v>
      </c>
      <c r="N69" s="99">
        <f t="shared" si="13"/>
        <v>3869</v>
      </c>
      <c r="O69" s="49"/>
      <c r="S69" s="28"/>
      <c r="T69" s="28"/>
      <c r="U69" s="28"/>
      <c r="V69" s="28"/>
    </row>
    <row r="70" spans="2:22" x14ac:dyDescent="0.15">
      <c r="B70" s="59"/>
      <c r="C70" s="1"/>
      <c r="D70" s="1"/>
      <c r="F70" s="1"/>
      <c r="H70" s="48">
        <v>3</v>
      </c>
      <c r="I70" s="91">
        <v>27</v>
      </c>
      <c r="J70" s="182" t="s">
        <v>31</v>
      </c>
      <c r="K70" s="4">
        <f t="shared" si="12"/>
        <v>22</v>
      </c>
      <c r="L70" s="182" t="s">
        <v>26</v>
      </c>
      <c r="M70" s="193">
        <v>3010</v>
      </c>
      <c r="N70" s="99">
        <f t="shared" si="13"/>
        <v>2856</v>
      </c>
      <c r="O70" s="49"/>
      <c r="S70" s="28"/>
      <c r="T70" s="28"/>
      <c r="U70" s="28"/>
      <c r="V70" s="28"/>
    </row>
    <row r="71" spans="2:22" x14ac:dyDescent="0.15">
      <c r="B71" s="55"/>
      <c r="C71" s="1"/>
      <c r="D71" s="1"/>
      <c r="H71" s="48">
        <v>0</v>
      </c>
      <c r="I71" s="91">
        <v>2</v>
      </c>
      <c r="J71" s="182" t="s">
        <v>6</v>
      </c>
      <c r="K71" s="4">
        <f t="shared" si="12"/>
        <v>36</v>
      </c>
      <c r="L71" s="182" t="s">
        <v>5</v>
      </c>
      <c r="M71" s="193">
        <v>2205</v>
      </c>
      <c r="N71" s="99">
        <f t="shared" si="13"/>
        <v>2674</v>
      </c>
      <c r="O71" s="49"/>
      <c r="S71" s="28"/>
      <c r="T71" s="28"/>
      <c r="U71" s="28"/>
      <c r="V71" s="28"/>
    </row>
    <row r="72" spans="2:22" ht="14.25" thickBot="1" x14ac:dyDescent="0.2">
      <c r="B72" s="55"/>
      <c r="C72" s="1"/>
      <c r="D72" s="1"/>
      <c r="H72" s="391">
        <v>0</v>
      </c>
      <c r="I72" s="91">
        <v>3</v>
      </c>
      <c r="J72" s="182" t="s">
        <v>10</v>
      </c>
      <c r="K72" s="4">
        <f t="shared" si="12"/>
        <v>17</v>
      </c>
      <c r="L72" s="185" t="s">
        <v>21</v>
      </c>
      <c r="M72" s="194">
        <v>3010</v>
      </c>
      <c r="N72" s="99">
        <f t="shared" si="13"/>
        <v>2414</v>
      </c>
      <c r="O72" s="49"/>
      <c r="S72" s="28"/>
      <c r="T72" s="28"/>
      <c r="U72" s="28"/>
      <c r="V72" s="28"/>
    </row>
    <row r="73" spans="2:22" ht="14.25" thickTop="1" x14ac:dyDescent="0.15">
      <c r="B73" s="55"/>
      <c r="C73" s="1"/>
      <c r="D73" s="1"/>
      <c r="H73" s="98">
        <v>0</v>
      </c>
      <c r="I73" s="91">
        <v>5</v>
      </c>
      <c r="J73" s="182" t="s">
        <v>12</v>
      </c>
      <c r="K73" s="47"/>
      <c r="L73" s="393" t="s">
        <v>200</v>
      </c>
      <c r="M73" s="192">
        <v>115107</v>
      </c>
      <c r="N73" s="191">
        <f>SUM(H89)</f>
        <v>121304</v>
      </c>
      <c r="O73" s="49"/>
      <c r="S73" s="28"/>
      <c r="T73" s="28"/>
      <c r="U73" s="28"/>
      <c r="V73" s="28"/>
    </row>
    <row r="74" spans="2:22" x14ac:dyDescent="0.15">
      <c r="B74" s="55"/>
      <c r="C74" s="1"/>
      <c r="D74" s="1"/>
      <c r="H74" s="48">
        <v>0</v>
      </c>
      <c r="I74" s="91">
        <v>6</v>
      </c>
      <c r="J74" s="182" t="s">
        <v>13</v>
      </c>
      <c r="K74" s="28"/>
      <c r="L74" s="28"/>
      <c r="M74" s="1"/>
      <c r="N74" s="28"/>
      <c r="O74" s="28"/>
      <c r="S74" s="28"/>
      <c r="T74" s="28"/>
      <c r="U74" s="28"/>
      <c r="V74" s="28"/>
    </row>
    <row r="75" spans="2:22" x14ac:dyDescent="0.15">
      <c r="B75" s="55"/>
      <c r="C75" s="1"/>
      <c r="D75" s="1"/>
      <c r="H75" s="48">
        <v>0</v>
      </c>
      <c r="I75" s="91">
        <v>7</v>
      </c>
      <c r="J75" s="182" t="s">
        <v>14</v>
      </c>
      <c r="L75" s="52"/>
      <c r="M75" s="28"/>
      <c r="N75" s="28"/>
      <c r="O75" s="28"/>
      <c r="S75" s="28"/>
      <c r="T75" s="28"/>
      <c r="U75" s="28"/>
      <c r="V75" s="28"/>
    </row>
    <row r="76" spans="2:22" x14ac:dyDescent="0.15">
      <c r="B76" s="55"/>
      <c r="C76" s="1"/>
      <c r="D76" s="1"/>
      <c r="H76" s="98">
        <v>0</v>
      </c>
      <c r="I76" s="91">
        <v>8</v>
      </c>
      <c r="J76" s="182" t="s">
        <v>15</v>
      </c>
      <c r="L76" s="52"/>
      <c r="M76" s="28"/>
      <c r="N76" s="1"/>
      <c r="O76" s="1"/>
      <c r="S76" s="28"/>
      <c r="T76" s="28"/>
      <c r="U76" s="28"/>
      <c r="V76" s="28"/>
    </row>
    <row r="77" spans="2:22" x14ac:dyDescent="0.15">
      <c r="B77" s="55"/>
      <c r="C77" s="1"/>
      <c r="D77" s="1"/>
      <c r="H77" s="48">
        <v>0</v>
      </c>
      <c r="I77" s="91">
        <v>10</v>
      </c>
      <c r="J77" s="182" t="s">
        <v>16</v>
      </c>
      <c r="L77" s="52"/>
      <c r="M77" s="28"/>
      <c r="N77" s="28"/>
      <c r="O77" s="28"/>
      <c r="S77" s="28"/>
      <c r="T77" s="28"/>
      <c r="U77" s="28"/>
      <c r="V77" s="28"/>
    </row>
    <row r="78" spans="2:22" x14ac:dyDescent="0.15">
      <c r="H78" s="98">
        <v>0</v>
      </c>
      <c r="I78" s="91">
        <v>11</v>
      </c>
      <c r="J78" s="182" t="s">
        <v>17</v>
      </c>
      <c r="L78" s="52"/>
      <c r="M78" s="28"/>
      <c r="N78" s="28"/>
      <c r="O78" s="28"/>
      <c r="S78" s="28"/>
      <c r="T78" s="28"/>
      <c r="U78" s="28"/>
      <c r="V78" s="28"/>
    </row>
    <row r="79" spans="2:22" x14ac:dyDescent="0.15">
      <c r="H79" s="99">
        <v>0</v>
      </c>
      <c r="I79" s="91">
        <v>14</v>
      </c>
      <c r="J79" s="182" t="s">
        <v>19</v>
      </c>
      <c r="L79" s="52"/>
      <c r="M79" s="28"/>
      <c r="N79" s="28"/>
      <c r="O79" s="28"/>
      <c r="S79" s="28"/>
      <c r="T79" s="28"/>
      <c r="U79" s="28"/>
      <c r="V79" s="28"/>
    </row>
    <row r="80" spans="2:22" x14ac:dyDescent="0.15">
      <c r="H80" s="98">
        <v>0</v>
      </c>
      <c r="I80" s="91">
        <v>18</v>
      </c>
      <c r="J80" s="182" t="s">
        <v>22</v>
      </c>
      <c r="L80" s="52"/>
      <c r="M80" s="28"/>
      <c r="N80" s="28"/>
      <c r="O80" s="28"/>
      <c r="S80" s="28"/>
      <c r="T80" s="28"/>
      <c r="U80" s="28"/>
      <c r="V80" s="28"/>
    </row>
    <row r="81" spans="8:22" x14ac:dyDescent="0.15">
      <c r="H81" s="524">
        <v>0</v>
      </c>
      <c r="I81" s="91">
        <v>19</v>
      </c>
      <c r="J81" s="182" t="s">
        <v>23</v>
      </c>
      <c r="L81" s="52"/>
      <c r="M81" s="28"/>
      <c r="N81" s="28"/>
      <c r="O81" s="28"/>
      <c r="S81" s="28"/>
      <c r="T81" s="28"/>
      <c r="U81" s="28"/>
      <c r="V81" s="28"/>
    </row>
    <row r="82" spans="8:22" x14ac:dyDescent="0.15">
      <c r="H82" s="99">
        <v>0</v>
      </c>
      <c r="I82" s="91">
        <v>20</v>
      </c>
      <c r="J82" s="182" t="s">
        <v>24</v>
      </c>
      <c r="L82" s="52"/>
      <c r="M82" s="28"/>
      <c r="N82" s="28"/>
      <c r="O82" s="28"/>
      <c r="S82" s="28"/>
      <c r="T82" s="28"/>
      <c r="U82" s="28"/>
      <c r="V82" s="28"/>
    </row>
    <row r="83" spans="8:22" x14ac:dyDescent="0.15">
      <c r="H83" s="48">
        <v>0</v>
      </c>
      <c r="I83" s="91">
        <v>28</v>
      </c>
      <c r="J83" s="182" t="s">
        <v>32</v>
      </c>
      <c r="L83" s="52"/>
      <c r="M83" s="28"/>
      <c r="N83" s="28"/>
      <c r="O83" s="28"/>
      <c r="S83" s="28"/>
      <c r="T83" s="28"/>
      <c r="U83" s="28"/>
      <c r="V83" s="28"/>
    </row>
    <row r="84" spans="8:22" x14ac:dyDescent="0.15">
      <c r="H84" s="48">
        <v>0</v>
      </c>
      <c r="I84" s="91">
        <v>31</v>
      </c>
      <c r="J84" s="182" t="s">
        <v>97</v>
      </c>
      <c r="L84" s="52"/>
      <c r="M84" s="28"/>
      <c r="N84" s="28"/>
      <c r="O84" s="28"/>
      <c r="S84" s="28"/>
      <c r="T84" s="28"/>
      <c r="U84" s="28"/>
      <c r="V84" s="28"/>
    </row>
    <row r="85" spans="8:22" x14ac:dyDescent="0.15">
      <c r="H85" s="98">
        <v>0</v>
      </c>
      <c r="I85" s="91">
        <v>32</v>
      </c>
      <c r="J85" s="182" t="s">
        <v>35</v>
      </c>
      <c r="L85" s="29"/>
      <c r="M85" s="28"/>
      <c r="N85" s="28"/>
      <c r="O85" s="28"/>
      <c r="S85" s="28"/>
      <c r="T85" s="28"/>
      <c r="U85" s="28"/>
      <c r="V85" s="28"/>
    </row>
    <row r="86" spans="8:22" x14ac:dyDescent="0.15">
      <c r="H86" s="345">
        <v>0</v>
      </c>
      <c r="I86" s="91">
        <v>35</v>
      </c>
      <c r="J86" s="182" t="s">
        <v>36</v>
      </c>
      <c r="L86" s="52"/>
      <c r="M86" s="28"/>
      <c r="N86" s="28"/>
      <c r="O86" s="28"/>
      <c r="S86" s="28"/>
      <c r="T86" s="28"/>
      <c r="U86" s="28"/>
      <c r="V86" s="28"/>
    </row>
    <row r="87" spans="8:22" x14ac:dyDescent="0.15">
      <c r="H87" s="48">
        <v>0</v>
      </c>
      <c r="I87" s="91">
        <v>37</v>
      </c>
      <c r="J87" s="182" t="s">
        <v>37</v>
      </c>
      <c r="L87" s="52"/>
      <c r="M87" s="28"/>
      <c r="N87" s="28"/>
      <c r="O87" s="28"/>
      <c r="S87" s="33"/>
      <c r="T87" s="33"/>
    </row>
    <row r="88" spans="8:22" x14ac:dyDescent="0.15">
      <c r="H88" s="48">
        <v>0</v>
      </c>
      <c r="I88" s="91">
        <v>39</v>
      </c>
      <c r="J88" s="182" t="s">
        <v>39</v>
      </c>
      <c r="L88" s="52"/>
      <c r="M88" s="28"/>
      <c r="N88" s="28"/>
      <c r="O88" s="28"/>
      <c r="Q88" s="28"/>
    </row>
    <row r="89" spans="8:22" x14ac:dyDescent="0.15">
      <c r="H89" s="133">
        <f>SUM(H49:H88)</f>
        <v>121304</v>
      </c>
      <c r="I89" s="91"/>
      <c r="J89" s="4" t="s">
        <v>94</v>
      </c>
      <c r="L89" s="52"/>
      <c r="M89" s="28"/>
      <c r="N89" s="28"/>
      <c r="O89" s="28"/>
    </row>
    <row r="90" spans="8:22" x14ac:dyDescent="0.15">
      <c r="I90" s="188"/>
      <c r="J90" s="85"/>
      <c r="L90" s="52"/>
      <c r="M90" s="28"/>
      <c r="N90" s="28"/>
      <c r="O90" s="28"/>
      <c r="P90" s="1"/>
    </row>
    <row r="91" spans="8:22" ht="18.75" x14ac:dyDescent="0.2">
      <c r="I91" s="100"/>
      <c r="J91" s="33"/>
      <c r="L91" s="52"/>
      <c r="M91" s="28"/>
      <c r="N91" s="28"/>
      <c r="O91" s="28"/>
      <c r="P91" s="50"/>
    </row>
    <row r="92" spans="8:22" x14ac:dyDescent="0.15">
      <c r="I92" s="100"/>
      <c r="J92" s="1"/>
      <c r="L92" s="52"/>
      <c r="M92" s="28"/>
      <c r="N92" s="28"/>
      <c r="O92" s="28"/>
      <c r="P92" s="1"/>
    </row>
    <row r="93" spans="8:22" x14ac:dyDescent="0.15">
      <c r="J93" s="1"/>
      <c r="L93" s="52"/>
      <c r="M93" s="28"/>
      <c r="N93" s="1"/>
      <c r="O93" s="1"/>
      <c r="P93" s="51"/>
    </row>
    <row r="94" spans="8:22" x14ac:dyDescent="0.15">
      <c r="J94" s="1"/>
      <c r="L94" s="52"/>
      <c r="M94" s="28"/>
      <c r="N94" s="28"/>
      <c r="O94" s="28"/>
      <c r="P94" s="28"/>
    </row>
    <row r="95" spans="8:22" x14ac:dyDescent="0.15">
      <c r="J95" s="1"/>
      <c r="L95" s="52"/>
      <c r="M95" s="28"/>
      <c r="N95" s="28"/>
      <c r="O95" s="28"/>
      <c r="P95" s="28"/>
    </row>
    <row r="96" spans="8:22" x14ac:dyDescent="0.15">
      <c r="J96" s="1"/>
      <c r="L96" s="52"/>
      <c r="M96" s="28"/>
      <c r="N96" s="28"/>
      <c r="O96" s="28"/>
      <c r="P96" s="28"/>
    </row>
    <row r="97" spans="10:17" x14ac:dyDescent="0.15">
      <c r="J97" s="1"/>
      <c r="L97" s="52"/>
      <c r="M97" s="28"/>
      <c r="N97" s="28"/>
      <c r="O97" s="28"/>
      <c r="P97" s="28"/>
    </row>
    <row r="98" spans="10:17" x14ac:dyDescent="0.15">
      <c r="J98" s="1"/>
      <c r="L98" s="52"/>
      <c r="M98" s="28"/>
      <c r="N98" s="28"/>
      <c r="O98" s="28"/>
      <c r="P98" s="28"/>
    </row>
    <row r="99" spans="10:17" x14ac:dyDescent="0.15">
      <c r="J99" s="1"/>
      <c r="L99" s="52"/>
      <c r="M99" s="28"/>
      <c r="N99" s="28"/>
      <c r="O99" s="28"/>
      <c r="P99" s="28"/>
    </row>
    <row r="100" spans="10:17" x14ac:dyDescent="0.15">
      <c r="J100" s="1"/>
      <c r="L100" s="52"/>
      <c r="M100" s="28"/>
      <c r="N100" s="28"/>
      <c r="O100" s="28"/>
      <c r="P100" s="28"/>
    </row>
    <row r="101" spans="10:17" x14ac:dyDescent="0.15">
      <c r="J101" s="1"/>
      <c r="L101" s="52"/>
      <c r="M101" s="28"/>
      <c r="N101" s="28"/>
      <c r="O101" s="28"/>
      <c r="P101" s="28"/>
    </row>
    <row r="102" spans="10:17" x14ac:dyDescent="0.15">
      <c r="J102" s="1"/>
      <c r="L102" s="52"/>
      <c r="M102" s="28"/>
      <c r="N102" s="28"/>
      <c r="O102" s="28"/>
      <c r="P102" s="28"/>
    </row>
    <row r="103" spans="10:17" x14ac:dyDescent="0.15">
      <c r="J103" s="1"/>
      <c r="L103" s="52"/>
      <c r="M103" s="28"/>
      <c r="N103" s="28"/>
      <c r="O103" s="28"/>
      <c r="P103" s="28"/>
    </row>
    <row r="104" spans="10:17" x14ac:dyDescent="0.15">
      <c r="J104" s="1"/>
      <c r="L104" s="52"/>
      <c r="M104" s="28"/>
      <c r="N104" s="28"/>
      <c r="O104" s="28"/>
      <c r="P104" s="28"/>
    </row>
    <row r="105" spans="10:17" x14ac:dyDescent="0.15">
      <c r="J105" s="1"/>
      <c r="L105" s="52"/>
      <c r="M105" s="28"/>
      <c r="N105" s="28"/>
      <c r="O105" s="28"/>
      <c r="P105" s="28"/>
    </row>
    <row r="106" spans="10:17" x14ac:dyDescent="0.15">
      <c r="J106" s="1"/>
      <c r="L106" s="52"/>
      <c r="M106" s="28"/>
      <c r="N106" s="28"/>
      <c r="O106" s="28"/>
      <c r="P106" s="28"/>
      <c r="Q106" s="28"/>
    </row>
    <row r="107" spans="10:17" x14ac:dyDescent="0.15">
      <c r="J107" s="1"/>
      <c r="L107" s="52"/>
      <c r="M107" s="28"/>
      <c r="N107" s="28"/>
      <c r="O107" s="28"/>
      <c r="P107" s="28"/>
      <c r="Q107" s="28"/>
    </row>
    <row r="108" spans="10:17" x14ac:dyDescent="0.15">
      <c r="J108" s="1"/>
      <c r="L108" s="52"/>
      <c r="M108" s="28"/>
      <c r="N108" s="28"/>
      <c r="O108" s="28"/>
      <c r="P108" s="28"/>
      <c r="Q108" s="28"/>
    </row>
    <row r="109" spans="10:17" x14ac:dyDescent="0.15">
      <c r="J109" s="1"/>
      <c r="L109" s="52"/>
      <c r="M109" s="28"/>
      <c r="N109" s="28"/>
      <c r="O109" s="28"/>
      <c r="P109" s="28"/>
      <c r="Q109" s="28"/>
    </row>
    <row r="110" spans="10:17" x14ac:dyDescent="0.15">
      <c r="J110" s="1"/>
      <c r="L110" s="52"/>
      <c r="M110" s="28"/>
      <c r="N110" s="28"/>
      <c r="O110" s="28"/>
      <c r="P110" s="28"/>
      <c r="Q110" s="28"/>
    </row>
    <row r="111" spans="10:17" x14ac:dyDescent="0.15">
      <c r="J111" s="1"/>
      <c r="K111" s="28"/>
      <c r="L111" s="28"/>
      <c r="M111" s="1"/>
      <c r="N111" s="28"/>
      <c r="O111" s="28"/>
      <c r="P111" s="28"/>
      <c r="Q111" s="28"/>
    </row>
    <row r="112" spans="10:17" x14ac:dyDescent="0.15">
      <c r="J112" s="1"/>
      <c r="K112" s="28"/>
      <c r="L112" s="28"/>
      <c r="M112" s="1"/>
      <c r="N112" s="28"/>
      <c r="O112" s="28"/>
      <c r="P112" s="28"/>
      <c r="Q112" s="28"/>
    </row>
    <row r="113" spans="10:17" x14ac:dyDescent="0.15">
      <c r="J113" s="1"/>
      <c r="K113" s="28"/>
      <c r="L113" s="28"/>
      <c r="M113" s="1"/>
      <c r="N113" s="28"/>
      <c r="O113" s="28"/>
      <c r="P113" s="28"/>
      <c r="Q113" s="28"/>
    </row>
    <row r="114" spans="10:17" x14ac:dyDescent="0.15">
      <c r="J114" s="1"/>
      <c r="K114" s="28"/>
      <c r="L114" s="28"/>
      <c r="M114" s="1"/>
      <c r="N114" s="28"/>
      <c r="O114" s="28"/>
      <c r="P114" s="28"/>
      <c r="Q114" s="28"/>
    </row>
    <row r="115" spans="10:17" x14ac:dyDescent="0.15">
      <c r="J115" s="1"/>
      <c r="K115" s="28"/>
      <c r="L115" s="28"/>
      <c r="M115" s="1"/>
      <c r="N115" s="28"/>
      <c r="O115" s="28"/>
      <c r="P115" s="28"/>
      <c r="Q115" s="28"/>
    </row>
    <row r="116" spans="10:17" x14ac:dyDescent="0.15">
      <c r="J116" s="1"/>
      <c r="K116" s="28"/>
      <c r="L116" s="28"/>
      <c r="M116" s="1"/>
      <c r="N116" s="28"/>
      <c r="O116" s="28"/>
      <c r="P116" s="28"/>
      <c r="Q116" s="28"/>
    </row>
    <row r="117" spans="10:17" x14ac:dyDescent="0.15">
      <c r="J117" s="1"/>
      <c r="K117" s="28"/>
      <c r="L117" s="28"/>
      <c r="M117" s="1"/>
      <c r="N117" s="28"/>
      <c r="O117" s="28"/>
      <c r="P117" s="28"/>
      <c r="Q117" s="28"/>
    </row>
    <row r="118" spans="10:17" x14ac:dyDescent="0.15">
      <c r="J118" s="1"/>
      <c r="K118" s="28"/>
      <c r="L118" s="28"/>
      <c r="M118" s="1"/>
      <c r="N118" s="28"/>
      <c r="O118" s="28"/>
      <c r="P118" s="28"/>
      <c r="Q118" s="28"/>
    </row>
    <row r="119" spans="10:17" x14ac:dyDescent="0.15">
      <c r="J119" s="1"/>
      <c r="K119" s="28"/>
      <c r="L119" s="28"/>
      <c r="M119" s="1"/>
      <c r="N119" s="28"/>
      <c r="O119" s="28"/>
      <c r="P119" s="28"/>
      <c r="Q119" s="28"/>
    </row>
    <row r="120" spans="10:17" x14ac:dyDescent="0.15">
      <c r="J120" s="1"/>
      <c r="K120" s="28"/>
      <c r="L120" s="28"/>
      <c r="M120" s="1"/>
      <c r="N120" s="28"/>
      <c r="O120" s="28"/>
      <c r="P120" s="28"/>
      <c r="Q120" s="28"/>
    </row>
    <row r="121" spans="10:17" x14ac:dyDescent="0.15">
      <c r="J121" s="1"/>
      <c r="K121" s="28"/>
      <c r="L121" s="28"/>
      <c r="M121" s="1"/>
      <c r="N121" s="28"/>
      <c r="O121" s="28"/>
      <c r="P121" s="28"/>
      <c r="Q121" s="28"/>
    </row>
    <row r="122" spans="10:17" x14ac:dyDescent="0.15">
      <c r="J122" s="1"/>
      <c r="K122" s="28"/>
      <c r="L122" s="28"/>
      <c r="M122" s="1"/>
      <c r="N122" s="28"/>
      <c r="O122" s="28"/>
      <c r="P122" s="28"/>
    </row>
    <row r="123" spans="10:17" x14ac:dyDescent="0.15">
      <c r="J123" s="1"/>
      <c r="K123" s="28"/>
      <c r="L123" s="28"/>
      <c r="M123" s="1"/>
      <c r="N123" s="28"/>
      <c r="O123" s="28"/>
      <c r="P123" s="28"/>
    </row>
    <row r="124" spans="10:17" x14ac:dyDescent="0.15">
      <c r="J124" s="1"/>
      <c r="K124" s="28"/>
      <c r="L124" s="28"/>
      <c r="M124" s="1"/>
      <c r="N124" s="28"/>
      <c r="O124" s="28"/>
      <c r="P124" s="28"/>
    </row>
    <row r="125" spans="10:17" x14ac:dyDescent="0.15">
      <c r="J125" s="1"/>
      <c r="K125" s="28"/>
      <c r="L125" s="28"/>
      <c r="M125" s="1"/>
      <c r="N125" s="28"/>
      <c r="O125" s="28"/>
      <c r="P125" s="28"/>
    </row>
    <row r="126" spans="10:17" x14ac:dyDescent="0.15">
      <c r="J126" s="1"/>
      <c r="K126" s="28"/>
      <c r="L126" s="28"/>
      <c r="M126" s="1"/>
      <c r="N126" s="28"/>
      <c r="O126" s="28"/>
      <c r="P126" s="28"/>
    </row>
    <row r="127" spans="10:17" x14ac:dyDescent="0.15">
      <c r="J127" s="1"/>
      <c r="K127" s="28"/>
      <c r="L127" s="28"/>
      <c r="M127" s="1"/>
      <c r="N127" s="28"/>
      <c r="O127" s="28"/>
      <c r="P127" s="28"/>
    </row>
    <row r="128" spans="10:17" x14ac:dyDescent="0.15">
      <c r="J128" s="1"/>
      <c r="K128" s="28"/>
      <c r="L128" s="28"/>
      <c r="M128" s="1"/>
      <c r="N128" s="28"/>
      <c r="O128" s="28"/>
      <c r="P128" s="28"/>
    </row>
    <row r="129" spans="10:16" x14ac:dyDescent="0.15">
      <c r="J129" s="1"/>
      <c r="K129" s="28"/>
      <c r="L129" s="28"/>
      <c r="M129" s="1"/>
      <c r="N129" s="28"/>
      <c r="O129" s="28"/>
      <c r="P129" s="28"/>
    </row>
    <row r="130" spans="10:16" x14ac:dyDescent="0.15">
      <c r="J130" s="1"/>
      <c r="K130" s="28"/>
      <c r="L130" s="28"/>
      <c r="M130" s="1"/>
      <c r="N130" s="28"/>
      <c r="O130" s="28"/>
      <c r="P130" s="28"/>
    </row>
    <row r="131" spans="10:16" x14ac:dyDescent="0.15">
      <c r="J131" s="1"/>
      <c r="K131" s="28"/>
      <c r="L131" s="28"/>
      <c r="M131" s="1"/>
      <c r="N131" s="28"/>
      <c r="O131" s="28"/>
      <c r="P131" s="28"/>
    </row>
    <row r="132" spans="10:16" x14ac:dyDescent="0.15">
      <c r="J132" s="1"/>
      <c r="K132" s="28"/>
      <c r="L132" s="28"/>
      <c r="M132" s="1"/>
      <c r="N132" s="28"/>
      <c r="O132" s="28"/>
      <c r="P132" s="28"/>
    </row>
    <row r="133" spans="10:16" x14ac:dyDescent="0.15">
      <c r="J133" s="1"/>
      <c r="K133" s="28"/>
      <c r="L133" s="28"/>
      <c r="M133" s="1"/>
      <c r="N133" s="28"/>
      <c r="O133" s="28"/>
      <c r="P133" s="28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E95"/>
  <sheetViews>
    <sheetView zoomScaleNormal="100" workbookViewId="0">
      <selection activeCell="R53" sqref="R53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3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0" customWidth="1"/>
    <col min="19" max="30" width="7.625" customWidth="1"/>
  </cols>
  <sheetData>
    <row r="1" spans="5:31" ht="13.5" customHeight="1" x14ac:dyDescent="0.15">
      <c r="H1" s="17" t="s">
        <v>65</v>
      </c>
      <c r="J1" s="114"/>
      <c r="Q1" s="28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32" t="s">
        <v>206</v>
      </c>
      <c r="I2" s="91"/>
      <c r="J2" s="213" t="s">
        <v>104</v>
      </c>
      <c r="K2" s="4"/>
      <c r="L2" s="205" t="s">
        <v>184</v>
      </c>
      <c r="Q2" s="1"/>
      <c r="R2" s="122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"/>
    </row>
    <row r="3" spans="5:31" x14ac:dyDescent="0.15">
      <c r="H3" s="202" t="s">
        <v>100</v>
      </c>
      <c r="I3" s="91"/>
      <c r="J3" s="160" t="s">
        <v>101</v>
      </c>
      <c r="K3" s="4"/>
      <c r="L3" s="46" t="s">
        <v>100</v>
      </c>
      <c r="M3" s="90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99">
        <v>39094</v>
      </c>
      <c r="I4" s="91">
        <v>17</v>
      </c>
      <c r="J4" s="36" t="s">
        <v>21</v>
      </c>
      <c r="K4" s="231">
        <f>SUM(I4)</f>
        <v>17</v>
      </c>
      <c r="L4" s="322">
        <v>31621</v>
      </c>
      <c r="M4" s="49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48">
        <v>27912</v>
      </c>
      <c r="I5" s="91">
        <v>3</v>
      </c>
      <c r="J5" s="36" t="s">
        <v>10</v>
      </c>
      <c r="K5" s="231">
        <f t="shared" ref="K5:K13" si="0">SUM(I5)</f>
        <v>3</v>
      </c>
      <c r="L5" s="322">
        <v>13178</v>
      </c>
      <c r="M5" s="49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98">
        <v>21692</v>
      </c>
      <c r="I6" s="91">
        <v>33</v>
      </c>
      <c r="J6" s="36" t="s">
        <v>0</v>
      </c>
      <c r="K6" s="231">
        <f t="shared" si="0"/>
        <v>33</v>
      </c>
      <c r="L6" s="322">
        <v>22407</v>
      </c>
      <c r="M6" s="49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98">
        <v>17470</v>
      </c>
      <c r="I7" s="91">
        <v>31</v>
      </c>
      <c r="J7" s="36" t="s">
        <v>64</v>
      </c>
      <c r="K7" s="231">
        <f t="shared" si="0"/>
        <v>31</v>
      </c>
      <c r="L7" s="322">
        <v>22272</v>
      </c>
      <c r="M7" s="49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98">
        <v>16397</v>
      </c>
      <c r="I8" s="91">
        <v>34</v>
      </c>
      <c r="J8" s="36" t="s">
        <v>1</v>
      </c>
      <c r="K8" s="231">
        <f t="shared" si="0"/>
        <v>34</v>
      </c>
      <c r="L8" s="322">
        <v>17520</v>
      </c>
      <c r="M8" s="49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98">
        <v>15646</v>
      </c>
      <c r="I9" s="91">
        <v>16</v>
      </c>
      <c r="J9" s="36" t="s">
        <v>3</v>
      </c>
      <c r="K9" s="231">
        <f t="shared" si="0"/>
        <v>16</v>
      </c>
      <c r="L9" s="322">
        <v>15234</v>
      </c>
      <c r="M9" s="49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345">
        <v>13404</v>
      </c>
      <c r="I10" s="91">
        <v>40</v>
      </c>
      <c r="J10" s="349" t="s">
        <v>2</v>
      </c>
      <c r="K10" s="231">
        <f t="shared" si="0"/>
        <v>40</v>
      </c>
      <c r="L10" s="322">
        <v>13709</v>
      </c>
      <c r="M10" s="49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98">
        <v>12750</v>
      </c>
      <c r="I11" s="91">
        <v>13</v>
      </c>
      <c r="J11" s="36" t="s">
        <v>7</v>
      </c>
      <c r="K11" s="231">
        <f t="shared" si="0"/>
        <v>13</v>
      </c>
      <c r="L11" s="322">
        <v>15053</v>
      </c>
      <c r="M11" s="49"/>
      <c r="N11" s="31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18">
        <v>12610</v>
      </c>
      <c r="I12" s="91">
        <v>2</v>
      </c>
      <c r="J12" s="36" t="s">
        <v>6</v>
      </c>
      <c r="K12" s="231">
        <f t="shared" si="0"/>
        <v>2</v>
      </c>
      <c r="L12" s="323">
        <v>18851</v>
      </c>
      <c r="M12" s="49"/>
      <c r="Q12" s="1"/>
      <c r="R12" s="52"/>
      <c r="S12" s="28"/>
      <c r="T12" s="28"/>
      <c r="U12" s="28"/>
      <c r="V12" s="28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18"/>
      <c r="H13" s="463">
        <v>7196</v>
      </c>
      <c r="I13" s="152">
        <v>11</v>
      </c>
      <c r="J13" s="84" t="s">
        <v>17</v>
      </c>
      <c r="K13" s="231">
        <f t="shared" si="0"/>
        <v>11</v>
      </c>
      <c r="L13" s="323">
        <v>6802</v>
      </c>
      <c r="M13" s="49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18"/>
      <c r="H14" s="457">
        <v>6553</v>
      </c>
      <c r="I14" s="254">
        <v>21</v>
      </c>
      <c r="J14" s="514" t="s">
        <v>166</v>
      </c>
      <c r="K14" s="120" t="s">
        <v>8</v>
      </c>
      <c r="L14" s="324">
        <v>214509</v>
      </c>
      <c r="M14" s="1"/>
      <c r="N14" s="57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98">
        <v>6152</v>
      </c>
      <c r="I15" s="91">
        <v>25</v>
      </c>
      <c r="J15" s="36" t="s">
        <v>29</v>
      </c>
      <c r="K15" s="55"/>
      <c r="L15" s="29"/>
      <c r="M15" s="1"/>
      <c r="N15" s="57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98">
        <v>5978</v>
      </c>
      <c r="I16" s="91">
        <v>38</v>
      </c>
      <c r="J16" s="36" t="s">
        <v>38</v>
      </c>
      <c r="K16" s="55"/>
      <c r="L16" s="3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98">
        <v>4920</v>
      </c>
      <c r="I17" s="91">
        <v>26</v>
      </c>
      <c r="J17" s="36" t="s">
        <v>30</v>
      </c>
      <c r="L17" s="35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512">
        <v>2782</v>
      </c>
      <c r="I18" s="91">
        <v>9</v>
      </c>
      <c r="J18" s="393" t="s">
        <v>172</v>
      </c>
      <c r="K18" s="1"/>
      <c r="L18" s="214" t="s">
        <v>104</v>
      </c>
      <c r="M18" t="s">
        <v>63</v>
      </c>
      <c r="N18" s="46" t="s">
        <v>75</v>
      </c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99">
        <v>2179</v>
      </c>
      <c r="I19" s="91">
        <v>24</v>
      </c>
      <c r="J19" s="349" t="s">
        <v>28</v>
      </c>
      <c r="K19" s="131">
        <f>SUM(I4)</f>
        <v>17</v>
      </c>
      <c r="L19" s="36" t="s">
        <v>21</v>
      </c>
      <c r="M19" s="448">
        <v>31665</v>
      </c>
      <c r="N19" s="99">
        <f>SUM(H4)</f>
        <v>39094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65" t="s">
        <v>46</v>
      </c>
      <c r="B20" s="66" t="s">
        <v>53</v>
      </c>
      <c r="C20" s="66" t="s">
        <v>206</v>
      </c>
      <c r="D20" s="66" t="s">
        <v>184</v>
      </c>
      <c r="E20" s="66" t="s">
        <v>51</v>
      </c>
      <c r="F20" s="66" t="s">
        <v>50</v>
      </c>
      <c r="G20" s="67" t="s">
        <v>52</v>
      </c>
      <c r="H20" s="98">
        <v>1527</v>
      </c>
      <c r="I20" s="91">
        <v>1</v>
      </c>
      <c r="J20" s="36" t="s">
        <v>4</v>
      </c>
      <c r="K20" s="131">
        <f t="shared" ref="K20:K28" si="1">SUM(I5)</f>
        <v>3</v>
      </c>
      <c r="L20" s="36" t="s">
        <v>10</v>
      </c>
      <c r="M20" s="449">
        <v>4473</v>
      </c>
      <c r="N20" s="99">
        <f t="shared" ref="N20:N28" si="2">SUM(H5)</f>
        <v>27912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68">
        <v>1</v>
      </c>
      <c r="B21" s="36" t="s">
        <v>21</v>
      </c>
      <c r="C21" s="230">
        <f>SUM(H4)</f>
        <v>39094</v>
      </c>
      <c r="D21" s="6">
        <f>SUM(L4)</f>
        <v>31621</v>
      </c>
      <c r="E21" s="58">
        <f t="shared" ref="E21:E30" si="3">SUM(N19/M19*100)</f>
        <v>123.46123480183167</v>
      </c>
      <c r="F21" s="58">
        <f t="shared" ref="F21:F31" si="4">SUM(C21/D21*100)</f>
        <v>123.63302868346983</v>
      </c>
      <c r="G21" s="69"/>
      <c r="H21" s="98">
        <v>1327</v>
      </c>
      <c r="I21" s="91">
        <v>36</v>
      </c>
      <c r="J21" s="36" t="s">
        <v>5</v>
      </c>
      <c r="K21" s="131">
        <f t="shared" si="1"/>
        <v>33</v>
      </c>
      <c r="L21" s="36" t="s">
        <v>0</v>
      </c>
      <c r="M21" s="449">
        <v>14913</v>
      </c>
      <c r="N21" s="99">
        <f t="shared" si="2"/>
        <v>21692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68">
        <v>2</v>
      </c>
      <c r="B22" s="36" t="s">
        <v>10</v>
      </c>
      <c r="C22" s="230">
        <f t="shared" ref="C22:C30" si="5">SUM(H5)</f>
        <v>27912</v>
      </c>
      <c r="D22" s="6">
        <f t="shared" ref="D22:D30" si="6">SUM(L5)</f>
        <v>13178</v>
      </c>
      <c r="E22" s="58">
        <f t="shared" si="3"/>
        <v>624.01073105298451</v>
      </c>
      <c r="F22" s="58">
        <f t="shared" si="4"/>
        <v>211.8075580512976</v>
      </c>
      <c r="G22" s="69"/>
      <c r="H22" s="98">
        <v>1025</v>
      </c>
      <c r="I22" s="91">
        <v>14</v>
      </c>
      <c r="J22" s="36" t="s">
        <v>19</v>
      </c>
      <c r="K22" s="131">
        <f t="shared" si="1"/>
        <v>31</v>
      </c>
      <c r="L22" s="36" t="s">
        <v>64</v>
      </c>
      <c r="M22" s="449">
        <v>27859</v>
      </c>
      <c r="N22" s="99">
        <f t="shared" si="2"/>
        <v>17470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68">
        <v>3</v>
      </c>
      <c r="B23" s="36" t="s">
        <v>0</v>
      </c>
      <c r="C23" s="458">
        <f t="shared" si="5"/>
        <v>21692</v>
      </c>
      <c r="D23" s="110">
        <f t="shared" si="6"/>
        <v>22407</v>
      </c>
      <c r="E23" s="459">
        <f t="shared" si="3"/>
        <v>145.45698383960303</v>
      </c>
      <c r="F23" s="459">
        <f t="shared" si="4"/>
        <v>96.809032891507115</v>
      </c>
      <c r="G23" s="69"/>
      <c r="H23" s="98">
        <v>745</v>
      </c>
      <c r="I23" s="91">
        <v>27</v>
      </c>
      <c r="J23" s="36" t="s">
        <v>31</v>
      </c>
      <c r="K23" s="131">
        <f t="shared" si="1"/>
        <v>34</v>
      </c>
      <c r="L23" s="36" t="s">
        <v>1</v>
      </c>
      <c r="M23" s="449">
        <v>13842</v>
      </c>
      <c r="N23" s="99">
        <f t="shared" si="2"/>
        <v>16397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68">
        <v>4</v>
      </c>
      <c r="B24" s="36" t="s">
        <v>64</v>
      </c>
      <c r="C24" s="230">
        <f t="shared" si="5"/>
        <v>17470</v>
      </c>
      <c r="D24" s="6">
        <f t="shared" si="6"/>
        <v>22272</v>
      </c>
      <c r="E24" s="58">
        <f t="shared" si="3"/>
        <v>62.708639936824731</v>
      </c>
      <c r="F24" s="58">
        <f t="shared" si="4"/>
        <v>78.439295977011497</v>
      </c>
      <c r="G24" s="69"/>
      <c r="H24" s="98">
        <v>463</v>
      </c>
      <c r="I24" s="91">
        <v>12</v>
      </c>
      <c r="J24" s="36" t="s">
        <v>18</v>
      </c>
      <c r="K24" s="131">
        <f t="shared" si="1"/>
        <v>16</v>
      </c>
      <c r="L24" s="36" t="s">
        <v>3</v>
      </c>
      <c r="M24" s="449">
        <v>10996</v>
      </c>
      <c r="N24" s="99">
        <f t="shared" si="2"/>
        <v>15646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68">
        <v>5</v>
      </c>
      <c r="B25" s="36" t="s">
        <v>1</v>
      </c>
      <c r="C25" s="230">
        <f t="shared" si="5"/>
        <v>16397</v>
      </c>
      <c r="D25" s="6">
        <f t="shared" si="6"/>
        <v>17520</v>
      </c>
      <c r="E25" s="58">
        <f t="shared" si="3"/>
        <v>118.45831527235948</v>
      </c>
      <c r="F25" s="58">
        <f t="shared" si="4"/>
        <v>93.590182648401836</v>
      </c>
      <c r="G25" s="79"/>
      <c r="H25" s="48">
        <v>282</v>
      </c>
      <c r="I25" s="91">
        <v>4</v>
      </c>
      <c r="J25" s="36" t="s">
        <v>11</v>
      </c>
      <c r="K25" s="131">
        <f t="shared" si="1"/>
        <v>40</v>
      </c>
      <c r="L25" s="349" t="s">
        <v>2</v>
      </c>
      <c r="M25" s="449">
        <v>13446</v>
      </c>
      <c r="N25" s="99">
        <f t="shared" si="2"/>
        <v>13404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68">
        <v>6</v>
      </c>
      <c r="B26" s="36" t="s">
        <v>3</v>
      </c>
      <c r="C26" s="230">
        <f t="shared" si="5"/>
        <v>15646</v>
      </c>
      <c r="D26" s="6">
        <f t="shared" si="6"/>
        <v>15234</v>
      </c>
      <c r="E26" s="58">
        <f t="shared" si="3"/>
        <v>142.28810476536921</v>
      </c>
      <c r="F26" s="58">
        <f t="shared" si="4"/>
        <v>102.70447682814756</v>
      </c>
      <c r="G26" s="69"/>
      <c r="H26" s="98">
        <v>263</v>
      </c>
      <c r="I26" s="91">
        <v>20</v>
      </c>
      <c r="J26" s="36" t="s">
        <v>24</v>
      </c>
      <c r="K26" s="131">
        <f t="shared" si="1"/>
        <v>13</v>
      </c>
      <c r="L26" s="36" t="s">
        <v>7</v>
      </c>
      <c r="M26" s="449">
        <v>8936</v>
      </c>
      <c r="N26" s="99">
        <f t="shared" si="2"/>
        <v>12750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68">
        <v>7</v>
      </c>
      <c r="B27" s="349" t="s">
        <v>2</v>
      </c>
      <c r="C27" s="230">
        <f t="shared" si="5"/>
        <v>13404</v>
      </c>
      <c r="D27" s="6">
        <f t="shared" si="6"/>
        <v>13709</v>
      </c>
      <c r="E27" s="58">
        <f t="shared" si="3"/>
        <v>99.68763944667559</v>
      </c>
      <c r="F27" s="58">
        <f t="shared" si="4"/>
        <v>97.775184185571518</v>
      </c>
      <c r="G27" s="69"/>
      <c r="H27" s="98">
        <v>260</v>
      </c>
      <c r="I27" s="91">
        <v>39</v>
      </c>
      <c r="J27" s="36" t="s">
        <v>39</v>
      </c>
      <c r="K27" s="131">
        <f t="shared" si="1"/>
        <v>2</v>
      </c>
      <c r="L27" s="36" t="s">
        <v>6</v>
      </c>
      <c r="M27" s="450">
        <v>12936</v>
      </c>
      <c r="N27" s="99">
        <f t="shared" si="2"/>
        <v>12610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68">
        <v>8</v>
      </c>
      <c r="B28" s="36" t="s">
        <v>7</v>
      </c>
      <c r="C28" s="230">
        <f t="shared" si="5"/>
        <v>12750</v>
      </c>
      <c r="D28" s="6">
        <f t="shared" si="6"/>
        <v>15053</v>
      </c>
      <c r="E28" s="58">
        <f t="shared" si="3"/>
        <v>142.68128916741273</v>
      </c>
      <c r="F28" s="58">
        <f t="shared" si="4"/>
        <v>84.700724108151206</v>
      </c>
      <c r="G28" s="80"/>
      <c r="H28" s="98">
        <v>246</v>
      </c>
      <c r="I28" s="91">
        <v>7</v>
      </c>
      <c r="J28" s="36" t="s">
        <v>14</v>
      </c>
      <c r="K28" s="206">
        <f t="shared" si="1"/>
        <v>11</v>
      </c>
      <c r="L28" s="84" t="s">
        <v>17</v>
      </c>
      <c r="M28" s="451">
        <v>6542</v>
      </c>
      <c r="N28" s="190">
        <f t="shared" si="2"/>
        <v>7196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68">
        <v>9</v>
      </c>
      <c r="B29" s="36" t="s">
        <v>6</v>
      </c>
      <c r="C29" s="230">
        <f t="shared" si="5"/>
        <v>12610</v>
      </c>
      <c r="D29" s="6">
        <f t="shared" si="6"/>
        <v>18851</v>
      </c>
      <c r="E29" s="58">
        <f t="shared" si="3"/>
        <v>97.47990105132962</v>
      </c>
      <c r="F29" s="58">
        <f t="shared" si="4"/>
        <v>66.893003023712268</v>
      </c>
      <c r="G29" s="79"/>
      <c r="H29" s="48">
        <v>104</v>
      </c>
      <c r="I29" s="91">
        <v>5</v>
      </c>
      <c r="J29" s="36" t="s">
        <v>12</v>
      </c>
      <c r="K29" s="129"/>
      <c r="L29" s="129" t="s">
        <v>176</v>
      </c>
      <c r="M29" s="452">
        <v>177195</v>
      </c>
      <c r="N29" s="195">
        <f>SUM(H44)</f>
        <v>219382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1">
        <v>10</v>
      </c>
      <c r="B30" s="84" t="s">
        <v>17</v>
      </c>
      <c r="C30" s="230">
        <f t="shared" si="5"/>
        <v>7196</v>
      </c>
      <c r="D30" s="6">
        <f t="shared" si="6"/>
        <v>6802</v>
      </c>
      <c r="E30" s="64">
        <f t="shared" si="3"/>
        <v>109.99694283093855</v>
      </c>
      <c r="F30" s="70">
        <f t="shared" si="4"/>
        <v>105.79241399588358</v>
      </c>
      <c r="G30" s="82"/>
      <c r="H30" s="98">
        <v>96</v>
      </c>
      <c r="I30" s="91">
        <v>10</v>
      </c>
      <c r="J30" s="36" t="s">
        <v>16</v>
      </c>
      <c r="K30" s="1"/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72"/>
      <c r="B31" s="73" t="s">
        <v>57</v>
      </c>
      <c r="C31" s="74">
        <f>SUM(H44)</f>
        <v>219382</v>
      </c>
      <c r="D31" s="74">
        <f>SUM(L14)</f>
        <v>214509</v>
      </c>
      <c r="E31" s="77">
        <f>SUM(N29/M29*100)</f>
        <v>123.8082338666441</v>
      </c>
      <c r="F31" s="70">
        <f t="shared" si="4"/>
        <v>102.27169955572958</v>
      </c>
      <c r="G31" s="78"/>
      <c r="H31" s="98">
        <v>77</v>
      </c>
      <c r="I31" s="91">
        <v>29</v>
      </c>
      <c r="J31" s="36" t="s">
        <v>54</v>
      </c>
      <c r="K31" s="1"/>
      <c r="L31" s="57"/>
      <c r="M31" s="28"/>
      <c r="N31" s="28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99">
        <v>69</v>
      </c>
      <c r="I32" s="91">
        <v>15</v>
      </c>
      <c r="J32" s="36" t="s">
        <v>20</v>
      </c>
      <c r="K32" s="1"/>
      <c r="L32" s="57"/>
      <c r="M32" s="28"/>
      <c r="N32" s="2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28"/>
      <c r="D33" s="1"/>
      <c r="E33" s="19"/>
      <c r="H33" s="98">
        <v>64</v>
      </c>
      <c r="I33" s="91">
        <v>18</v>
      </c>
      <c r="J33" s="36" t="s">
        <v>22</v>
      </c>
      <c r="K33" s="1"/>
      <c r="L33" s="57"/>
      <c r="M33" s="28"/>
      <c r="N33" s="2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98">
        <v>64</v>
      </c>
      <c r="I34" s="91">
        <v>32</v>
      </c>
      <c r="J34" s="36" t="s">
        <v>35</v>
      </c>
      <c r="K34" s="1"/>
      <c r="L34" s="57"/>
      <c r="M34" s="28"/>
      <c r="N34" s="2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28"/>
      <c r="D35" s="1"/>
      <c r="E35" s="19"/>
      <c r="F35" s="1"/>
      <c r="H35" s="137">
        <v>19</v>
      </c>
      <c r="I35" s="91">
        <v>23</v>
      </c>
      <c r="J35" s="36" t="s">
        <v>27</v>
      </c>
      <c r="K35" s="1"/>
      <c r="L35" s="57"/>
      <c r="M35" s="28"/>
      <c r="N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99">
        <v>13</v>
      </c>
      <c r="I36" s="91">
        <v>37</v>
      </c>
      <c r="J36" s="36" t="s">
        <v>37</v>
      </c>
      <c r="K36" s="1"/>
      <c r="L36" s="57"/>
      <c r="M36" s="28"/>
      <c r="N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391">
        <v>3</v>
      </c>
      <c r="I37" s="91">
        <v>19</v>
      </c>
      <c r="J37" s="36" t="s">
        <v>23</v>
      </c>
      <c r="K37" s="1"/>
      <c r="L37" s="57"/>
      <c r="M37" s="28"/>
      <c r="N37" s="28"/>
      <c r="Q37" s="1"/>
      <c r="R37" s="52"/>
      <c r="S37" s="28"/>
      <c r="T37" s="28"/>
      <c r="U37" s="28"/>
      <c r="V37" s="28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98">
        <v>0</v>
      </c>
      <c r="I38" s="91">
        <v>6</v>
      </c>
      <c r="J38" s="36" t="s">
        <v>13</v>
      </c>
      <c r="K38" s="1"/>
      <c r="L38" s="57"/>
      <c r="M38" s="28"/>
      <c r="N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98">
        <v>0</v>
      </c>
      <c r="I39" s="91">
        <v>8</v>
      </c>
      <c r="J39" s="36" t="s">
        <v>15</v>
      </c>
      <c r="K39" s="1"/>
      <c r="L39" s="57"/>
      <c r="M39" s="28"/>
      <c r="N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345">
        <v>0</v>
      </c>
      <c r="I40" s="91">
        <v>22</v>
      </c>
      <c r="J40" s="36" t="s">
        <v>26</v>
      </c>
      <c r="K40" s="1"/>
      <c r="L40" s="57"/>
      <c r="M40" s="28"/>
      <c r="N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98">
        <v>0</v>
      </c>
      <c r="I41" s="91">
        <v>28</v>
      </c>
      <c r="J41" s="36" t="s">
        <v>32</v>
      </c>
      <c r="K41" s="1"/>
      <c r="L41" s="1"/>
      <c r="N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98">
        <v>0</v>
      </c>
      <c r="I42" s="91">
        <v>30</v>
      </c>
      <c r="J42" s="36" t="s">
        <v>33</v>
      </c>
      <c r="K42" s="1"/>
      <c r="L42" s="1"/>
      <c r="M42" s="52"/>
      <c r="N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98">
        <v>0</v>
      </c>
      <c r="I43" s="91">
        <v>35</v>
      </c>
      <c r="J43" s="36" t="s">
        <v>36</v>
      </c>
      <c r="K43" s="1"/>
      <c r="L43" s="1"/>
      <c r="M43" s="52"/>
      <c r="N43" s="28"/>
      <c r="Q43" s="1"/>
      <c r="R43" s="52"/>
      <c r="S43" s="33"/>
      <c r="T43" s="33"/>
      <c r="U43" s="33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34">
        <f>SUM(H4:H43)</f>
        <v>219382</v>
      </c>
      <c r="I44" s="91"/>
      <c r="J44" s="4" t="s">
        <v>48</v>
      </c>
      <c r="K44" s="1"/>
      <c r="L44" s="1"/>
      <c r="M44" s="52"/>
      <c r="N44" s="28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2"/>
      <c r="N45" s="28"/>
      <c r="Q45" s="1"/>
      <c r="R45" s="12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2"/>
      <c r="N46" s="28"/>
      <c r="Q46" s="1"/>
      <c r="R46" s="12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L47" s="1"/>
      <c r="M47" s="52"/>
      <c r="N47" s="28"/>
      <c r="Q47" s="1"/>
      <c r="R47" s="122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1"/>
    </row>
    <row r="48" spans="3:31" x14ac:dyDescent="0.15">
      <c r="C48" s="1"/>
      <c r="D48" s="1"/>
      <c r="E48" s="1"/>
      <c r="F48" s="1"/>
      <c r="G48" s="1"/>
      <c r="H48" s="215" t="s">
        <v>206</v>
      </c>
      <c r="I48" s="91"/>
      <c r="J48" s="216" t="s">
        <v>92</v>
      </c>
      <c r="K48" s="4"/>
      <c r="L48" s="384" t="s">
        <v>184</v>
      </c>
      <c r="M48" s="52"/>
      <c r="N48" s="28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06" t="s">
        <v>100</v>
      </c>
      <c r="I49" s="91"/>
      <c r="J49" s="160" t="s">
        <v>9</v>
      </c>
      <c r="K49" s="4"/>
      <c r="L49" s="384" t="s">
        <v>182</v>
      </c>
      <c r="M49" s="90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1"/>
      <c r="F50" s="1"/>
      <c r="G50" s="1"/>
      <c r="H50" s="47">
        <v>34805</v>
      </c>
      <c r="I50" s="91">
        <v>16</v>
      </c>
      <c r="J50" s="36" t="s">
        <v>3</v>
      </c>
      <c r="K50" s="382">
        <f>SUM(I50)</f>
        <v>16</v>
      </c>
      <c r="L50" s="385">
        <v>31612</v>
      </c>
      <c r="M50" s="49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48">
        <v>9430</v>
      </c>
      <c r="I51" s="91">
        <v>33</v>
      </c>
      <c r="J51" s="36" t="s">
        <v>0</v>
      </c>
      <c r="K51" s="382">
        <f t="shared" ref="K51:K59" si="7">SUM(I51)</f>
        <v>33</v>
      </c>
      <c r="L51" s="386">
        <v>2735</v>
      </c>
      <c r="M51" s="49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48">
        <v>5650</v>
      </c>
      <c r="I52" s="91">
        <v>26</v>
      </c>
      <c r="J52" s="36" t="s">
        <v>30</v>
      </c>
      <c r="K52" s="382">
        <f t="shared" si="7"/>
        <v>26</v>
      </c>
      <c r="L52" s="386">
        <v>4969</v>
      </c>
      <c r="M52" s="49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65" t="s">
        <v>46</v>
      </c>
      <c r="B53" s="66" t="s">
        <v>53</v>
      </c>
      <c r="C53" s="66" t="s">
        <v>206</v>
      </c>
      <c r="D53" s="66" t="s">
        <v>184</v>
      </c>
      <c r="E53" s="66" t="s">
        <v>51</v>
      </c>
      <c r="F53" s="66" t="s">
        <v>50</v>
      </c>
      <c r="G53" s="67" t="s">
        <v>52</v>
      </c>
      <c r="H53" s="48">
        <v>4940</v>
      </c>
      <c r="I53" s="91">
        <v>38</v>
      </c>
      <c r="J53" s="36" t="s">
        <v>38</v>
      </c>
      <c r="K53" s="382">
        <f t="shared" si="7"/>
        <v>38</v>
      </c>
      <c r="L53" s="386">
        <v>8827</v>
      </c>
      <c r="M53" s="49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68">
        <v>1</v>
      </c>
      <c r="B54" s="36" t="s">
        <v>3</v>
      </c>
      <c r="C54" s="47">
        <f>SUM(H50)</f>
        <v>34805</v>
      </c>
      <c r="D54" s="110">
        <f>SUM(L50)</f>
        <v>31612</v>
      </c>
      <c r="E54" s="58">
        <f t="shared" ref="E54:E63" si="8">SUM(N67/M67*100)</f>
        <v>166.20505228976648</v>
      </c>
      <c r="F54" s="58">
        <f t="shared" ref="F54:F61" si="9">SUM(C54/D54*100)</f>
        <v>110.10059471086929</v>
      </c>
      <c r="G54" s="69"/>
      <c r="H54" s="98">
        <v>3783</v>
      </c>
      <c r="I54" s="91">
        <v>34</v>
      </c>
      <c r="J54" s="36" t="s">
        <v>1</v>
      </c>
      <c r="K54" s="382">
        <f t="shared" si="7"/>
        <v>34</v>
      </c>
      <c r="L54" s="386">
        <v>3441</v>
      </c>
      <c r="M54" s="49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68">
        <v>2</v>
      </c>
      <c r="B55" s="36" t="s">
        <v>0</v>
      </c>
      <c r="C55" s="47">
        <f t="shared" ref="C55:C63" si="10">SUM(H51)</f>
        <v>9430</v>
      </c>
      <c r="D55" s="110">
        <f t="shared" ref="D55:D63" si="11">SUM(L51)</f>
        <v>2735</v>
      </c>
      <c r="E55" s="58">
        <f t="shared" si="8"/>
        <v>153.90892769707852</v>
      </c>
      <c r="F55" s="58">
        <f t="shared" si="9"/>
        <v>344.78976234003659</v>
      </c>
      <c r="G55" s="69"/>
      <c r="H55" s="98">
        <v>2607</v>
      </c>
      <c r="I55" s="91">
        <v>36</v>
      </c>
      <c r="J55" s="36" t="s">
        <v>5</v>
      </c>
      <c r="K55" s="382">
        <f t="shared" si="7"/>
        <v>36</v>
      </c>
      <c r="L55" s="386">
        <v>333</v>
      </c>
      <c r="M55" s="49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68">
        <v>3</v>
      </c>
      <c r="B56" s="36" t="s">
        <v>30</v>
      </c>
      <c r="C56" s="47">
        <f t="shared" si="10"/>
        <v>5650</v>
      </c>
      <c r="D56" s="110">
        <f t="shared" si="11"/>
        <v>4969</v>
      </c>
      <c r="E56" s="58">
        <f t="shared" si="8"/>
        <v>129.9746951920865</v>
      </c>
      <c r="F56" s="58">
        <f t="shared" si="9"/>
        <v>113.70497081907828</v>
      </c>
      <c r="G56" s="69"/>
      <c r="H56" s="48">
        <v>1950</v>
      </c>
      <c r="I56" s="91">
        <v>40</v>
      </c>
      <c r="J56" s="36" t="s">
        <v>2</v>
      </c>
      <c r="K56" s="382">
        <f t="shared" si="7"/>
        <v>40</v>
      </c>
      <c r="L56" s="386">
        <v>1350</v>
      </c>
      <c r="M56" s="49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68">
        <v>4</v>
      </c>
      <c r="B57" s="36" t="s">
        <v>38</v>
      </c>
      <c r="C57" s="47">
        <f t="shared" si="10"/>
        <v>4940</v>
      </c>
      <c r="D57" s="110">
        <f t="shared" si="11"/>
        <v>8827</v>
      </c>
      <c r="E57" s="58">
        <f t="shared" si="8"/>
        <v>128.77997914494267</v>
      </c>
      <c r="F57" s="58">
        <f t="shared" si="9"/>
        <v>55.964653902798233</v>
      </c>
      <c r="G57" s="69"/>
      <c r="H57" s="48">
        <v>1113</v>
      </c>
      <c r="I57" s="91">
        <v>25</v>
      </c>
      <c r="J57" s="36" t="s">
        <v>29</v>
      </c>
      <c r="K57" s="382">
        <f t="shared" si="7"/>
        <v>25</v>
      </c>
      <c r="L57" s="386">
        <v>1771</v>
      </c>
      <c r="M57" s="49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68">
        <v>5</v>
      </c>
      <c r="B58" s="36" t="s">
        <v>1</v>
      </c>
      <c r="C58" s="47">
        <f t="shared" si="10"/>
        <v>3783</v>
      </c>
      <c r="D58" s="110">
        <f t="shared" si="11"/>
        <v>3441</v>
      </c>
      <c r="E58" s="58">
        <f t="shared" si="8"/>
        <v>117.01206309928858</v>
      </c>
      <c r="F58" s="58">
        <f t="shared" si="9"/>
        <v>109.93897122929381</v>
      </c>
      <c r="G58" s="79"/>
      <c r="H58" s="48">
        <v>690</v>
      </c>
      <c r="I58" s="91">
        <v>14</v>
      </c>
      <c r="J58" s="36" t="s">
        <v>19</v>
      </c>
      <c r="K58" s="382">
        <f t="shared" si="7"/>
        <v>14</v>
      </c>
      <c r="L58" s="386">
        <v>900</v>
      </c>
      <c r="M58" s="49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68">
        <v>6</v>
      </c>
      <c r="B59" s="36" t="s">
        <v>5</v>
      </c>
      <c r="C59" s="47">
        <f t="shared" si="10"/>
        <v>2607</v>
      </c>
      <c r="D59" s="110">
        <f t="shared" si="11"/>
        <v>333</v>
      </c>
      <c r="E59" s="58">
        <f t="shared" si="8"/>
        <v>144.75291504719601</v>
      </c>
      <c r="F59" s="58">
        <f t="shared" si="9"/>
        <v>782.88288288288288</v>
      </c>
      <c r="G59" s="69"/>
      <c r="H59" s="460">
        <v>687</v>
      </c>
      <c r="I59" s="152">
        <v>24</v>
      </c>
      <c r="J59" s="508" t="s">
        <v>28</v>
      </c>
      <c r="K59" s="383">
        <f t="shared" si="7"/>
        <v>24</v>
      </c>
      <c r="L59" s="387">
        <v>220</v>
      </c>
      <c r="M59" s="49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  <c r="AE59" s="1"/>
    </row>
    <row r="60" spans="1:31" s="53" customFormat="1" ht="14.25" thickTop="1" x14ac:dyDescent="0.15">
      <c r="A60" s="439">
        <v>7</v>
      </c>
      <c r="B60" s="36" t="s">
        <v>2</v>
      </c>
      <c r="C60" s="99">
        <f t="shared" si="10"/>
        <v>1950</v>
      </c>
      <c r="D60" s="110">
        <f t="shared" si="11"/>
        <v>1350</v>
      </c>
      <c r="E60" s="58">
        <f t="shared" si="8"/>
        <v>103.72340425531914</v>
      </c>
      <c r="F60" s="58">
        <f t="shared" si="9"/>
        <v>144.44444444444443</v>
      </c>
      <c r="G60" s="440"/>
      <c r="H60" s="511">
        <v>518</v>
      </c>
      <c r="I60" s="254">
        <v>31</v>
      </c>
      <c r="J60" s="468" t="s">
        <v>108</v>
      </c>
      <c r="K60" s="441" t="s">
        <v>8</v>
      </c>
      <c r="L60" s="454">
        <v>58315</v>
      </c>
      <c r="M60" s="442"/>
      <c r="N60" s="101"/>
      <c r="Q60" s="100"/>
      <c r="R60" s="442"/>
      <c r="S60" s="101"/>
      <c r="T60" s="101"/>
      <c r="U60" s="101"/>
      <c r="V60" s="101"/>
      <c r="W60" s="100"/>
      <c r="X60" s="100"/>
      <c r="Y60" s="100"/>
      <c r="Z60" s="100"/>
      <c r="AA60" s="100"/>
      <c r="AB60" s="100"/>
      <c r="AC60" s="100"/>
      <c r="AD60" s="100"/>
      <c r="AE60" s="100"/>
    </row>
    <row r="61" spans="1:31" x14ac:dyDescent="0.15">
      <c r="A61" s="68">
        <v>8</v>
      </c>
      <c r="B61" s="36" t="s">
        <v>29</v>
      </c>
      <c r="C61" s="47">
        <f t="shared" si="10"/>
        <v>1113</v>
      </c>
      <c r="D61" s="110">
        <f t="shared" si="11"/>
        <v>1771</v>
      </c>
      <c r="E61" s="58">
        <f t="shared" si="8"/>
        <v>138.2608695652174</v>
      </c>
      <c r="F61" s="58">
        <f t="shared" si="9"/>
        <v>62.845849802371546</v>
      </c>
      <c r="G61" s="80"/>
      <c r="H61" s="98">
        <v>159</v>
      </c>
      <c r="I61" s="91">
        <v>37</v>
      </c>
      <c r="J61" s="36" t="s">
        <v>37</v>
      </c>
      <c r="K61" s="59"/>
      <c r="L61" s="1"/>
      <c r="M61" s="52"/>
      <c r="N61" s="28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68">
        <v>9</v>
      </c>
      <c r="B62" s="36" t="s">
        <v>19</v>
      </c>
      <c r="C62" s="47">
        <f t="shared" si="10"/>
        <v>690</v>
      </c>
      <c r="D62" s="110">
        <f t="shared" si="11"/>
        <v>900</v>
      </c>
      <c r="E62" s="58">
        <f t="shared" si="8"/>
        <v>93.622795115332423</v>
      </c>
      <c r="F62" s="58">
        <f>SUM(C62/D62*100)</f>
        <v>76.666666666666671</v>
      </c>
      <c r="G62" s="79"/>
      <c r="H62" s="98">
        <v>158</v>
      </c>
      <c r="I62" s="91">
        <v>15</v>
      </c>
      <c r="J62" s="36" t="s">
        <v>20</v>
      </c>
      <c r="K62" s="59"/>
      <c r="L62" s="1"/>
      <c r="M62" s="52"/>
      <c r="N62" s="28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1">
        <v>10</v>
      </c>
      <c r="B63" s="508" t="s">
        <v>28</v>
      </c>
      <c r="C63" s="47">
        <f t="shared" si="10"/>
        <v>687</v>
      </c>
      <c r="D63" s="110">
        <f t="shared" si="11"/>
        <v>220</v>
      </c>
      <c r="E63" s="64">
        <f t="shared" si="8"/>
        <v>108.70253164556962</v>
      </c>
      <c r="F63" s="58">
        <f>SUM(C63/D63*100)</f>
        <v>312.27272727272725</v>
      </c>
      <c r="G63" s="82"/>
      <c r="H63" s="98">
        <v>114</v>
      </c>
      <c r="I63" s="91">
        <v>13</v>
      </c>
      <c r="J63" s="36" t="s">
        <v>7</v>
      </c>
      <c r="K63" s="59"/>
      <c r="L63" s="1"/>
      <c r="M63" s="52"/>
      <c r="N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72"/>
      <c r="B64" s="73" t="s">
        <v>58</v>
      </c>
      <c r="C64" s="74">
        <f>SUM(H90)</f>
        <v>66799</v>
      </c>
      <c r="D64" s="74">
        <f>SUM(L60)</f>
        <v>58315</v>
      </c>
      <c r="E64" s="77">
        <f>SUM(N77/M77*100)</f>
        <v>147.34206811364038</v>
      </c>
      <c r="F64" s="77">
        <f>SUM(C64/D64*100)</f>
        <v>114.54857240847123</v>
      </c>
      <c r="G64" s="78"/>
      <c r="H64" s="407">
        <v>93</v>
      </c>
      <c r="I64" s="91">
        <v>1</v>
      </c>
      <c r="J64" s="36" t="s">
        <v>4</v>
      </c>
      <c r="K64" s="55"/>
      <c r="L64" s="1"/>
      <c r="M64" s="52"/>
      <c r="N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47">
        <v>80</v>
      </c>
      <c r="I65" s="91">
        <v>9</v>
      </c>
      <c r="J65" s="393" t="s">
        <v>172</v>
      </c>
      <c r="L65" s="1"/>
      <c r="M65" s="52"/>
      <c r="N65" s="28"/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48">
        <v>16</v>
      </c>
      <c r="I66" s="91">
        <v>19</v>
      </c>
      <c r="J66" s="36" t="s">
        <v>23</v>
      </c>
      <c r="K66" s="1"/>
      <c r="L66" s="217" t="s">
        <v>92</v>
      </c>
      <c r="M66" s="400" t="s">
        <v>69</v>
      </c>
      <c r="N66" s="46" t="s">
        <v>75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28"/>
      <c r="H67" s="48">
        <v>6</v>
      </c>
      <c r="I67" s="91">
        <v>23</v>
      </c>
      <c r="J67" s="36" t="s">
        <v>27</v>
      </c>
      <c r="K67" s="4">
        <f>SUM(I50)</f>
        <v>16</v>
      </c>
      <c r="L67" s="36" t="s">
        <v>3</v>
      </c>
      <c r="M67" s="487">
        <v>20941</v>
      </c>
      <c r="N67" s="99">
        <f>SUM(H50)</f>
        <v>34805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28"/>
      <c r="H68" s="48">
        <v>0</v>
      </c>
      <c r="I68" s="91">
        <v>2</v>
      </c>
      <c r="J68" s="36" t="s">
        <v>6</v>
      </c>
      <c r="K68" s="4">
        <f t="shared" ref="K68:K76" si="12">SUM(I51)</f>
        <v>33</v>
      </c>
      <c r="L68" s="36" t="s">
        <v>0</v>
      </c>
      <c r="M68" s="488">
        <v>6127</v>
      </c>
      <c r="N68" s="99">
        <f t="shared" ref="N68:N76" si="13">SUM(H51)</f>
        <v>9430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48">
        <v>0</v>
      </c>
      <c r="I69" s="91">
        <v>3</v>
      </c>
      <c r="J69" s="36" t="s">
        <v>10</v>
      </c>
      <c r="K69" s="4">
        <f t="shared" si="12"/>
        <v>26</v>
      </c>
      <c r="L69" s="36" t="s">
        <v>30</v>
      </c>
      <c r="M69" s="488">
        <v>4347</v>
      </c>
      <c r="N69" s="99">
        <f t="shared" si="13"/>
        <v>5650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48">
        <v>0</v>
      </c>
      <c r="I70" s="91">
        <v>4</v>
      </c>
      <c r="J70" s="36" t="s">
        <v>11</v>
      </c>
      <c r="K70" s="4">
        <f t="shared" si="12"/>
        <v>38</v>
      </c>
      <c r="L70" s="36" t="s">
        <v>38</v>
      </c>
      <c r="M70" s="488">
        <v>3836</v>
      </c>
      <c r="N70" s="99">
        <f t="shared" si="13"/>
        <v>4940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345">
        <v>0</v>
      </c>
      <c r="I71" s="91">
        <v>5</v>
      </c>
      <c r="J71" s="36" t="s">
        <v>12</v>
      </c>
      <c r="K71" s="4">
        <f t="shared" si="12"/>
        <v>34</v>
      </c>
      <c r="L71" s="36" t="s">
        <v>1</v>
      </c>
      <c r="M71" s="488">
        <v>3233</v>
      </c>
      <c r="N71" s="99">
        <f t="shared" si="13"/>
        <v>3783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48">
        <v>0</v>
      </c>
      <c r="I72" s="91">
        <v>6</v>
      </c>
      <c r="J72" s="36" t="s">
        <v>13</v>
      </c>
      <c r="K72" s="4">
        <f t="shared" si="12"/>
        <v>36</v>
      </c>
      <c r="L72" s="36" t="s">
        <v>5</v>
      </c>
      <c r="M72" s="488">
        <v>1801</v>
      </c>
      <c r="N72" s="99">
        <f t="shared" si="13"/>
        <v>2607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48">
        <v>0</v>
      </c>
      <c r="I73" s="91">
        <v>7</v>
      </c>
      <c r="J73" s="36" t="s">
        <v>14</v>
      </c>
      <c r="K73" s="4">
        <f t="shared" si="12"/>
        <v>40</v>
      </c>
      <c r="L73" s="36" t="s">
        <v>2</v>
      </c>
      <c r="M73" s="488">
        <v>1880</v>
      </c>
      <c r="N73" s="99">
        <f t="shared" si="13"/>
        <v>1950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48">
        <v>0</v>
      </c>
      <c r="I74" s="91">
        <v>8</v>
      </c>
      <c r="J74" s="36" t="s">
        <v>15</v>
      </c>
      <c r="K74" s="4">
        <f t="shared" si="12"/>
        <v>25</v>
      </c>
      <c r="L74" s="36" t="s">
        <v>29</v>
      </c>
      <c r="M74" s="488">
        <v>805</v>
      </c>
      <c r="N74" s="99">
        <f t="shared" si="13"/>
        <v>1113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48">
        <v>0</v>
      </c>
      <c r="I75" s="91">
        <v>10</v>
      </c>
      <c r="J75" s="36" t="s">
        <v>16</v>
      </c>
      <c r="K75" s="4">
        <f t="shared" si="12"/>
        <v>14</v>
      </c>
      <c r="L75" s="36" t="s">
        <v>19</v>
      </c>
      <c r="M75" s="488">
        <v>737</v>
      </c>
      <c r="N75" s="99">
        <f t="shared" si="13"/>
        <v>690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48">
        <v>0</v>
      </c>
      <c r="I76" s="91">
        <v>11</v>
      </c>
      <c r="J76" s="36" t="s">
        <v>17</v>
      </c>
      <c r="K76" s="15">
        <f t="shared" si="12"/>
        <v>24</v>
      </c>
      <c r="L76" s="508" t="s">
        <v>28</v>
      </c>
      <c r="M76" s="489">
        <v>632</v>
      </c>
      <c r="N76" s="190">
        <f t="shared" si="13"/>
        <v>687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98">
        <v>0</v>
      </c>
      <c r="I77" s="91">
        <v>12</v>
      </c>
      <c r="J77" s="36" t="s">
        <v>18</v>
      </c>
      <c r="K77" s="4"/>
      <c r="L77" s="129" t="s">
        <v>62</v>
      </c>
      <c r="M77" s="351">
        <v>45336</v>
      </c>
      <c r="N77" s="195">
        <f>SUM(H90)</f>
        <v>66799</v>
      </c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47">
        <v>0</v>
      </c>
      <c r="I78" s="91">
        <v>17</v>
      </c>
      <c r="J78" s="36" t="s">
        <v>21</v>
      </c>
      <c r="M78" s="53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98">
        <v>0</v>
      </c>
      <c r="I79" s="91">
        <v>18</v>
      </c>
      <c r="J79" s="36" t="s">
        <v>22</v>
      </c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137">
        <v>0</v>
      </c>
      <c r="I80" s="91">
        <v>20</v>
      </c>
      <c r="J80" s="36" t="s">
        <v>24</v>
      </c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99">
        <v>0</v>
      </c>
      <c r="I81" s="91">
        <v>21</v>
      </c>
      <c r="J81" s="36" t="s">
        <v>72</v>
      </c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48">
        <v>0</v>
      </c>
      <c r="I82" s="91">
        <v>22</v>
      </c>
      <c r="J82" s="36" t="s">
        <v>26</v>
      </c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48">
        <v>0</v>
      </c>
      <c r="I83" s="91">
        <v>27</v>
      </c>
      <c r="J83" s="36" t="s">
        <v>31</v>
      </c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48">
        <v>0</v>
      </c>
      <c r="I84" s="91">
        <v>28</v>
      </c>
      <c r="J84" s="36" t="s">
        <v>32</v>
      </c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345">
        <v>0</v>
      </c>
      <c r="I85" s="91">
        <v>29</v>
      </c>
      <c r="J85" s="36" t="s">
        <v>54</v>
      </c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48">
        <v>0</v>
      </c>
      <c r="I86" s="91">
        <v>30</v>
      </c>
      <c r="J86" s="36" t="s">
        <v>33</v>
      </c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48">
        <v>0</v>
      </c>
      <c r="I87" s="91">
        <v>32</v>
      </c>
      <c r="J87" s="36" t="s">
        <v>35</v>
      </c>
      <c r="Q87" s="1"/>
      <c r="R87" s="52"/>
      <c r="S87" s="28"/>
      <c r="T87" s="28"/>
      <c r="U87" s="28"/>
      <c r="V87" s="28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48">
        <v>0</v>
      </c>
      <c r="I88" s="91">
        <v>35</v>
      </c>
      <c r="J88" s="36" t="s">
        <v>36</v>
      </c>
      <c r="Q88" s="1"/>
      <c r="R88" s="52"/>
      <c r="S88" s="33"/>
      <c r="T88" s="3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48">
        <v>0</v>
      </c>
      <c r="I89" s="91">
        <v>39</v>
      </c>
      <c r="J89" s="36" t="s">
        <v>39</v>
      </c>
      <c r="Q89" s="1"/>
      <c r="R89" s="5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32">
        <f>SUM(H50:H89)</f>
        <v>66799</v>
      </c>
      <c r="I90" s="91"/>
      <c r="J90" s="4" t="s">
        <v>48</v>
      </c>
      <c r="Q90" s="1"/>
      <c r="R90" s="12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2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23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2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2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2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1"/>
  <sheetViews>
    <sheetView zoomScaleNormal="100" workbookViewId="0">
      <selection activeCell="M19" sqref="M19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83" t="s">
        <v>102</v>
      </c>
      <c r="I1" t="s">
        <v>49</v>
      </c>
      <c r="J1" s="50"/>
      <c r="K1" s="1"/>
      <c r="L1" s="51"/>
      <c r="N1" s="51"/>
      <c r="O1" s="52"/>
      <c r="Q1" s="1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46" t="s">
        <v>209</v>
      </c>
      <c r="I2" s="4"/>
      <c r="J2" s="208" t="s">
        <v>102</v>
      </c>
      <c r="K2" s="89"/>
      <c r="L2" s="374" t="s">
        <v>181</v>
      </c>
      <c r="N2" s="52"/>
      <c r="O2" s="2"/>
      <c r="Q2" s="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ht="13.5" customHeight="1" x14ac:dyDescent="0.15">
      <c r="H3" s="25" t="s">
        <v>100</v>
      </c>
      <c r="I3" s="4"/>
      <c r="J3" s="160" t="s">
        <v>9</v>
      </c>
      <c r="K3" s="89"/>
      <c r="L3" s="375" t="s">
        <v>100</v>
      </c>
      <c r="N3" s="52"/>
      <c r="O3" s="2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99">
        <v>35641</v>
      </c>
      <c r="I4" s="91">
        <v>33</v>
      </c>
      <c r="J4" s="183" t="s">
        <v>0</v>
      </c>
      <c r="K4" s="135">
        <f>SUM(I4)</f>
        <v>33</v>
      </c>
      <c r="L4" s="367">
        <v>33404</v>
      </c>
      <c r="M4" s="107"/>
      <c r="N4" s="105"/>
      <c r="O4" s="2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98">
        <v>10829</v>
      </c>
      <c r="I5" s="91">
        <v>34</v>
      </c>
      <c r="J5" s="183" t="s">
        <v>1</v>
      </c>
      <c r="K5" s="135">
        <f t="shared" ref="K5:K13" si="0">SUM(I5)</f>
        <v>34</v>
      </c>
      <c r="L5" s="368">
        <v>11497</v>
      </c>
      <c r="M5" s="107"/>
      <c r="N5" s="105"/>
      <c r="O5" s="2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98">
        <v>10690</v>
      </c>
      <c r="I6" s="91">
        <v>13</v>
      </c>
      <c r="J6" s="183" t="s">
        <v>7</v>
      </c>
      <c r="K6" s="135">
        <f t="shared" si="0"/>
        <v>13</v>
      </c>
      <c r="L6" s="368">
        <v>14369</v>
      </c>
      <c r="M6" s="107"/>
      <c r="N6" s="100"/>
      <c r="O6" s="2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345">
        <v>9670</v>
      </c>
      <c r="I7" s="91">
        <v>9</v>
      </c>
      <c r="J7" s="408" t="s">
        <v>171</v>
      </c>
      <c r="K7" s="135">
        <f t="shared" si="0"/>
        <v>9</v>
      </c>
      <c r="L7" s="368">
        <v>9289</v>
      </c>
      <c r="M7" s="107"/>
      <c r="O7" s="2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98">
        <v>6999</v>
      </c>
      <c r="I8" s="91">
        <v>24</v>
      </c>
      <c r="J8" s="183" t="s">
        <v>28</v>
      </c>
      <c r="K8" s="135">
        <f t="shared" si="0"/>
        <v>24</v>
      </c>
      <c r="L8" s="368">
        <v>6418</v>
      </c>
      <c r="M8" s="107"/>
      <c r="N8" s="105"/>
      <c r="O8" s="2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98">
        <v>3871</v>
      </c>
      <c r="I9" s="91">
        <v>25</v>
      </c>
      <c r="J9" s="183" t="s">
        <v>29</v>
      </c>
      <c r="K9" s="135">
        <f t="shared" si="0"/>
        <v>25</v>
      </c>
      <c r="L9" s="368">
        <v>3947</v>
      </c>
      <c r="M9" s="107"/>
      <c r="O9" s="2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98">
        <v>3004</v>
      </c>
      <c r="I10" s="91">
        <v>20</v>
      </c>
      <c r="J10" s="183" t="s">
        <v>24</v>
      </c>
      <c r="K10" s="135">
        <f t="shared" si="0"/>
        <v>20</v>
      </c>
      <c r="L10" s="368">
        <v>1</v>
      </c>
      <c r="M10" s="107"/>
      <c r="O10" s="2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98">
        <v>2724</v>
      </c>
      <c r="I11" s="91">
        <v>36</v>
      </c>
      <c r="J11" s="183" t="s">
        <v>5</v>
      </c>
      <c r="K11" s="135">
        <f t="shared" si="0"/>
        <v>36</v>
      </c>
      <c r="L11" s="368">
        <v>3144</v>
      </c>
      <c r="M11" s="107"/>
      <c r="O11" s="2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345">
        <v>2198</v>
      </c>
      <c r="I12" s="91">
        <v>2</v>
      </c>
      <c r="J12" s="183" t="s">
        <v>6</v>
      </c>
      <c r="K12" s="135">
        <f t="shared" si="0"/>
        <v>2</v>
      </c>
      <c r="L12" s="368">
        <v>44</v>
      </c>
      <c r="M12" s="107"/>
      <c r="O12" s="1"/>
      <c r="Q12" s="1"/>
      <c r="R12" s="52"/>
      <c r="S12" s="28"/>
      <c r="T12" s="28"/>
      <c r="U12" s="101"/>
      <c r="V12" s="28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190">
        <v>1437</v>
      </c>
      <c r="I13" s="152">
        <v>22</v>
      </c>
      <c r="J13" s="253" t="s">
        <v>26</v>
      </c>
      <c r="K13" s="207">
        <f t="shared" si="0"/>
        <v>22</v>
      </c>
      <c r="L13" s="376">
        <v>1409</v>
      </c>
      <c r="M13" s="108"/>
      <c r="N13" s="109"/>
      <c r="O13" s="1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457">
        <v>1412</v>
      </c>
      <c r="I14" s="254">
        <v>12</v>
      </c>
      <c r="J14" s="477" t="s">
        <v>18</v>
      </c>
      <c r="K14" s="89" t="s">
        <v>8</v>
      </c>
      <c r="L14" s="377">
        <v>104954</v>
      </c>
      <c r="N14" s="52"/>
      <c r="O14" s="1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98">
        <v>1054</v>
      </c>
      <c r="I15" s="91">
        <v>17</v>
      </c>
      <c r="J15" s="183" t="s">
        <v>21</v>
      </c>
      <c r="K15" s="55"/>
      <c r="L15" s="28"/>
      <c r="N15" s="57"/>
      <c r="O15" s="1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98">
        <v>939</v>
      </c>
      <c r="I16" s="91">
        <v>40</v>
      </c>
      <c r="J16" s="183" t="s">
        <v>2</v>
      </c>
      <c r="K16" s="5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98">
        <v>845</v>
      </c>
      <c r="I17" s="91">
        <v>38</v>
      </c>
      <c r="J17" s="183" t="s">
        <v>38</v>
      </c>
      <c r="K17" s="49"/>
      <c r="L17" s="28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37">
        <v>812</v>
      </c>
      <c r="I18" s="91">
        <v>31</v>
      </c>
      <c r="J18" s="91" t="s">
        <v>157</v>
      </c>
      <c r="K18" s="49"/>
      <c r="L18" s="28"/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506">
        <v>736</v>
      </c>
      <c r="I19" s="91">
        <v>16</v>
      </c>
      <c r="J19" s="183" t="s">
        <v>3</v>
      </c>
      <c r="K19" s="1"/>
      <c r="L19" s="57" t="s">
        <v>70</v>
      </c>
      <c r="M19" s="531" t="s">
        <v>63</v>
      </c>
      <c r="N19" s="46" t="s">
        <v>75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98">
        <v>676</v>
      </c>
      <c r="I20" s="91">
        <v>26</v>
      </c>
      <c r="J20" s="183" t="s">
        <v>30</v>
      </c>
      <c r="K20" s="135">
        <f>SUM(I4)</f>
        <v>33</v>
      </c>
      <c r="L20" s="183" t="s">
        <v>0</v>
      </c>
      <c r="M20" s="378">
        <v>28371</v>
      </c>
      <c r="N20" s="99">
        <f>SUM(H4)</f>
        <v>35641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65" t="s">
        <v>46</v>
      </c>
      <c r="B21" s="66" t="s">
        <v>53</v>
      </c>
      <c r="C21" s="66" t="s">
        <v>206</v>
      </c>
      <c r="D21" s="66" t="s">
        <v>184</v>
      </c>
      <c r="E21" s="66" t="s">
        <v>51</v>
      </c>
      <c r="F21" s="66" t="s">
        <v>50</v>
      </c>
      <c r="G21" s="67" t="s">
        <v>52</v>
      </c>
      <c r="H21" s="98">
        <v>645</v>
      </c>
      <c r="I21" s="91">
        <v>6</v>
      </c>
      <c r="J21" s="183" t="s">
        <v>13</v>
      </c>
      <c r="K21" s="135">
        <f t="shared" ref="K21:K29" si="1">SUM(I5)</f>
        <v>34</v>
      </c>
      <c r="L21" s="183" t="s">
        <v>1</v>
      </c>
      <c r="M21" s="379">
        <v>9567</v>
      </c>
      <c r="N21" s="99">
        <f t="shared" ref="N21:N29" si="2">SUM(H5)</f>
        <v>10829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68">
        <v>1</v>
      </c>
      <c r="B22" s="183" t="s">
        <v>0</v>
      </c>
      <c r="C22" s="47">
        <f>SUM(H4)</f>
        <v>35641</v>
      </c>
      <c r="D22" s="110">
        <f>SUM(L4)</f>
        <v>33404</v>
      </c>
      <c r="E22" s="62">
        <f t="shared" ref="E22:E31" si="3">SUM(N20/M20*100)</f>
        <v>125.62475767509076</v>
      </c>
      <c r="F22" s="58">
        <f t="shared" ref="F22:F32" si="4">SUM(C22/D22*100)</f>
        <v>106.6968027781104</v>
      </c>
      <c r="G22" s="69"/>
      <c r="H22" s="345">
        <v>571</v>
      </c>
      <c r="I22" s="91">
        <v>21</v>
      </c>
      <c r="J22" s="183" t="s">
        <v>25</v>
      </c>
      <c r="K22" s="135">
        <f t="shared" si="1"/>
        <v>13</v>
      </c>
      <c r="L22" s="183" t="s">
        <v>7</v>
      </c>
      <c r="M22" s="379">
        <v>7484</v>
      </c>
      <c r="N22" s="99">
        <f t="shared" si="2"/>
        <v>10690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68">
        <v>2</v>
      </c>
      <c r="B23" s="183" t="s">
        <v>1</v>
      </c>
      <c r="C23" s="47">
        <f t="shared" ref="C23:C31" si="5">SUM(H5)</f>
        <v>10829</v>
      </c>
      <c r="D23" s="110">
        <f t="shared" ref="D23:D31" si="6">SUM(L5)</f>
        <v>11497</v>
      </c>
      <c r="E23" s="62">
        <f t="shared" si="3"/>
        <v>113.19117800773493</v>
      </c>
      <c r="F23" s="58">
        <f t="shared" si="4"/>
        <v>94.189788640514919</v>
      </c>
      <c r="G23" s="69"/>
      <c r="H23" s="98">
        <v>475</v>
      </c>
      <c r="I23" s="91">
        <v>18</v>
      </c>
      <c r="J23" s="183" t="s">
        <v>22</v>
      </c>
      <c r="K23" s="135">
        <f t="shared" si="1"/>
        <v>9</v>
      </c>
      <c r="L23" s="408" t="s">
        <v>170</v>
      </c>
      <c r="M23" s="379">
        <v>9324</v>
      </c>
      <c r="N23" s="99">
        <f t="shared" si="2"/>
        <v>9670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68">
        <v>3</v>
      </c>
      <c r="B24" s="183" t="s">
        <v>7</v>
      </c>
      <c r="C24" s="47">
        <f t="shared" si="5"/>
        <v>10690</v>
      </c>
      <c r="D24" s="110">
        <f t="shared" si="6"/>
        <v>14369</v>
      </c>
      <c r="E24" s="62">
        <f t="shared" si="3"/>
        <v>142.83805451630144</v>
      </c>
      <c r="F24" s="58">
        <f t="shared" si="4"/>
        <v>74.396269747372813</v>
      </c>
      <c r="G24" s="69"/>
      <c r="H24" s="98">
        <v>422</v>
      </c>
      <c r="I24" s="91">
        <v>1</v>
      </c>
      <c r="J24" s="183" t="s">
        <v>4</v>
      </c>
      <c r="K24" s="135">
        <f t="shared" si="1"/>
        <v>24</v>
      </c>
      <c r="L24" s="183" t="s">
        <v>28</v>
      </c>
      <c r="M24" s="379">
        <v>4285</v>
      </c>
      <c r="N24" s="99">
        <f t="shared" si="2"/>
        <v>6999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68">
        <v>4</v>
      </c>
      <c r="B25" s="408" t="s">
        <v>170</v>
      </c>
      <c r="C25" s="47">
        <f t="shared" si="5"/>
        <v>9670</v>
      </c>
      <c r="D25" s="110">
        <f t="shared" si="6"/>
        <v>9289</v>
      </c>
      <c r="E25" s="62">
        <f t="shared" si="3"/>
        <v>103.71085371085371</v>
      </c>
      <c r="F25" s="58">
        <f t="shared" si="4"/>
        <v>104.1016255786414</v>
      </c>
      <c r="G25" s="69"/>
      <c r="H25" s="98">
        <v>274</v>
      </c>
      <c r="I25" s="91">
        <v>14</v>
      </c>
      <c r="J25" s="183" t="s">
        <v>19</v>
      </c>
      <c r="K25" s="135">
        <f t="shared" si="1"/>
        <v>25</v>
      </c>
      <c r="L25" s="183" t="s">
        <v>29</v>
      </c>
      <c r="M25" s="379">
        <v>3028</v>
      </c>
      <c r="N25" s="99">
        <f t="shared" si="2"/>
        <v>3871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68">
        <v>5</v>
      </c>
      <c r="B26" s="183" t="s">
        <v>28</v>
      </c>
      <c r="C26" s="47">
        <f t="shared" si="5"/>
        <v>6999</v>
      </c>
      <c r="D26" s="110">
        <f t="shared" si="6"/>
        <v>6418</v>
      </c>
      <c r="E26" s="62">
        <f t="shared" si="3"/>
        <v>163.3372228704784</v>
      </c>
      <c r="F26" s="58">
        <f t="shared" si="4"/>
        <v>109.05266438142725</v>
      </c>
      <c r="G26" s="79"/>
      <c r="H26" s="98">
        <v>169</v>
      </c>
      <c r="I26" s="91">
        <v>5</v>
      </c>
      <c r="J26" s="183" t="s">
        <v>12</v>
      </c>
      <c r="K26" s="135">
        <f t="shared" si="1"/>
        <v>20</v>
      </c>
      <c r="L26" s="183" t="s">
        <v>24</v>
      </c>
      <c r="M26" s="379">
        <v>1705</v>
      </c>
      <c r="N26" s="99">
        <f t="shared" si="2"/>
        <v>3004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68">
        <v>6</v>
      </c>
      <c r="B27" s="183" t="s">
        <v>29</v>
      </c>
      <c r="C27" s="47">
        <f t="shared" si="5"/>
        <v>3871</v>
      </c>
      <c r="D27" s="110">
        <f t="shared" si="6"/>
        <v>3947</v>
      </c>
      <c r="E27" s="62">
        <f t="shared" si="3"/>
        <v>127.84015852047557</v>
      </c>
      <c r="F27" s="58">
        <f t="shared" si="4"/>
        <v>98.074486952115535</v>
      </c>
      <c r="G27" s="83"/>
      <c r="H27" s="98">
        <v>93</v>
      </c>
      <c r="I27" s="91">
        <v>11</v>
      </c>
      <c r="J27" s="183" t="s">
        <v>17</v>
      </c>
      <c r="K27" s="135">
        <f t="shared" si="1"/>
        <v>36</v>
      </c>
      <c r="L27" s="183" t="s">
        <v>5</v>
      </c>
      <c r="M27" s="379">
        <v>1278</v>
      </c>
      <c r="N27" s="99">
        <f t="shared" si="2"/>
        <v>2724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68">
        <v>7</v>
      </c>
      <c r="B28" s="183" t="s">
        <v>24</v>
      </c>
      <c r="C28" s="47">
        <f t="shared" si="5"/>
        <v>3004</v>
      </c>
      <c r="D28" s="110">
        <f t="shared" si="6"/>
        <v>1</v>
      </c>
      <c r="E28" s="62">
        <f t="shared" si="3"/>
        <v>176.18768328445748</v>
      </c>
      <c r="F28" s="58">
        <f t="shared" si="4"/>
        <v>300400</v>
      </c>
      <c r="G28" s="69"/>
      <c r="H28" s="98">
        <v>37</v>
      </c>
      <c r="I28" s="91">
        <v>39</v>
      </c>
      <c r="J28" s="183" t="s">
        <v>39</v>
      </c>
      <c r="K28" s="135">
        <f t="shared" si="1"/>
        <v>2</v>
      </c>
      <c r="L28" s="183" t="s">
        <v>6</v>
      </c>
      <c r="M28" s="379">
        <v>13</v>
      </c>
      <c r="N28" s="99">
        <f t="shared" si="2"/>
        <v>2198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68">
        <v>8</v>
      </c>
      <c r="B29" s="183" t="s">
        <v>5</v>
      </c>
      <c r="C29" s="47">
        <f t="shared" si="5"/>
        <v>2724</v>
      </c>
      <c r="D29" s="110">
        <f t="shared" si="6"/>
        <v>3144</v>
      </c>
      <c r="E29" s="62">
        <f t="shared" si="3"/>
        <v>213.14553990610329</v>
      </c>
      <c r="F29" s="58">
        <f t="shared" si="4"/>
        <v>86.641221374045813</v>
      </c>
      <c r="G29" s="80"/>
      <c r="H29" s="98">
        <v>22</v>
      </c>
      <c r="I29" s="91">
        <v>27</v>
      </c>
      <c r="J29" s="183" t="s">
        <v>31</v>
      </c>
      <c r="K29" s="207">
        <f t="shared" si="1"/>
        <v>22</v>
      </c>
      <c r="L29" s="253" t="s">
        <v>26</v>
      </c>
      <c r="M29" s="380">
        <v>614</v>
      </c>
      <c r="N29" s="99">
        <f t="shared" si="2"/>
        <v>1437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68">
        <v>9</v>
      </c>
      <c r="B30" s="183" t="s">
        <v>6</v>
      </c>
      <c r="C30" s="47">
        <f t="shared" si="5"/>
        <v>2198</v>
      </c>
      <c r="D30" s="110">
        <f t="shared" si="6"/>
        <v>44</v>
      </c>
      <c r="E30" s="62">
        <f t="shared" si="3"/>
        <v>16907.692307692305</v>
      </c>
      <c r="F30" s="58">
        <f t="shared" si="4"/>
        <v>4995.454545454545</v>
      </c>
      <c r="G30" s="79"/>
      <c r="H30" s="98">
        <v>14</v>
      </c>
      <c r="I30" s="91">
        <v>29</v>
      </c>
      <c r="J30" s="183" t="s">
        <v>96</v>
      </c>
      <c r="K30" s="129"/>
      <c r="L30" s="390" t="s">
        <v>109</v>
      </c>
      <c r="M30" s="381">
        <v>75661</v>
      </c>
      <c r="N30" s="99">
        <f>SUM(H44)</f>
        <v>96274</v>
      </c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1">
        <v>10</v>
      </c>
      <c r="B31" s="253" t="s">
        <v>26</v>
      </c>
      <c r="C31" s="47">
        <f t="shared" si="5"/>
        <v>1437</v>
      </c>
      <c r="D31" s="110">
        <f t="shared" si="6"/>
        <v>1409</v>
      </c>
      <c r="E31" s="63">
        <f t="shared" si="3"/>
        <v>234.03908794788273</v>
      </c>
      <c r="F31" s="70">
        <f t="shared" si="4"/>
        <v>101.98722498225692</v>
      </c>
      <c r="G31" s="82"/>
      <c r="H31" s="98">
        <v>5</v>
      </c>
      <c r="I31" s="91">
        <v>15</v>
      </c>
      <c r="J31" s="183" t="s">
        <v>20</v>
      </c>
      <c r="K31" s="49"/>
      <c r="L31" s="249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72"/>
      <c r="B32" s="73" t="s">
        <v>58</v>
      </c>
      <c r="C32" s="74">
        <f>SUM(H44)</f>
        <v>96274</v>
      </c>
      <c r="D32" s="74">
        <f>SUM(L14)</f>
        <v>104954</v>
      </c>
      <c r="E32" s="75">
        <f>SUM(N30/M30*100)</f>
        <v>127.24389051162422</v>
      </c>
      <c r="F32" s="70">
        <f t="shared" si="4"/>
        <v>91.729710158736211</v>
      </c>
      <c r="G32" s="78"/>
      <c r="H32" s="506">
        <v>5</v>
      </c>
      <c r="I32" s="91">
        <v>32</v>
      </c>
      <c r="J32" s="183" t="s">
        <v>35</v>
      </c>
      <c r="K32" s="49"/>
      <c r="L32" s="24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98">
        <v>4</v>
      </c>
      <c r="I33" s="91">
        <v>4</v>
      </c>
      <c r="J33" s="183" t="s">
        <v>11</v>
      </c>
      <c r="K33" s="49"/>
      <c r="L33" s="24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1"/>
      <c r="D34" s="11"/>
      <c r="H34" s="137">
        <v>1</v>
      </c>
      <c r="I34" s="91">
        <v>23</v>
      </c>
      <c r="J34" s="183" t="s">
        <v>27</v>
      </c>
      <c r="K34" s="49"/>
      <c r="L34" s="24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99">
        <v>0</v>
      </c>
      <c r="I35" s="91">
        <v>3</v>
      </c>
      <c r="J35" s="183" t="s">
        <v>10</v>
      </c>
      <c r="K35" s="49"/>
      <c r="L35" s="24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98">
        <v>0</v>
      </c>
      <c r="I36" s="91">
        <v>7</v>
      </c>
      <c r="J36" s="183" t="s">
        <v>14</v>
      </c>
      <c r="K36" s="49"/>
      <c r="L36" s="24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98">
        <v>0</v>
      </c>
      <c r="I37" s="91">
        <v>8</v>
      </c>
      <c r="J37" s="183" t="s">
        <v>15</v>
      </c>
      <c r="K37" s="49"/>
      <c r="L37" s="28"/>
      <c r="Q37" s="1"/>
      <c r="R37" s="52"/>
      <c r="S37" s="28"/>
      <c r="T37" s="28"/>
      <c r="U37" s="28"/>
      <c r="V37" s="101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98">
        <v>0</v>
      </c>
      <c r="I38" s="91">
        <v>10</v>
      </c>
      <c r="J38" s="183" t="s">
        <v>16</v>
      </c>
      <c r="K38" s="49"/>
      <c r="L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98">
        <v>0</v>
      </c>
      <c r="I39" s="91">
        <v>19</v>
      </c>
      <c r="J39" s="183" t="s">
        <v>23</v>
      </c>
      <c r="K39" s="49"/>
      <c r="L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98">
        <v>0</v>
      </c>
      <c r="I40" s="91">
        <v>28</v>
      </c>
      <c r="J40" s="183" t="s">
        <v>32</v>
      </c>
      <c r="K40" s="49"/>
      <c r="L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98">
        <v>0</v>
      </c>
      <c r="I41" s="91">
        <v>30</v>
      </c>
      <c r="J41" s="183" t="s">
        <v>33</v>
      </c>
      <c r="K41" s="49"/>
      <c r="L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98">
        <v>0</v>
      </c>
      <c r="I42" s="91">
        <v>35</v>
      </c>
      <c r="J42" s="183" t="s">
        <v>36</v>
      </c>
      <c r="K42" s="49"/>
      <c r="L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98">
        <v>0</v>
      </c>
      <c r="I43" s="91">
        <v>37</v>
      </c>
      <c r="J43" s="183" t="s">
        <v>37</v>
      </c>
      <c r="K43" s="49"/>
      <c r="L43" s="28"/>
      <c r="Q43" s="1"/>
      <c r="R43" s="52"/>
      <c r="S43" s="33"/>
      <c r="T43" s="33"/>
      <c r="U43" s="33"/>
      <c r="V43" s="33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32">
        <f>SUM(H4:H43)</f>
        <v>96274</v>
      </c>
      <c r="I44" s="4"/>
      <c r="J44" s="182" t="s">
        <v>107</v>
      </c>
      <c r="K44" s="61"/>
      <c r="L44" s="1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2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3:30" ht="13.5" customHeight="1" x14ac:dyDescent="0.2">
      <c r="I47" t="s">
        <v>49</v>
      </c>
      <c r="J47" s="50"/>
      <c r="K47" s="1"/>
      <c r="L47" s="51"/>
      <c r="N47" s="51"/>
      <c r="Q47" s="1"/>
      <c r="R47" s="52"/>
      <c r="S47" s="28"/>
      <c r="T47" s="28"/>
      <c r="U47" s="28"/>
      <c r="V47" s="28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09" t="s">
        <v>184</v>
      </c>
      <c r="I48" s="4"/>
      <c r="J48" s="204" t="s">
        <v>105</v>
      </c>
      <c r="K48" s="89"/>
      <c r="L48" s="353" t="s">
        <v>181</v>
      </c>
      <c r="N48" s="52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8" t="s">
        <v>100</v>
      </c>
      <c r="I49" s="4"/>
      <c r="J49" s="160" t="s">
        <v>9</v>
      </c>
      <c r="K49" s="111"/>
      <c r="L49" s="106" t="s">
        <v>100</v>
      </c>
      <c r="N49" s="52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99">
        <v>265539</v>
      </c>
      <c r="I50" s="183">
        <v>17</v>
      </c>
      <c r="J50" s="182" t="s">
        <v>21</v>
      </c>
      <c r="K50" s="138">
        <f>SUM(I50)</f>
        <v>17</v>
      </c>
      <c r="L50" s="354">
        <v>37560</v>
      </c>
      <c r="M50" s="86"/>
      <c r="N50" s="52"/>
      <c r="O50" s="28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98">
        <v>89747</v>
      </c>
      <c r="I51" s="183">
        <v>36</v>
      </c>
      <c r="J51" s="183" t="s">
        <v>5</v>
      </c>
      <c r="K51" s="138">
        <f t="shared" ref="K51:K59" si="7">SUM(I51)</f>
        <v>36</v>
      </c>
      <c r="L51" s="354">
        <v>62366</v>
      </c>
      <c r="M51" s="86"/>
      <c r="N51" s="52"/>
      <c r="O51" s="28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98">
        <v>23713</v>
      </c>
      <c r="I52" s="183">
        <v>16</v>
      </c>
      <c r="J52" s="182" t="s">
        <v>3</v>
      </c>
      <c r="K52" s="138">
        <f t="shared" si="7"/>
        <v>16</v>
      </c>
      <c r="L52" s="354">
        <v>20856</v>
      </c>
      <c r="M52" s="86"/>
      <c r="N52" s="52"/>
      <c r="O52" s="28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345">
        <v>20601</v>
      </c>
      <c r="I53" s="183">
        <v>26</v>
      </c>
      <c r="J53" s="182" t="s">
        <v>30</v>
      </c>
      <c r="K53" s="138">
        <f t="shared" si="7"/>
        <v>26</v>
      </c>
      <c r="L53" s="354">
        <v>18836</v>
      </c>
      <c r="M53" s="86"/>
      <c r="N53" s="52"/>
      <c r="O53" s="1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65" t="s">
        <v>46</v>
      </c>
      <c r="B54" s="66" t="s">
        <v>53</v>
      </c>
      <c r="C54" s="66" t="s">
        <v>206</v>
      </c>
      <c r="D54" s="66" t="s">
        <v>184</v>
      </c>
      <c r="E54" s="66" t="s">
        <v>51</v>
      </c>
      <c r="F54" s="66" t="s">
        <v>50</v>
      </c>
      <c r="G54" s="67" t="s">
        <v>52</v>
      </c>
      <c r="H54" s="98">
        <v>19448</v>
      </c>
      <c r="I54" s="183">
        <v>40</v>
      </c>
      <c r="J54" s="182" t="s">
        <v>2</v>
      </c>
      <c r="K54" s="138">
        <f t="shared" si="7"/>
        <v>40</v>
      </c>
      <c r="L54" s="354">
        <v>16452</v>
      </c>
      <c r="M54" s="86"/>
      <c r="N54" s="52"/>
      <c r="O54" s="1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68">
        <v>1</v>
      </c>
      <c r="B55" s="182" t="s">
        <v>21</v>
      </c>
      <c r="C55" s="47">
        <f>SUM(H50)</f>
        <v>265539</v>
      </c>
      <c r="D55" s="6">
        <f t="shared" ref="D55:D64" si="8">SUM(L50)</f>
        <v>37560</v>
      </c>
      <c r="E55" s="58">
        <f>SUM(N66/M66*100)</f>
        <v>111.90437058295511</v>
      </c>
      <c r="F55" s="58">
        <f t="shared" ref="F55:F65" si="9">SUM(C55/D55*100)</f>
        <v>706.97284345047922</v>
      </c>
      <c r="G55" s="69"/>
      <c r="H55" s="98">
        <v>15379</v>
      </c>
      <c r="I55" s="183">
        <v>33</v>
      </c>
      <c r="J55" s="182" t="s">
        <v>0</v>
      </c>
      <c r="K55" s="138">
        <f t="shared" si="7"/>
        <v>33</v>
      </c>
      <c r="L55" s="354">
        <v>14803</v>
      </c>
      <c r="M55" s="86"/>
      <c r="N55" s="52"/>
      <c r="O55" s="1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68">
        <v>2</v>
      </c>
      <c r="B56" s="183" t="s">
        <v>5</v>
      </c>
      <c r="C56" s="47">
        <f t="shared" ref="C56:C64" si="10">SUM(H51)</f>
        <v>89747</v>
      </c>
      <c r="D56" s="6">
        <f t="shared" si="8"/>
        <v>62366</v>
      </c>
      <c r="E56" s="58">
        <f t="shared" ref="E56:E65" si="11">SUM(N67/M67*100)</f>
        <v>133.08075565704794</v>
      </c>
      <c r="F56" s="58">
        <f t="shared" si="9"/>
        <v>143.90372959625438</v>
      </c>
      <c r="G56" s="69"/>
      <c r="H56" s="98">
        <v>12999</v>
      </c>
      <c r="I56" s="183">
        <v>24</v>
      </c>
      <c r="J56" s="182" t="s">
        <v>28</v>
      </c>
      <c r="K56" s="138">
        <f t="shared" si="7"/>
        <v>24</v>
      </c>
      <c r="L56" s="354">
        <v>14061</v>
      </c>
      <c r="M56" s="86"/>
      <c r="N56" s="52"/>
      <c r="O56" s="1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68">
        <v>3</v>
      </c>
      <c r="B57" s="182" t="s">
        <v>3</v>
      </c>
      <c r="C57" s="47">
        <f t="shared" si="10"/>
        <v>23713</v>
      </c>
      <c r="D57" s="6">
        <f t="shared" si="8"/>
        <v>20856</v>
      </c>
      <c r="E57" s="58">
        <f t="shared" si="11"/>
        <v>97.196376603680775</v>
      </c>
      <c r="F57" s="58">
        <f t="shared" si="9"/>
        <v>113.69869581894898</v>
      </c>
      <c r="G57" s="69"/>
      <c r="H57" s="98">
        <v>10768</v>
      </c>
      <c r="I57" s="183">
        <v>38</v>
      </c>
      <c r="J57" s="182" t="s">
        <v>38</v>
      </c>
      <c r="K57" s="138">
        <f t="shared" si="7"/>
        <v>38</v>
      </c>
      <c r="L57" s="354">
        <v>9473</v>
      </c>
      <c r="M57" s="86"/>
      <c r="N57" s="52"/>
      <c r="O57" s="1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68">
        <v>4</v>
      </c>
      <c r="B58" s="182" t="s">
        <v>30</v>
      </c>
      <c r="C58" s="47">
        <f t="shared" si="10"/>
        <v>20601</v>
      </c>
      <c r="D58" s="6">
        <f t="shared" si="8"/>
        <v>18836</v>
      </c>
      <c r="E58" s="58">
        <f t="shared" si="11"/>
        <v>130.5347864655937</v>
      </c>
      <c r="F58" s="58">
        <f t="shared" si="9"/>
        <v>109.37035464005096</v>
      </c>
      <c r="G58" s="69"/>
      <c r="H58" s="460">
        <v>9177</v>
      </c>
      <c r="I58" s="185">
        <v>25</v>
      </c>
      <c r="J58" s="185" t="s">
        <v>29</v>
      </c>
      <c r="K58" s="138">
        <f t="shared" si="7"/>
        <v>25</v>
      </c>
      <c r="L58" s="352">
        <v>9829</v>
      </c>
      <c r="M58" s="86"/>
      <c r="N58" s="52"/>
      <c r="O58" s="1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68">
        <v>5</v>
      </c>
      <c r="B59" s="182" t="s">
        <v>2</v>
      </c>
      <c r="C59" s="47">
        <f t="shared" si="10"/>
        <v>19448</v>
      </c>
      <c r="D59" s="6">
        <f t="shared" si="8"/>
        <v>16452</v>
      </c>
      <c r="E59" s="58">
        <f t="shared" si="11"/>
        <v>141.3064012206641</v>
      </c>
      <c r="F59" s="58">
        <f t="shared" si="9"/>
        <v>118.21055190858254</v>
      </c>
      <c r="G59" s="79"/>
      <c r="H59" s="525">
        <v>7319</v>
      </c>
      <c r="I59" s="253">
        <v>37</v>
      </c>
      <c r="J59" s="185" t="s">
        <v>37</v>
      </c>
      <c r="K59" s="138">
        <f t="shared" si="7"/>
        <v>37</v>
      </c>
      <c r="L59" s="352">
        <v>7416</v>
      </c>
      <c r="M59" s="86"/>
      <c r="N59" s="52"/>
      <c r="O59" s="1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68">
        <v>6</v>
      </c>
      <c r="B60" s="182" t="s">
        <v>0</v>
      </c>
      <c r="C60" s="47">
        <f t="shared" si="10"/>
        <v>15379</v>
      </c>
      <c r="D60" s="6">
        <f t="shared" si="8"/>
        <v>14803</v>
      </c>
      <c r="E60" s="58">
        <f t="shared" si="11"/>
        <v>108.97045277403812</v>
      </c>
      <c r="F60" s="58">
        <f t="shared" si="9"/>
        <v>103.89110315476593</v>
      </c>
      <c r="G60" s="69"/>
      <c r="H60" s="475">
        <v>2756</v>
      </c>
      <c r="I60" s="255">
        <v>15</v>
      </c>
      <c r="J60" s="255" t="s">
        <v>20</v>
      </c>
      <c r="K60" s="89" t="s">
        <v>8</v>
      </c>
      <c r="L60" s="526">
        <v>229983</v>
      </c>
      <c r="O60" s="1"/>
      <c r="Q60" s="1"/>
      <c r="R60" s="52"/>
      <c r="S60" s="28"/>
      <c r="T60" s="28"/>
      <c r="U60" s="28"/>
      <c r="V60" s="28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68">
        <v>7</v>
      </c>
      <c r="B61" s="182" t="s">
        <v>28</v>
      </c>
      <c r="C61" s="47">
        <f t="shared" si="10"/>
        <v>12999</v>
      </c>
      <c r="D61" s="6">
        <f t="shared" si="8"/>
        <v>14061</v>
      </c>
      <c r="E61" s="58">
        <f t="shared" si="11"/>
        <v>102.84832660811773</v>
      </c>
      <c r="F61" s="58">
        <f t="shared" si="9"/>
        <v>92.447194367399192</v>
      </c>
      <c r="G61" s="69"/>
      <c r="H61" s="345">
        <v>2754</v>
      </c>
      <c r="I61" s="183">
        <v>34</v>
      </c>
      <c r="J61" s="182" t="s">
        <v>1</v>
      </c>
      <c r="K61" s="55"/>
      <c r="L61" s="28"/>
      <c r="N61" s="57"/>
      <c r="O61" s="1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68">
        <v>8</v>
      </c>
      <c r="B62" s="182" t="s">
        <v>38</v>
      </c>
      <c r="C62" s="47">
        <f t="shared" si="10"/>
        <v>10768</v>
      </c>
      <c r="D62" s="6">
        <f t="shared" si="8"/>
        <v>9473</v>
      </c>
      <c r="E62" s="58">
        <f t="shared" si="11"/>
        <v>116.99261190786613</v>
      </c>
      <c r="F62" s="58">
        <f t="shared" si="9"/>
        <v>113.67043175340442</v>
      </c>
      <c r="G62" s="80"/>
      <c r="H62" s="98">
        <v>1983</v>
      </c>
      <c r="I62" s="183">
        <v>30</v>
      </c>
      <c r="J62" s="182" t="s">
        <v>99</v>
      </c>
      <c r="K62" s="55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68">
        <v>9</v>
      </c>
      <c r="B63" s="185" t="s">
        <v>29</v>
      </c>
      <c r="C63" s="47">
        <f t="shared" si="10"/>
        <v>9177</v>
      </c>
      <c r="D63" s="6">
        <f t="shared" si="8"/>
        <v>9829</v>
      </c>
      <c r="E63" s="58">
        <f t="shared" si="11"/>
        <v>132.44335401933901</v>
      </c>
      <c r="F63" s="58">
        <f t="shared" si="9"/>
        <v>93.366568318241931</v>
      </c>
      <c r="G63" s="79"/>
      <c r="H63" s="98">
        <v>1714</v>
      </c>
      <c r="I63" s="182">
        <v>39</v>
      </c>
      <c r="J63" s="182" t="s">
        <v>39</v>
      </c>
      <c r="K63" s="49"/>
      <c r="L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1">
        <v>10</v>
      </c>
      <c r="B64" s="185" t="s">
        <v>37</v>
      </c>
      <c r="C64" s="47">
        <f t="shared" si="10"/>
        <v>7319</v>
      </c>
      <c r="D64" s="6">
        <f t="shared" si="8"/>
        <v>7416</v>
      </c>
      <c r="E64" s="64">
        <f t="shared" si="11"/>
        <v>112.79087686854676</v>
      </c>
      <c r="F64" s="58">
        <f t="shared" si="9"/>
        <v>98.692017259978428</v>
      </c>
      <c r="G64" s="82"/>
      <c r="H64" s="137">
        <v>1683</v>
      </c>
      <c r="I64" s="183">
        <v>29</v>
      </c>
      <c r="J64" s="182" t="s">
        <v>96</v>
      </c>
      <c r="K64" s="49"/>
      <c r="L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72"/>
      <c r="B65" s="73" t="s">
        <v>58</v>
      </c>
      <c r="C65" s="74">
        <f>SUM(H90)</f>
        <v>490794</v>
      </c>
      <c r="D65" s="74">
        <f>SUM(L60)</f>
        <v>229983</v>
      </c>
      <c r="E65" s="77">
        <f t="shared" si="11"/>
        <v>115.73801573377101</v>
      </c>
      <c r="F65" s="77">
        <f t="shared" si="9"/>
        <v>213.40446902597151</v>
      </c>
      <c r="G65" s="78"/>
      <c r="H65" s="99">
        <v>1483</v>
      </c>
      <c r="I65" s="183">
        <v>14</v>
      </c>
      <c r="J65" s="182" t="s">
        <v>19</v>
      </c>
      <c r="K65" s="1"/>
      <c r="L65" s="218" t="s">
        <v>105</v>
      </c>
      <c r="M65" s="157" t="s">
        <v>76</v>
      </c>
      <c r="N65" t="s">
        <v>75</v>
      </c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98">
        <v>1066</v>
      </c>
      <c r="I66" s="183">
        <v>35</v>
      </c>
      <c r="J66" s="182" t="s">
        <v>36</v>
      </c>
      <c r="K66" s="131">
        <f>SUM(I50)</f>
        <v>17</v>
      </c>
      <c r="L66" s="182" t="s">
        <v>21</v>
      </c>
      <c r="M66" s="366">
        <v>237291</v>
      </c>
      <c r="N66" s="99">
        <f>SUM(H50)</f>
        <v>265539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98">
        <v>985</v>
      </c>
      <c r="I67" s="182">
        <v>21</v>
      </c>
      <c r="J67" s="182" t="s">
        <v>25</v>
      </c>
      <c r="K67" s="131">
        <f t="shared" ref="K67:K75" si="12">SUM(I51)</f>
        <v>36</v>
      </c>
      <c r="L67" s="183" t="s">
        <v>5</v>
      </c>
      <c r="M67" s="364">
        <v>67438</v>
      </c>
      <c r="N67" s="99">
        <f t="shared" ref="N67:N75" si="13">SUM(H51)</f>
        <v>89747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28"/>
      <c r="D68" s="1"/>
      <c r="H68" s="345">
        <v>515</v>
      </c>
      <c r="I68" s="182">
        <v>1</v>
      </c>
      <c r="J68" s="182" t="s">
        <v>4</v>
      </c>
      <c r="K68" s="131">
        <f t="shared" si="12"/>
        <v>16</v>
      </c>
      <c r="L68" s="182" t="s">
        <v>3</v>
      </c>
      <c r="M68" s="364">
        <v>24397</v>
      </c>
      <c r="N68" s="99">
        <f t="shared" si="13"/>
        <v>23713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98">
        <v>467</v>
      </c>
      <c r="I69" s="182">
        <v>13</v>
      </c>
      <c r="J69" s="182" t="s">
        <v>7</v>
      </c>
      <c r="K69" s="131">
        <f t="shared" si="12"/>
        <v>26</v>
      </c>
      <c r="L69" s="182" t="s">
        <v>30</v>
      </c>
      <c r="M69" s="364">
        <v>15782</v>
      </c>
      <c r="N69" s="99">
        <f t="shared" si="13"/>
        <v>20601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98">
        <v>215</v>
      </c>
      <c r="I70" s="182">
        <v>23</v>
      </c>
      <c r="J70" s="182" t="s">
        <v>27</v>
      </c>
      <c r="K70" s="131">
        <f t="shared" si="12"/>
        <v>40</v>
      </c>
      <c r="L70" s="182" t="s">
        <v>2</v>
      </c>
      <c r="M70" s="364">
        <v>13763</v>
      </c>
      <c r="N70" s="99">
        <f t="shared" si="13"/>
        <v>19448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98">
        <v>184</v>
      </c>
      <c r="I71" s="182">
        <v>9</v>
      </c>
      <c r="J71" s="393" t="s">
        <v>171</v>
      </c>
      <c r="K71" s="131">
        <f t="shared" si="12"/>
        <v>33</v>
      </c>
      <c r="L71" s="182" t="s">
        <v>0</v>
      </c>
      <c r="M71" s="364">
        <v>14113</v>
      </c>
      <c r="N71" s="99">
        <f t="shared" si="13"/>
        <v>15379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98">
        <v>97</v>
      </c>
      <c r="I72" s="182">
        <v>27</v>
      </c>
      <c r="J72" s="182" t="s">
        <v>31</v>
      </c>
      <c r="K72" s="131">
        <f t="shared" si="12"/>
        <v>24</v>
      </c>
      <c r="L72" s="182" t="s">
        <v>28</v>
      </c>
      <c r="M72" s="364">
        <v>12639</v>
      </c>
      <c r="N72" s="99">
        <f t="shared" si="13"/>
        <v>12999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98">
        <v>72</v>
      </c>
      <c r="I73" s="182">
        <v>22</v>
      </c>
      <c r="J73" s="182" t="s">
        <v>26</v>
      </c>
      <c r="K73" s="131">
        <f t="shared" si="12"/>
        <v>38</v>
      </c>
      <c r="L73" s="182" t="s">
        <v>38</v>
      </c>
      <c r="M73" s="364">
        <v>9204</v>
      </c>
      <c r="N73" s="99">
        <f t="shared" si="13"/>
        <v>10768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98">
        <v>66</v>
      </c>
      <c r="I74" s="182">
        <v>28</v>
      </c>
      <c r="J74" s="182" t="s">
        <v>32</v>
      </c>
      <c r="K74" s="131">
        <f t="shared" si="12"/>
        <v>25</v>
      </c>
      <c r="L74" s="185" t="s">
        <v>29</v>
      </c>
      <c r="M74" s="365">
        <v>6929</v>
      </c>
      <c r="N74" s="99">
        <f t="shared" si="13"/>
        <v>9177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98">
        <v>46</v>
      </c>
      <c r="I75" s="182">
        <v>4</v>
      </c>
      <c r="J75" s="182" t="s">
        <v>11</v>
      </c>
      <c r="K75" s="131">
        <f t="shared" si="12"/>
        <v>37</v>
      </c>
      <c r="L75" s="185" t="s">
        <v>37</v>
      </c>
      <c r="M75" s="365">
        <v>6489</v>
      </c>
      <c r="N75" s="190">
        <f t="shared" si="13"/>
        <v>7319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98">
        <v>10</v>
      </c>
      <c r="I76" s="182">
        <v>18</v>
      </c>
      <c r="J76" s="182" t="s">
        <v>22</v>
      </c>
      <c r="K76" s="4"/>
      <c r="L76" s="390" t="s">
        <v>109</v>
      </c>
      <c r="M76" s="397">
        <v>424056</v>
      </c>
      <c r="N76" s="195">
        <f>SUM(H90)</f>
        <v>490794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98">
        <v>8</v>
      </c>
      <c r="I77" s="182">
        <v>3</v>
      </c>
      <c r="J77" s="182" t="s">
        <v>10</v>
      </c>
      <c r="K77" s="49"/>
      <c r="L77" s="32"/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99">
        <v>0</v>
      </c>
      <c r="I78" s="182">
        <v>2</v>
      </c>
      <c r="J78" s="182" t="s">
        <v>6</v>
      </c>
      <c r="K78" s="49"/>
      <c r="L78" s="32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98">
        <v>0</v>
      </c>
      <c r="I79" s="182">
        <v>5</v>
      </c>
      <c r="J79" s="182" t="s">
        <v>12</v>
      </c>
      <c r="K79" s="49"/>
      <c r="L79" s="32"/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37">
        <v>0</v>
      </c>
      <c r="I80" s="182">
        <v>6</v>
      </c>
      <c r="J80" s="182" t="s">
        <v>13</v>
      </c>
      <c r="K80" s="49"/>
      <c r="L80" s="32"/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99">
        <v>0</v>
      </c>
      <c r="I81" s="182">
        <v>7</v>
      </c>
      <c r="J81" s="182" t="s">
        <v>14</v>
      </c>
      <c r="K81" s="49"/>
      <c r="L81" s="32"/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98">
        <v>0</v>
      </c>
      <c r="I82" s="182">
        <v>8</v>
      </c>
      <c r="J82" s="182" t="s">
        <v>15</v>
      </c>
      <c r="K82" s="49"/>
      <c r="L82" s="32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345">
        <v>0</v>
      </c>
      <c r="I83" s="182">
        <v>10</v>
      </c>
      <c r="J83" s="182" t="s">
        <v>16</v>
      </c>
      <c r="K83" s="49"/>
      <c r="L83" s="32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98">
        <v>0</v>
      </c>
      <c r="I84" s="182">
        <v>11</v>
      </c>
      <c r="J84" s="182" t="s">
        <v>17</v>
      </c>
      <c r="K84" s="49"/>
      <c r="L84" s="32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98">
        <v>0</v>
      </c>
      <c r="I85" s="183">
        <v>12</v>
      </c>
      <c r="J85" s="183" t="s">
        <v>18</v>
      </c>
      <c r="K85" s="49"/>
      <c r="L85" s="32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98">
        <v>0</v>
      </c>
      <c r="I86" s="182">
        <v>19</v>
      </c>
      <c r="J86" s="182" t="s">
        <v>23</v>
      </c>
      <c r="K86" s="49"/>
      <c r="L86" s="32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98">
        <v>0</v>
      </c>
      <c r="I87" s="182">
        <v>20</v>
      </c>
      <c r="J87" s="182" t="s">
        <v>24</v>
      </c>
      <c r="K87" s="49"/>
      <c r="L87" s="28"/>
      <c r="Q87" s="1"/>
      <c r="R87" s="52"/>
      <c r="S87" s="33"/>
      <c r="T87" s="33"/>
      <c r="U87" s="33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98">
        <v>0</v>
      </c>
      <c r="I88" s="182">
        <v>31</v>
      </c>
      <c r="J88" s="182" t="s">
        <v>34</v>
      </c>
      <c r="K88" s="49"/>
      <c r="L88" s="2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345">
        <v>0</v>
      </c>
      <c r="I89" s="182">
        <v>32</v>
      </c>
      <c r="J89" s="182" t="s">
        <v>35</v>
      </c>
      <c r="K89" s="49"/>
      <c r="L89" s="28"/>
    </row>
    <row r="90" spans="8:30" ht="13.5" customHeight="1" x14ac:dyDescent="0.15">
      <c r="H90" s="132">
        <f>SUM(H50:H89)</f>
        <v>490794</v>
      </c>
      <c r="I90" s="4"/>
      <c r="J90" s="7" t="s">
        <v>48</v>
      </c>
      <c r="K90" s="61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N44" sqref="N44"/>
    </sheetView>
  </sheetViews>
  <sheetFormatPr defaultRowHeight="13.5" x14ac:dyDescent="0.15"/>
  <cols>
    <col min="1" max="1" width="6.125" style="469" customWidth="1"/>
    <col min="2" max="2" width="19.375" style="469" customWidth="1"/>
    <col min="3" max="4" width="13.25" style="469" customWidth="1"/>
    <col min="5" max="6" width="11.875" style="469" customWidth="1"/>
    <col min="7" max="7" width="17.875" style="469" customWidth="1"/>
    <col min="8" max="8" width="3.75" style="469" customWidth="1"/>
    <col min="9" max="9" width="18.5" style="31" customWidth="1"/>
    <col min="10" max="10" width="12.875" style="469" customWidth="1"/>
    <col min="11" max="11" width="5.5" style="469" customWidth="1"/>
    <col min="12" max="12" width="4.25" style="469" customWidth="1"/>
    <col min="13" max="13" width="17.25" style="469" customWidth="1"/>
    <col min="14" max="14" width="17.625" style="469" customWidth="1"/>
    <col min="15" max="15" width="3.75" style="27" customWidth="1"/>
    <col min="16" max="16" width="18" style="469" customWidth="1"/>
    <col min="17" max="17" width="13.875" style="469" customWidth="1"/>
    <col min="18" max="18" width="11.5" style="469" customWidth="1"/>
    <col min="19" max="19" width="14" style="469" customWidth="1"/>
    <col min="20" max="16384" width="9" style="469"/>
  </cols>
  <sheetData>
    <row r="1" spans="1:19" ht="22.5" customHeight="1" x14ac:dyDescent="0.15">
      <c r="A1" s="554" t="s">
        <v>216</v>
      </c>
      <c r="B1" s="555"/>
      <c r="C1" s="555"/>
      <c r="D1" s="555"/>
      <c r="E1" s="555"/>
      <c r="F1" s="555"/>
      <c r="G1" s="555"/>
      <c r="I1" s="476"/>
      <c r="J1" s="491"/>
      <c r="M1" s="17"/>
      <c r="N1" s="469" t="s">
        <v>206</v>
      </c>
      <c r="O1" s="500"/>
      <c r="P1" s="53"/>
      <c r="Q1" s="330" t="s">
        <v>184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4"/>
      <c r="I2" s="160" t="s">
        <v>9</v>
      </c>
      <c r="J2" s="9" t="s">
        <v>68</v>
      </c>
      <c r="K2" s="4" t="s">
        <v>44</v>
      </c>
      <c r="L2" s="4"/>
      <c r="M2" s="9" t="s">
        <v>9</v>
      </c>
      <c r="N2" s="501" t="s">
        <v>201</v>
      </c>
      <c r="O2" s="99"/>
      <c r="P2" s="91"/>
      <c r="Q2" s="501" t="s">
        <v>201</v>
      </c>
      <c r="R2" s="498"/>
      <c r="S2" s="499"/>
    </row>
    <row r="3" spans="1:19" ht="13.5" customHeight="1" x14ac:dyDescent="0.15">
      <c r="A3" s="1"/>
      <c r="B3" s="1"/>
      <c r="C3" s="1"/>
      <c r="D3" s="1"/>
      <c r="E3" s="1"/>
      <c r="F3" s="1"/>
      <c r="H3" s="91">
        <v>17</v>
      </c>
      <c r="I3" s="182" t="s">
        <v>21</v>
      </c>
      <c r="J3" s="14">
        <v>325665</v>
      </c>
      <c r="K3" s="225">
        <v>1</v>
      </c>
      <c r="L3" s="4">
        <f>SUM(H3)</f>
        <v>17</v>
      </c>
      <c r="M3" s="182" t="s">
        <v>21</v>
      </c>
      <c r="N3" s="14">
        <f>SUM(J3)</f>
        <v>325665</v>
      </c>
      <c r="O3" s="4">
        <f>SUM(H3)</f>
        <v>17</v>
      </c>
      <c r="P3" s="182" t="s">
        <v>21</v>
      </c>
      <c r="Q3" s="226">
        <v>75810</v>
      </c>
      <c r="R3" s="498"/>
      <c r="S3" s="499"/>
    </row>
    <row r="4" spans="1:19" ht="13.5" customHeight="1" x14ac:dyDescent="0.15">
      <c r="H4" s="91">
        <v>26</v>
      </c>
      <c r="I4" s="182" t="s">
        <v>30</v>
      </c>
      <c r="J4" s="14">
        <v>143835</v>
      </c>
      <c r="K4" s="225">
        <v>2</v>
      </c>
      <c r="L4" s="4">
        <f t="shared" ref="L4:L12" si="0">SUM(H4)</f>
        <v>26</v>
      </c>
      <c r="M4" s="182" t="s">
        <v>30</v>
      </c>
      <c r="N4" s="14">
        <f t="shared" ref="N4:N12" si="1">SUM(J4)</f>
        <v>143835</v>
      </c>
      <c r="O4" s="4">
        <f t="shared" ref="O4:O12" si="2">SUM(H4)</f>
        <v>26</v>
      </c>
      <c r="P4" s="182" t="s">
        <v>30</v>
      </c>
      <c r="Q4" s="96">
        <v>130821</v>
      </c>
      <c r="R4" s="498"/>
      <c r="S4" s="499"/>
    </row>
    <row r="5" spans="1:19" ht="13.5" customHeight="1" x14ac:dyDescent="0.15">
      <c r="H5" s="91">
        <v>36</v>
      </c>
      <c r="I5" s="183" t="s">
        <v>5</v>
      </c>
      <c r="J5" s="14">
        <v>120314</v>
      </c>
      <c r="K5" s="225">
        <v>3</v>
      </c>
      <c r="L5" s="4">
        <f t="shared" si="0"/>
        <v>36</v>
      </c>
      <c r="M5" s="183" t="s">
        <v>5</v>
      </c>
      <c r="N5" s="14">
        <f t="shared" si="1"/>
        <v>120314</v>
      </c>
      <c r="O5" s="4">
        <f t="shared" si="2"/>
        <v>36</v>
      </c>
      <c r="P5" s="183" t="s">
        <v>5</v>
      </c>
      <c r="Q5" s="96">
        <v>96388</v>
      </c>
      <c r="S5" s="53"/>
    </row>
    <row r="6" spans="1:19" ht="13.5" customHeight="1" x14ac:dyDescent="0.15">
      <c r="H6" s="91">
        <v>31</v>
      </c>
      <c r="I6" s="182" t="s">
        <v>64</v>
      </c>
      <c r="J6" s="14">
        <v>87936</v>
      </c>
      <c r="K6" s="225">
        <v>4</v>
      </c>
      <c r="L6" s="4">
        <f t="shared" si="0"/>
        <v>31</v>
      </c>
      <c r="M6" s="182" t="s">
        <v>64</v>
      </c>
      <c r="N6" s="14">
        <f t="shared" si="1"/>
        <v>87936</v>
      </c>
      <c r="O6" s="4">
        <f t="shared" si="2"/>
        <v>31</v>
      </c>
      <c r="P6" s="182" t="s">
        <v>64</v>
      </c>
      <c r="Q6" s="96">
        <v>87597</v>
      </c>
    </row>
    <row r="7" spans="1:19" ht="13.5" customHeight="1" x14ac:dyDescent="0.15">
      <c r="H7" s="91">
        <v>33</v>
      </c>
      <c r="I7" s="182" t="s">
        <v>0</v>
      </c>
      <c r="J7" s="14">
        <v>76382</v>
      </c>
      <c r="K7" s="225">
        <v>5</v>
      </c>
      <c r="L7" s="4">
        <f t="shared" si="0"/>
        <v>33</v>
      </c>
      <c r="M7" s="182" t="s">
        <v>0</v>
      </c>
      <c r="N7" s="14">
        <f t="shared" si="1"/>
        <v>76382</v>
      </c>
      <c r="O7" s="4">
        <f t="shared" si="2"/>
        <v>33</v>
      </c>
      <c r="P7" s="182" t="s">
        <v>0</v>
      </c>
      <c r="Q7" s="96">
        <v>77164</v>
      </c>
    </row>
    <row r="8" spans="1:19" ht="13.5" customHeight="1" x14ac:dyDescent="0.15">
      <c r="H8" s="349">
        <v>40</v>
      </c>
      <c r="I8" s="183" t="s">
        <v>2</v>
      </c>
      <c r="J8" s="14">
        <v>74792</v>
      </c>
      <c r="K8" s="225">
        <v>6</v>
      </c>
      <c r="L8" s="4">
        <f t="shared" si="0"/>
        <v>40</v>
      </c>
      <c r="M8" s="183" t="s">
        <v>2</v>
      </c>
      <c r="N8" s="14">
        <f t="shared" si="1"/>
        <v>74792</v>
      </c>
      <c r="O8" s="4">
        <f t="shared" si="2"/>
        <v>40</v>
      </c>
      <c r="P8" s="183" t="s">
        <v>2</v>
      </c>
      <c r="Q8" s="96">
        <v>84309</v>
      </c>
    </row>
    <row r="9" spans="1:19" ht="13.5" customHeight="1" x14ac:dyDescent="0.15">
      <c r="H9" s="152">
        <v>34</v>
      </c>
      <c r="I9" s="185" t="s">
        <v>1</v>
      </c>
      <c r="J9" s="251">
        <v>68699</v>
      </c>
      <c r="K9" s="225">
        <v>7</v>
      </c>
      <c r="L9" s="4">
        <f t="shared" si="0"/>
        <v>34</v>
      </c>
      <c r="M9" s="185" t="s">
        <v>1</v>
      </c>
      <c r="N9" s="14">
        <f t="shared" si="1"/>
        <v>68699</v>
      </c>
      <c r="O9" s="4">
        <f t="shared" si="2"/>
        <v>34</v>
      </c>
      <c r="P9" s="185" t="s">
        <v>1</v>
      </c>
      <c r="Q9" s="96">
        <v>62082</v>
      </c>
    </row>
    <row r="10" spans="1:19" ht="13.5" customHeight="1" x14ac:dyDescent="0.15">
      <c r="H10" s="91">
        <v>16</v>
      </c>
      <c r="I10" s="182" t="s">
        <v>3</v>
      </c>
      <c r="J10" s="97">
        <v>67256</v>
      </c>
      <c r="K10" s="225">
        <v>8</v>
      </c>
      <c r="L10" s="4">
        <f t="shared" si="0"/>
        <v>16</v>
      </c>
      <c r="M10" s="182" t="s">
        <v>3</v>
      </c>
      <c r="N10" s="14">
        <f t="shared" si="1"/>
        <v>67256</v>
      </c>
      <c r="O10" s="4">
        <f t="shared" si="2"/>
        <v>16</v>
      </c>
      <c r="P10" s="182" t="s">
        <v>3</v>
      </c>
      <c r="Q10" s="96">
        <v>64440</v>
      </c>
    </row>
    <row r="11" spans="1:19" ht="13.5" customHeight="1" x14ac:dyDescent="0.15">
      <c r="H11" s="152">
        <v>13</v>
      </c>
      <c r="I11" s="185" t="s">
        <v>7</v>
      </c>
      <c r="J11" s="151">
        <v>60143</v>
      </c>
      <c r="K11" s="225">
        <v>9</v>
      </c>
      <c r="L11" s="4">
        <f t="shared" si="0"/>
        <v>13</v>
      </c>
      <c r="M11" s="185" t="s">
        <v>7</v>
      </c>
      <c r="N11" s="14">
        <f t="shared" si="1"/>
        <v>60143</v>
      </c>
      <c r="O11" s="4">
        <f t="shared" si="2"/>
        <v>13</v>
      </c>
      <c r="P11" s="185" t="s">
        <v>7</v>
      </c>
      <c r="Q11" s="96">
        <v>55932</v>
      </c>
    </row>
    <row r="12" spans="1:19" ht="13.5" customHeight="1" thickBot="1" x14ac:dyDescent="0.2">
      <c r="H12" s="321">
        <v>38</v>
      </c>
      <c r="I12" s="462" t="s">
        <v>38</v>
      </c>
      <c r="J12" s="466">
        <v>47497</v>
      </c>
      <c r="K12" s="224">
        <v>10</v>
      </c>
      <c r="L12" s="4">
        <f t="shared" si="0"/>
        <v>38</v>
      </c>
      <c r="M12" s="462" t="s">
        <v>38</v>
      </c>
      <c r="N12" s="128">
        <f t="shared" si="1"/>
        <v>47497</v>
      </c>
      <c r="O12" s="15">
        <f t="shared" si="2"/>
        <v>38</v>
      </c>
      <c r="P12" s="462" t="s">
        <v>38</v>
      </c>
      <c r="Q12" s="227">
        <v>38502</v>
      </c>
    </row>
    <row r="13" spans="1:19" ht="13.5" customHeight="1" thickTop="1" thickBot="1" x14ac:dyDescent="0.2">
      <c r="H13" s="136">
        <v>2</v>
      </c>
      <c r="I13" s="199" t="s">
        <v>6</v>
      </c>
      <c r="J13" s="467">
        <v>46343</v>
      </c>
      <c r="K13" s="116"/>
      <c r="L13" s="85"/>
      <c r="M13" s="186"/>
      <c r="N13" s="396">
        <f>SUM(J43)</f>
        <v>1411417</v>
      </c>
      <c r="O13" s="4"/>
      <c r="P13" s="320" t="s">
        <v>8</v>
      </c>
      <c r="Q13" s="229">
        <v>1118964</v>
      </c>
    </row>
    <row r="14" spans="1:19" ht="13.5" customHeight="1" x14ac:dyDescent="0.15">
      <c r="B14" s="21"/>
      <c r="G14" s="1"/>
      <c r="H14" s="91">
        <v>24</v>
      </c>
      <c r="I14" s="183" t="s">
        <v>28</v>
      </c>
      <c r="J14" s="465">
        <v>42709</v>
      </c>
      <c r="K14" s="116"/>
      <c r="L14" s="28"/>
      <c r="N14" s="469" t="s">
        <v>59</v>
      </c>
      <c r="O14" s="469"/>
    </row>
    <row r="15" spans="1:19" ht="13.5" customHeight="1" x14ac:dyDescent="0.15">
      <c r="H15" s="91">
        <v>25</v>
      </c>
      <c r="I15" s="182" t="s">
        <v>29</v>
      </c>
      <c r="J15" s="14">
        <v>41062</v>
      </c>
      <c r="K15" s="116"/>
      <c r="L15" s="28"/>
      <c r="M15" s="1" t="s">
        <v>207</v>
      </c>
      <c r="N15" s="16"/>
      <c r="O15" s="469"/>
      <c r="P15" s="469" t="s">
        <v>208</v>
      </c>
      <c r="Q15" s="95" t="s">
        <v>202</v>
      </c>
    </row>
    <row r="16" spans="1:19" ht="13.5" customHeight="1" x14ac:dyDescent="0.15">
      <c r="B16" s="1"/>
      <c r="C16" s="16"/>
      <c r="D16" s="1"/>
      <c r="E16" s="19"/>
      <c r="F16" s="1"/>
      <c r="H16" s="91">
        <v>3</v>
      </c>
      <c r="I16" s="182" t="s">
        <v>10</v>
      </c>
      <c r="J16" s="14">
        <v>26718</v>
      </c>
      <c r="K16" s="116"/>
      <c r="L16" s="4">
        <f>SUM(L3)</f>
        <v>17</v>
      </c>
      <c r="M16" s="14">
        <f>SUM(N3)</f>
        <v>325665</v>
      </c>
      <c r="N16" s="182" t="s">
        <v>21</v>
      </c>
      <c r="O16" s="4">
        <f>SUM(O3)</f>
        <v>17</v>
      </c>
      <c r="P16" s="14">
        <f>SUM(M16)</f>
        <v>325665</v>
      </c>
      <c r="Q16" s="325">
        <v>330811</v>
      </c>
      <c r="R16" s="86"/>
    </row>
    <row r="17" spans="2:20" ht="13.5" customHeight="1" x14ac:dyDescent="0.15">
      <c r="B17" s="1"/>
      <c r="C17" s="16"/>
      <c r="D17" s="1"/>
      <c r="E17" s="19"/>
      <c r="F17" s="1"/>
      <c r="H17" s="91">
        <v>37</v>
      </c>
      <c r="I17" s="182" t="s">
        <v>37</v>
      </c>
      <c r="J17" s="14">
        <v>24047</v>
      </c>
      <c r="K17" s="116"/>
      <c r="L17" s="4">
        <f t="shared" ref="L17:L25" si="3">SUM(L4)</f>
        <v>26</v>
      </c>
      <c r="M17" s="14">
        <f t="shared" ref="M17:M25" si="4">SUM(N4)</f>
        <v>143835</v>
      </c>
      <c r="N17" s="182" t="s">
        <v>30</v>
      </c>
      <c r="O17" s="4">
        <f t="shared" ref="O17:O25" si="5">SUM(O4)</f>
        <v>26</v>
      </c>
      <c r="P17" s="14">
        <f t="shared" ref="P17:P25" si="6">SUM(M17)</f>
        <v>143835</v>
      </c>
      <c r="Q17" s="326">
        <v>143851</v>
      </c>
      <c r="R17" s="86"/>
      <c r="S17" s="46"/>
    </row>
    <row r="18" spans="2:20" ht="13.5" customHeight="1" x14ac:dyDescent="0.15">
      <c r="B18" s="1"/>
      <c r="C18" s="16"/>
      <c r="D18" s="1"/>
      <c r="E18" s="19"/>
      <c r="F18" s="1"/>
      <c r="H18" s="91">
        <v>1</v>
      </c>
      <c r="I18" s="182" t="s">
        <v>4</v>
      </c>
      <c r="J18" s="14">
        <v>22664</v>
      </c>
      <c r="K18" s="116"/>
      <c r="L18" s="4">
        <f t="shared" si="3"/>
        <v>36</v>
      </c>
      <c r="M18" s="14">
        <f t="shared" si="4"/>
        <v>120314</v>
      </c>
      <c r="N18" s="183" t="s">
        <v>5</v>
      </c>
      <c r="O18" s="4">
        <f t="shared" si="5"/>
        <v>36</v>
      </c>
      <c r="P18" s="14">
        <f t="shared" si="6"/>
        <v>120314</v>
      </c>
      <c r="Q18" s="326">
        <v>125295</v>
      </c>
      <c r="R18" s="86"/>
      <c r="S18" s="126"/>
    </row>
    <row r="19" spans="2:20" ht="13.5" customHeight="1" x14ac:dyDescent="0.15">
      <c r="B19" s="1"/>
      <c r="C19" s="16"/>
      <c r="D19" s="1"/>
      <c r="E19" s="19"/>
      <c r="F19" s="1"/>
      <c r="H19" s="91">
        <v>9</v>
      </c>
      <c r="I19" s="393" t="s">
        <v>170</v>
      </c>
      <c r="J19" s="251">
        <v>21468</v>
      </c>
      <c r="L19" s="4">
        <f t="shared" si="3"/>
        <v>31</v>
      </c>
      <c r="M19" s="14">
        <f t="shared" si="4"/>
        <v>87936</v>
      </c>
      <c r="N19" s="182" t="s">
        <v>64</v>
      </c>
      <c r="O19" s="4">
        <f t="shared" si="5"/>
        <v>31</v>
      </c>
      <c r="P19" s="14">
        <f t="shared" si="6"/>
        <v>87936</v>
      </c>
      <c r="Q19" s="326">
        <v>91483</v>
      </c>
      <c r="R19" s="86"/>
      <c r="S19" s="139"/>
    </row>
    <row r="20" spans="2:20" ht="13.5" customHeight="1" x14ac:dyDescent="0.15">
      <c r="B20" s="20"/>
      <c r="C20" s="16"/>
      <c r="D20" s="1"/>
      <c r="E20" s="19"/>
      <c r="F20" s="1"/>
      <c r="H20" s="91">
        <v>22</v>
      </c>
      <c r="I20" s="182" t="s">
        <v>26</v>
      </c>
      <c r="J20" s="251">
        <v>19317</v>
      </c>
      <c r="L20" s="4">
        <f t="shared" si="3"/>
        <v>33</v>
      </c>
      <c r="M20" s="14">
        <f t="shared" si="4"/>
        <v>76382</v>
      </c>
      <c r="N20" s="182" t="s">
        <v>0</v>
      </c>
      <c r="O20" s="4">
        <f t="shared" si="5"/>
        <v>33</v>
      </c>
      <c r="P20" s="14">
        <f t="shared" si="6"/>
        <v>76382</v>
      </c>
      <c r="Q20" s="326">
        <v>77156</v>
      </c>
      <c r="R20" s="86"/>
      <c r="S20" s="139"/>
    </row>
    <row r="21" spans="2:20" ht="13.5" customHeight="1" x14ac:dyDescent="0.15">
      <c r="B21" s="20"/>
      <c r="C21" s="16"/>
      <c r="D21" s="1"/>
      <c r="E21" s="19"/>
      <c r="F21" s="1"/>
      <c r="H21" s="91">
        <v>14</v>
      </c>
      <c r="I21" s="182" t="s">
        <v>19</v>
      </c>
      <c r="J21" s="14">
        <v>15124</v>
      </c>
      <c r="L21" s="4">
        <f t="shared" si="3"/>
        <v>40</v>
      </c>
      <c r="M21" s="14">
        <f t="shared" si="4"/>
        <v>74792</v>
      </c>
      <c r="N21" s="183" t="s">
        <v>2</v>
      </c>
      <c r="O21" s="4">
        <f t="shared" si="5"/>
        <v>40</v>
      </c>
      <c r="P21" s="14">
        <f t="shared" si="6"/>
        <v>74792</v>
      </c>
      <c r="Q21" s="326">
        <v>73676</v>
      </c>
      <c r="R21" s="86"/>
      <c r="S21" s="30"/>
    </row>
    <row r="22" spans="2:20" ht="13.5" customHeight="1" x14ac:dyDescent="0.15">
      <c r="B22" s="1"/>
      <c r="C22" s="16"/>
      <c r="D22" s="1"/>
      <c r="E22" s="19"/>
      <c r="F22" s="1"/>
      <c r="H22" s="91">
        <v>11</v>
      </c>
      <c r="I22" s="182" t="s">
        <v>17</v>
      </c>
      <c r="J22" s="251">
        <v>15065</v>
      </c>
      <c r="K22" s="16"/>
      <c r="L22" s="4">
        <f t="shared" si="3"/>
        <v>34</v>
      </c>
      <c r="M22" s="14">
        <f t="shared" si="4"/>
        <v>68699</v>
      </c>
      <c r="N22" s="185" t="s">
        <v>1</v>
      </c>
      <c r="O22" s="4">
        <f t="shared" si="5"/>
        <v>34</v>
      </c>
      <c r="P22" s="14">
        <f t="shared" si="6"/>
        <v>68699</v>
      </c>
      <c r="Q22" s="326">
        <v>67100</v>
      </c>
      <c r="R22" s="86"/>
    </row>
    <row r="23" spans="2:20" ht="13.5" customHeight="1" x14ac:dyDescent="0.15">
      <c r="B23" s="20"/>
      <c r="C23" s="16"/>
      <c r="D23" s="1"/>
      <c r="E23" s="19"/>
      <c r="F23" s="1"/>
      <c r="H23" s="91">
        <v>21</v>
      </c>
      <c r="I23" s="393" t="s">
        <v>162</v>
      </c>
      <c r="J23" s="14">
        <v>14613</v>
      </c>
      <c r="K23" s="16"/>
      <c r="L23" s="4">
        <f t="shared" si="3"/>
        <v>16</v>
      </c>
      <c r="M23" s="14">
        <f t="shared" si="4"/>
        <v>67256</v>
      </c>
      <c r="N23" s="182" t="s">
        <v>3</v>
      </c>
      <c r="O23" s="4">
        <f t="shared" si="5"/>
        <v>16</v>
      </c>
      <c r="P23" s="14">
        <f t="shared" si="6"/>
        <v>67256</v>
      </c>
      <c r="Q23" s="326">
        <v>69706</v>
      </c>
      <c r="R23" s="86"/>
      <c r="S23" s="46"/>
    </row>
    <row r="24" spans="2:20" ht="13.5" customHeight="1" x14ac:dyDescent="0.15">
      <c r="B24" s="1"/>
      <c r="C24" s="16"/>
      <c r="D24" s="1"/>
      <c r="E24" s="19"/>
      <c r="F24" s="1"/>
      <c r="H24" s="91">
        <v>15</v>
      </c>
      <c r="I24" s="182" t="s">
        <v>20</v>
      </c>
      <c r="J24" s="14">
        <v>8055</v>
      </c>
      <c r="K24" s="16"/>
      <c r="L24" s="4">
        <f t="shared" si="3"/>
        <v>13</v>
      </c>
      <c r="M24" s="14">
        <f t="shared" si="4"/>
        <v>60143</v>
      </c>
      <c r="N24" s="185" t="s">
        <v>7</v>
      </c>
      <c r="O24" s="4">
        <f t="shared" si="5"/>
        <v>13</v>
      </c>
      <c r="P24" s="14">
        <f t="shared" si="6"/>
        <v>60143</v>
      </c>
      <c r="Q24" s="326">
        <v>60058</v>
      </c>
      <c r="R24" s="86"/>
      <c r="S24" s="126"/>
    </row>
    <row r="25" spans="2:20" ht="13.5" customHeight="1" thickBot="1" x14ac:dyDescent="0.2">
      <c r="B25" s="1"/>
      <c r="C25" s="16"/>
      <c r="D25" s="1"/>
      <c r="E25" s="19"/>
      <c r="F25" s="1"/>
      <c r="H25" s="91">
        <v>35</v>
      </c>
      <c r="I25" s="182" t="s">
        <v>36</v>
      </c>
      <c r="J25" s="151">
        <v>7503</v>
      </c>
      <c r="K25" s="16"/>
      <c r="L25" s="15">
        <f t="shared" si="3"/>
        <v>38</v>
      </c>
      <c r="M25" s="128">
        <f t="shared" si="4"/>
        <v>47497</v>
      </c>
      <c r="N25" s="462" t="s">
        <v>38</v>
      </c>
      <c r="O25" s="15">
        <f t="shared" si="5"/>
        <v>38</v>
      </c>
      <c r="P25" s="128">
        <f t="shared" si="6"/>
        <v>47497</v>
      </c>
      <c r="Q25" s="327">
        <v>43845</v>
      </c>
      <c r="R25" s="141" t="s">
        <v>73</v>
      </c>
      <c r="S25" s="30"/>
      <c r="T25" s="30"/>
    </row>
    <row r="26" spans="2:20" ht="13.5" customHeight="1" thickTop="1" x14ac:dyDescent="0.15">
      <c r="B26" s="1"/>
      <c r="C26" s="1"/>
      <c r="D26" s="1"/>
      <c r="E26" s="1"/>
      <c r="F26" s="1"/>
      <c r="H26" s="91">
        <v>30</v>
      </c>
      <c r="I26" s="182" t="s">
        <v>33</v>
      </c>
      <c r="J26" s="14">
        <v>7207</v>
      </c>
      <c r="K26" s="16"/>
      <c r="L26" s="129"/>
      <c r="M26" s="184">
        <f>SUM(J43-(M16+M17+M18+M19+M20+M21+M22+M23+M24+M25))</f>
        <v>338898</v>
      </c>
      <c r="N26" s="252" t="s">
        <v>45</v>
      </c>
      <c r="O26" s="130"/>
      <c r="P26" s="184">
        <f>SUM(M26)</f>
        <v>338898</v>
      </c>
      <c r="Q26" s="184"/>
      <c r="R26" s="200">
        <v>1422607</v>
      </c>
      <c r="T26" s="30"/>
    </row>
    <row r="27" spans="2:20" ht="13.5" customHeight="1" x14ac:dyDescent="0.15">
      <c r="H27" s="91">
        <v>29</v>
      </c>
      <c r="I27" s="182" t="s">
        <v>54</v>
      </c>
      <c r="J27" s="14">
        <v>5908</v>
      </c>
      <c r="K27" s="16"/>
      <c r="M27" s="53" t="s">
        <v>185</v>
      </c>
      <c r="N27" s="53"/>
      <c r="O27" s="124"/>
      <c r="P27" s="125" t="s">
        <v>186</v>
      </c>
    </row>
    <row r="28" spans="2:20" ht="13.5" customHeight="1" x14ac:dyDescent="0.15">
      <c r="G28" s="18"/>
      <c r="H28" s="91">
        <v>39</v>
      </c>
      <c r="I28" s="182" t="s">
        <v>39</v>
      </c>
      <c r="J28" s="14">
        <v>3257</v>
      </c>
      <c r="K28" s="16"/>
      <c r="M28" s="96">
        <f t="shared" ref="M28:M37" si="7">SUM(Q3)</f>
        <v>75810</v>
      </c>
      <c r="N28" s="182" t="s">
        <v>21</v>
      </c>
      <c r="O28" s="4">
        <f>SUM(L3)</f>
        <v>17</v>
      </c>
      <c r="P28" s="96">
        <f t="shared" ref="P28:P37" si="8">SUM(Q3)</f>
        <v>75810</v>
      </c>
    </row>
    <row r="29" spans="2:20" ht="13.5" customHeight="1" x14ac:dyDescent="0.15">
      <c r="H29" s="91">
        <v>27</v>
      </c>
      <c r="I29" s="182" t="s">
        <v>31</v>
      </c>
      <c r="J29" s="151">
        <v>3199</v>
      </c>
      <c r="K29" s="16"/>
      <c r="M29" s="96">
        <f t="shared" si="7"/>
        <v>130821</v>
      </c>
      <c r="N29" s="182" t="s">
        <v>21</v>
      </c>
      <c r="O29" s="4">
        <f t="shared" ref="O29:O37" si="9">SUM(L4)</f>
        <v>26</v>
      </c>
      <c r="P29" s="96">
        <f t="shared" si="8"/>
        <v>130821</v>
      </c>
    </row>
    <row r="30" spans="2:20" ht="13.5" customHeight="1" x14ac:dyDescent="0.15">
      <c r="H30" s="91">
        <v>10</v>
      </c>
      <c r="I30" s="182" t="s">
        <v>16</v>
      </c>
      <c r="J30" s="14">
        <v>2727</v>
      </c>
      <c r="K30" s="16"/>
      <c r="M30" s="96">
        <f t="shared" si="7"/>
        <v>96388</v>
      </c>
      <c r="N30" s="182" t="s">
        <v>30</v>
      </c>
      <c r="O30" s="4">
        <f t="shared" si="9"/>
        <v>36</v>
      </c>
      <c r="P30" s="96">
        <f t="shared" si="8"/>
        <v>96388</v>
      </c>
    </row>
    <row r="31" spans="2:20" ht="13.5" customHeight="1" x14ac:dyDescent="0.15">
      <c r="H31" s="91">
        <v>12</v>
      </c>
      <c r="I31" s="182" t="s">
        <v>18</v>
      </c>
      <c r="J31" s="14">
        <v>2331</v>
      </c>
      <c r="K31" s="16"/>
      <c r="M31" s="96">
        <f t="shared" si="7"/>
        <v>87597</v>
      </c>
      <c r="N31" s="183" t="s">
        <v>5</v>
      </c>
      <c r="O31" s="4">
        <f t="shared" si="9"/>
        <v>31</v>
      </c>
      <c r="P31" s="96">
        <f t="shared" si="8"/>
        <v>87597</v>
      </c>
    </row>
    <row r="32" spans="2:20" ht="13.5" customHeight="1" x14ac:dyDescent="0.15">
      <c r="H32" s="91">
        <v>20</v>
      </c>
      <c r="I32" s="182" t="s">
        <v>24</v>
      </c>
      <c r="J32" s="97">
        <v>1834</v>
      </c>
      <c r="K32" s="16"/>
      <c r="M32" s="96">
        <f t="shared" si="7"/>
        <v>77164</v>
      </c>
      <c r="N32" s="182" t="s">
        <v>64</v>
      </c>
      <c r="O32" s="4">
        <f t="shared" si="9"/>
        <v>33</v>
      </c>
      <c r="P32" s="96">
        <f t="shared" si="8"/>
        <v>77164</v>
      </c>
      <c r="S32" s="11"/>
    </row>
    <row r="33" spans="8:21" ht="13.5" customHeight="1" x14ac:dyDescent="0.15">
      <c r="H33" s="91">
        <v>4</v>
      </c>
      <c r="I33" s="182" t="s">
        <v>11</v>
      </c>
      <c r="J33" s="251">
        <v>1597</v>
      </c>
      <c r="K33" s="16"/>
      <c r="M33" s="96">
        <f t="shared" si="7"/>
        <v>84309</v>
      </c>
      <c r="N33" s="182" t="s">
        <v>0</v>
      </c>
      <c r="O33" s="4">
        <f t="shared" si="9"/>
        <v>40</v>
      </c>
      <c r="P33" s="96">
        <f t="shared" si="8"/>
        <v>84309</v>
      </c>
      <c r="S33" s="30"/>
      <c r="T33" s="30"/>
    </row>
    <row r="34" spans="8:21" ht="13.5" customHeight="1" x14ac:dyDescent="0.15">
      <c r="H34" s="91">
        <v>23</v>
      </c>
      <c r="I34" s="182" t="s">
        <v>27</v>
      </c>
      <c r="J34" s="14">
        <v>1239</v>
      </c>
      <c r="K34" s="16"/>
      <c r="M34" s="96">
        <f t="shared" si="7"/>
        <v>62082</v>
      </c>
      <c r="N34" s="183" t="s">
        <v>2</v>
      </c>
      <c r="O34" s="4">
        <f t="shared" si="9"/>
        <v>34</v>
      </c>
      <c r="P34" s="96">
        <f t="shared" si="8"/>
        <v>62082</v>
      </c>
      <c r="S34" s="30"/>
      <c r="T34" s="30"/>
    </row>
    <row r="35" spans="8:21" ht="13.5" customHeight="1" x14ac:dyDescent="0.15">
      <c r="H35" s="91">
        <v>6</v>
      </c>
      <c r="I35" s="182" t="s">
        <v>13</v>
      </c>
      <c r="J35" s="14">
        <v>1186</v>
      </c>
      <c r="K35" s="16"/>
      <c r="M35" s="96">
        <f t="shared" si="7"/>
        <v>64440</v>
      </c>
      <c r="N35" s="185" t="s">
        <v>1</v>
      </c>
      <c r="O35" s="4">
        <f t="shared" si="9"/>
        <v>16</v>
      </c>
      <c r="P35" s="96">
        <f t="shared" si="8"/>
        <v>64440</v>
      </c>
      <c r="S35" s="30"/>
    </row>
    <row r="36" spans="8:21" ht="13.5" customHeight="1" x14ac:dyDescent="0.15">
      <c r="H36" s="91">
        <v>5</v>
      </c>
      <c r="I36" s="182" t="s">
        <v>12</v>
      </c>
      <c r="J36" s="251">
        <v>1067</v>
      </c>
      <c r="K36" s="16"/>
      <c r="M36" s="96">
        <f t="shared" si="7"/>
        <v>55932</v>
      </c>
      <c r="N36" s="182" t="s">
        <v>3</v>
      </c>
      <c r="O36" s="4">
        <f t="shared" si="9"/>
        <v>13</v>
      </c>
      <c r="P36" s="96">
        <f t="shared" si="8"/>
        <v>55932</v>
      </c>
      <c r="S36" s="30"/>
    </row>
    <row r="37" spans="8:21" ht="13.5" customHeight="1" thickBot="1" x14ac:dyDescent="0.2">
      <c r="H37" s="91">
        <v>18</v>
      </c>
      <c r="I37" s="182" t="s">
        <v>22</v>
      </c>
      <c r="J37" s="14">
        <v>858</v>
      </c>
      <c r="K37" s="16"/>
      <c r="M37" s="127">
        <f t="shared" si="7"/>
        <v>38502</v>
      </c>
      <c r="N37" s="185" t="s">
        <v>7</v>
      </c>
      <c r="O37" s="15">
        <f t="shared" si="9"/>
        <v>38</v>
      </c>
      <c r="P37" s="127">
        <f t="shared" si="8"/>
        <v>38502</v>
      </c>
      <c r="S37" s="30"/>
    </row>
    <row r="38" spans="8:21" ht="13.5" customHeight="1" thickTop="1" thickBot="1" x14ac:dyDescent="0.2">
      <c r="H38" s="91">
        <v>32</v>
      </c>
      <c r="I38" s="182" t="s">
        <v>35</v>
      </c>
      <c r="J38" s="151">
        <v>590</v>
      </c>
      <c r="K38" s="16"/>
      <c r="M38" s="402">
        <f>SUM(Q13-(Q3+Q4+Q5+Q6+Q7+Q8+Q9+Q10+Q11+Q12))</f>
        <v>345919</v>
      </c>
      <c r="N38" s="462" t="s">
        <v>38</v>
      </c>
      <c r="O38" s="404"/>
      <c r="P38" s="405">
        <f>SUM(M38)</f>
        <v>345919</v>
      </c>
      <c r="U38" s="30"/>
    </row>
    <row r="39" spans="8:21" ht="13.5" customHeight="1" thickTop="1" x14ac:dyDescent="0.15">
      <c r="H39" s="91">
        <v>19</v>
      </c>
      <c r="I39" s="182" t="s">
        <v>23</v>
      </c>
      <c r="J39" s="14">
        <v>575</v>
      </c>
      <c r="K39" s="16"/>
      <c r="P39" s="30"/>
    </row>
    <row r="40" spans="8:21" ht="13.5" customHeight="1" x14ac:dyDescent="0.15">
      <c r="H40" s="91">
        <v>7</v>
      </c>
      <c r="I40" s="182" t="s">
        <v>14</v>
      </c>
      <c r="J40" s="251">
        <v>431</v>
      </c>
      <c r="K40" s="16"/>
    </row>
    <row r="41" spans="8:21" ht="13.5" customHeight="1" x14ac:dyDescent="0.15">
      <c r="H41" s="91">
        <v>28</v>
      </c>
      <c r="I41" s="182" t="s">
        <v>32</v>
      </c>
      <c r="J41" s="14">
        <v>204</v>
      </c>
      <c r="K41" s="16"/>
    </row>
    <row r="42" spans="8:21" ht="13.5" customHeight="1" thickBot="1" x14ac:dyDescent="0.2">
      <c r="H42" s="152">
        <v>8</v>
      </c>
      <c r="I42" s="185" t="s">
        <v>15</v>
      </c>
      <c r="J42" s="128">
        <v>0</v>
      </c>
      <c r="K42" s="16"/>
    </row>
    <row r="43" spans="8:21" ht="13.5" customHeight="1" thickTop="1" x14ac:dyDescent="0.15">
      <c r="H43" s="129"/>
      <c r="I43" s="347" t="s">
        <v>8</v>
      </c>
      <c r="J43" s="348">
        <f>SUM(J3:J42)</f>
        <v>1411417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56"/>
      <c r="J49" s="181"/>
    </row>
    <row r="50" spans="1:19" ht="13.5" customHeight="1" x14ac:dyDescent="0.15">
      <c r="I50" s="456" t="s">
        <v>193</v>
      </c>
      <c r="J50" s="181">
        <v>1066088</v>
      </c>
    </row>
    <row r="51" spans="1:19" ht="13.5" customHeight="1" x14ac:dyDescent="0.15">
      <c r="I51" s="482" t="s">
        <v>194</v>
      </c>
      <c r="J51" s="259">
        <v>1077278</v>
      </c>
      <c r="M51" s="456"/>
      <c r="N51" s="181"/>
    </row>
    <row r="52" spans="1:19" ht="13.5" customHeight="1" x14ac:dyDescent="0.15">
      <c r="A52" s="36" t="s">
        <v>46</v>
      </c>
      <c r="B52" s="24" t="s">
        <v>9</v>
      </c>
      <c r="C52" s="9" t="s">
        <v>206</v>
      </c>
      <c r="D52" s="9" t="s">
        <v>184</v>
      </c>
      <c r="E52" s="26" t="s">
        <v>43</v>
      </c>
      <c r="F52" s="25" t="s">
        <v>42</v>
      </c>
      <c r="G52" s="328" t="s">
        <v>188</v>
      </c>
      <c r="I52" s="456" t="s">
        <v>192</v>
      </c>
      <c r="J52" s="181">
        <v>1422607</v>
      </c>
      <c r="N52" s="480"/>
      <c r="S52" s="481"/>
    </row>
    <row r="53" spans="1:19" ht="13.5" customHeight="1" x14ac:dyDescent="0.15">
      <c r="A53" s="10">
        <v>1</v>
      </c>
      <c r="B53" s="182" t="s">
        <v>21</v>
      </c>
      <c r="C53" s="14">
        <f t="shared" ref="C53:C62" si="10">SUM(J3)</f>
        <v>325665</v>
      </c>
      <c r="D53" s="97">
        <f t="shared" ref="D53:D63" si="11">SUM(Q3)</f>
        <v>75810</v>
      </c>
      <c r="E53" s="94">
        <f t="shared" ref="E53:E62" si="12">SUM(P16/Q16*100)</f>
        <v>98.4444289941991</v>
      </c>
      <c r="F53" s="22">
        <f t="shared" ref="F53:F63" si="13">SUM(C53/D53*100)</f>
        <v>429.58053027305107</v>
      </c>
      <c r="G53" s="23"/>
      <c r="I53" s="456" t="s">
        <v>195</v>
      </c>
      <c r="J53" s="181">
        <v>1411417</v>
      </c>
    </row>
    <row r="54" spans="1:19" ht="13.5" customHeight="1" x14ac:dyDescent="0.15">
      <c r="A54" s="10">
        <v>2</v>
      </c>
      <c r="B54" s="182" t="s">
        <v>30</v>
      </c>
      <c r="C54" s="14">
        <f t="shared" si="10"/>
        <v>143835</v>
      </c>
      <c r="D54" s="97">
        <f t="shared" si="11"/>
        <v>130821</v>
      </c>
      <c r="E54" s="94">
        <f t="shared" si="12"/>
        <v>99.988877380066882</v>
      </c>
      <c r="F54" s="493">
        <f t="shared" si="13"/>
        <v>109.94794413740914</v>
      </c>
      <c r="G54" s="23"/>
      <c r="M54" s="479"/>
      <c r="N54" s="18"/>
    </row>
    <row r="55" spans="1:19" ht="13.5" customHeight="1" x14ac:dyDescent="0.15">
      <c r="A55" s="10">
        <v>3</v>
      </c>
      <c r="B55" s="183" t="s">
        <v>5</v>
      </c>
      <c r="C55" s="14">
        <f t="shared" si="10"/>
        <v>120314</v>
      </c>
      <c r="D55" s="97">
        <f t="shared" si="11"/>
        <v>96388</v>
      </c>
      <c r="E55" s="94">
        <f t="shared" si="12"/>
        <v>96.024581986511834</v>
      </c>
      <c r="F55" s="22">
        <f t="shared" si="13"/>
        <v>124.8225920239034</v>
      </c>
      <c r="G55" s="23"/>
      <c r="I55" s="556" t="s">
        <v>196</v>
      </c>
      <c r="J55" s="557">
        <f>SUM(J50+J51)/(J52+J53)*100</f>
        <v>75.629775894628978</v>
      </c>
    </row>
    <row r="56" spans="1:19" ht="13.5" customHeight="1" x14ac:dyDescent="0.15">
      <c r="A56" s="10">
        <v>4</v>
      </c>
      <c r="B56" s="182" t="s">
        <v>64</v>
      </c>
      <c r="C56" s="14">
        <f t="shared" si="10"/>
        <v>87936</v>
      </c>
      <c r="D56" s="97">
        <f t="shared" si="11"/>
        <v>87597</v>
      </c>
      <c r="E56" s="94">
        <f t="shared" si="12"/>
        <v>96.12277690937114</v>
      </c>
      <c r="F56" s="22">
        <f t="shared" si="13"/>
        <v>100.38699955477928</v>
      </c>
      <c r="G56" s="23"/>
      <c r="I56" s="556"/>
      <c r="J56" s="557"/>
    </row>
    <row r="57" spans="1:19" ht="13.5" customHeight="1" x14ac:dyDescent="0.15">
      <c r="A57" s="10">
        <v>5</v>
      </c>
      <c r="B57" s="182" t="s">
        <v>0</v>
      </c>
      <c r="C57" s="14">
        <f t="shared" si="10"/>
        <v>76382</v>
      </c>
      <c r="D57" s="97">
        <f t="shared" si="11"/>
        <v>77164</v>
      </c>
      <c r="E57" s="94">
        <f t="shared" si="12"/>
        <v>98.996837575820422</v>
      </c>
      <c r="F57" s="22">
        <f t="shared" si="13"/>
        <v>98.986574050075163</v>
      </c>
      <c r="G57" s="23"/>
      <c r="I57" s="181"/>
      <c r="P57" s="30"/>
    </row>
    <row r="58" spans="1:19" ht="13.5" customHeight="1" x14ac:dyDescent="0.15">
      <c r="A58" s="10">
        <v>6</v>
      </c>
      <c r="B58" s="183" t="s">
        <v>2</v>
      </c>
      <c r="C58" s="14">
        <f t="shared" si="10"/>
        <v>74792</v>
      </c>
      <c r="D58" s="97">
        <f t="shared" si="11"/>
        <v>84309</v>
      </c>
      <c r="E58" s="94">
        <f t="shared" si="12"/>
        <v>101.51474021390956</v>
      </c>
      <c r="F58" s="22">
        <f t="shared" si="13"/>
        <v>88.71176268251314</v>
      </c>
      <c r="G58" s="23"/>
    </row>
    <row r="59" spans="1:19" ht="13.5" customHeight="1" x14ac:dyDescent="0.15">
      <c r="A59" s="10">
        <v>7</v>
      </c>
      <c r="B59" s="185" t="s">
        <v>1</v>
      </c>
      <c r="C59" s="14">
        <f t="shared" si="10"/>
        <v>68699</v>
      </c>
      <c r="D59" s="97">
        <f t="shared" si="11"/>
        <v>62082</v>
      </c>
      <c r="E59" s="94">
        <f t="shared" si="12"/>
        <v>102.38301043219076</v>
      </c>
      <c r="F59" s="22">
        <f t="shared" si="13"/>
        <v>110.65848394059469</v>
      </c>
      <c r="G59" s="23"/>
    </row>
    <row r="60" spans="1:19" ht="13.5" customHeight="1" x14ac:dyDescent="0.15">
      <c r="A60" s="10">
        <v>8</v>
      </c>
      <c r="B60" s="182" t="s">
        <v>3</v>
      </c>
      <c r="C60" s="14">
        <f t="shared" si="10"/>
        <v>67256</v>
      </c>
      <c r="D60" s="97">
        <f t="shared" si="11"/>
        <v>64440</v>
      </c>
      <c r="E60" s="94">
        <f t="shared" si="12"/>
        <v>96.485237999598311</v>
      </c>
      <c r="F60" s="22">
        <f t="shared" si="13"/>
        <v>104.36995654872749</v>
      </c>
      <c r="G60" s="23"/>
    </row>
    <row r="61" spans="1:19" ht="13.5" customHeight="1" x14ac:dyDescent="0.15">
      <c r="A61" s="10">
        <v>9</v>
      </c>
      <c r="B61" s="185" t="s">
        <v>7</v>
      </c>
      <c r="C61" s="14">
        <f t="shared" si="10"/>
        <v>60143</v>
      </c>
      <c r="D61" s="97">
        <f t="shared" si="11"/>
        <v>55932</v>
      </c>
      <c r="E61" s="94">
        <f t="shared" si="12"/>
        <v>100.141529854474</v>
      </c>
      <c r="F61" s="22">
        <f t="shared" si="13"/>
        <v>107.52878495315741</v>
      </c>
      <c r="G61" s="23"/>
    </row>
    <row r="62" spans="1:19" ht="13.5" customHeight="1" thickBot="1" x14ac:dyDescent="0.2">
      <c r="A62" s="142">
        <v>10</v>
      </c>
      <c r="B62" s="462" t="s">
        <v>38</v>
      </c>
      <c r="C62" s="128">
        <f t="shared" si="10"/>
        <v>47497</v>
      </c>
      <c r="D62" s="143">
        <f t="shared" si="11"/>
        <v>38502</v>
      </c>
      <c r="E62" s="144">
        <f t="shared" si="12"/>
        <v>108.32934200022808</v>
      </c>
      <c r="F62" s="145">
        <f t="shared" si="13"/>
        <v>123.36242273128669</v>
      </c>
      <c r="G62" s="146"/>
    </row>
    <row r="63" spans="1:19" ht="13.5" customHeight="1" thickTop="1" x14ac:dyDescent="0.15">
      <c r="A63" s="129"/>
      <c r="B63" s="147" t="s">
        <v>74</v>
      </c>
      <c r="C63" s="148">
        <f>SUM(J43)</f>
        <v>1411417</v>
      </c>
      <c r="D63" s="148">
        <f t="shared" si="11"/>
        <v>1118964</v>
      </c>
      <c r="E63" s="149">
        <f>SUM(C63/R26*100)</f>
        <v>99.213415932861295</v>
      </c>
      <c r="F63" s="150">
        <f t="shared" si="13"/>
        <v>126.1360508470335</v>
      </c>
      <c r="G63" s="156">
        <f>SUM(J55)</f>
        <v>75.629775894628978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2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保管高</vt:lpstr>
      <vt:lpstr>東部・富士</vt:lpstr>
      <vt:lpstr>清水・静岡</vt:lpstr>
      <vt:lpstr>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 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駿遠・西部!Print_Area</vt:lpstr>
      <vt:lpstr>清水・静岡!Print_Area</vt:lpstr>
      <vt:lpstr>東部・富士!Print_Area</vt:lpstr>
      <vt:lpstr>保管高!Print_Area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2022-05-02T02:45:21Z</cp:lastPrinted>
  <dcterms:created xsi:type="dcterms:W3CDTF">2004-08-12T01:21:30Z</dcterms:created>
  <dcterms:modified xsi:type="dcterms:W3CDTF">2022-05-06T01:04:41Z</dcterms:modified>
</cp:coreProperties>
</file>