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6A2E0820-BCA6-4485-B506-E14E5414517D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57" l="1"/>
  <c r="G63" i="57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M86" i="60"/>
  <c r="G65" i="60" s="1"/>
  <c r="M40" i="60"/>
  <c r="G32" i="60" s="1"/>
  <c r="M87" i="59"/>
  <c r="G64" i="59" s="1"/>
  <c r="M37" i="59"/>
  <c r="G31" i="59" s="1"/>
  <c r="M82" i="58"/>
  <c r="G64" i="58" s="1"/>
  <c r="M35" i="58"/>
  <c r="G32" i="58" s="1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C62" i="57"/>
  <c r="D61" i="57"/>
  <c r="C61" i="57"/>
  <c r="D60" i="57"/>
  <c r="C60" i="57"/>
  <c r="D59" i="57"/>
  <c r="C59" i="57"/>
  <c r="D58" i="57"/>
  <c r="C58" i="57"/>
  <c r="D57" i="57"/>
  <c r="C57" i="57"/>
  <c r="D56" i="57"/>
  <c r="C56" i="57"/>
  <c r="D55" i="57"/>
  <c r="C55" i="57"/>
  <c r="D54" i="57"/>
  <c r="C54" i="57"/>
  <c r="D53" i="57"/>
  <c r="C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<sst xmlns="http://schemas.openxmlformats.org/spreadsheetml/2006/main" count="1712" uniqueCount="217">
  <si>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</si>
  <si>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</si>
  <si>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</si>
  <si>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</si>
  <si>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</si>
  <si>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</si>
  <si>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</si>
  <si>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</si>
  <si>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</si>
  <si>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</si>
  <si>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</si>
  <si>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</si>
  <si>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</si>
  <si>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</si>
  <si>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</si>
  <si>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</si>
  <si>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</si>
  <si>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</si>
  <si>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</si>
  <si>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</si>
  <si>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</si>
  <si>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</si>
  <si>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</si>
  <si>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</si>
  <si>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</si>
  <si>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</si>
  <si>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</si>
  <si>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</si>
  <si>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</si>
  <si>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</si>
  <si>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</si>
  <si>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</si>
  <si>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</si>
  <si>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</si>
  <si>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</si>
  <si>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</si>
  <si>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</si>
  <si>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</si>
  <si>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</si>
  <si>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</si>
  <si>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</si>
  <si>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</si>
  <si>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</si>
  <si>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</si>
  <si>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</si>
  <si>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</si>
  <si>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</si>
  <si>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</si>
  <si>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</si>
  <si>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</si>
  <si>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</si>
  <si>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</si>
  <si>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</si>
  <si>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</si>
  <si>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</si>
  <si>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</si>
  <si>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</si>
  <si>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</si>
  <si>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</si>
  <si>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</si>
  <si>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</si>
  <si>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</si>
  <si>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</si>
  <si>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</si>
  <si>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</si>
  <si>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</si>
  <si>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</si>
  <si>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</si>
  <si>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</si>
  <si>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</si>
  <si>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</si>
  <si>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</si>
  <si>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</si>
  <si>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</si>
  <si>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</si>
  <si>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</si>
  <si>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</si>
  <si>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</si>
  <si>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</si>
  <si>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</si>
  <si>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</si>
  <si>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</si>
  <si>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</si>
  <si>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</si>
  <si>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</si>
  <si>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</si>
  <si>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</si>
  <si>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</si>
  <si>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</si>
  <si>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</si>
  <si>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</si>
  <si>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</si>
  <si>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</si>
  <si>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</si>
  <si>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</si>
  <si>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</si>
  <si>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</si>
  <si>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</si>
  <si>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</si>
  <si>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</si>
  <si>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</si>
  <si>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</si>
  <si>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</si>
  <si>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</si>
  <si>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</si>
  <si>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</si>
  <si>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</si>
  <si>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</si>
  <si>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</si>
  <si>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</si>
  <si>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</si>
  <si>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</si>
  <si>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</si>
  <si>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</si>
  <si>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</si>
  <si>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</si>
  <si>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</si>
  <si>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</si>
  <si>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</si>
  <si>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</si>
  <si>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</si>
  <si>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</si>
  <si>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</si>
  <si>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</si>
  <si>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</si>
  <si>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</si>
  <si>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</si>
  <si>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</si>
  <si>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</si>
  <si>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</si>
  <si>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</si>
  <si>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</si>
  <si>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</si>
  <si>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</si>
  <si>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</si>
  <si>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</si>
  <si>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</si>
  <si>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</si>
  <si>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</si>
  <si>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</si>
  <si>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</si>
  <si>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</si>
  <si>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</si>
  <si>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</si>
  <si>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</si>
  <si>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</si>
  <si>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</si>
  <si>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</si>
  <si>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</si>
  <si>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</si>
  <si>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</si>
  <si>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</si>
  <si>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</si>
  <si>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</si>
  <si>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</si>
  <si>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</si>
  <si>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</si>
  <si>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</si>
  <si>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</si>
  <si>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</si>
  <si>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</si>
  <si>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</si>
  <si>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</si>
  <si>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</si>
  <si>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</si>
  <si>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</si>
  <si>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</si>
  <si>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</si>
  <si>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</si>
  <si>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</si>
  <si>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</si>
  <si>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</si>
  <si>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</si>
  <si>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</si>
  <si>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</si>
  <si>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</si>
  <si>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</si>
  <si>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</si>
  <si>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</si>
  <si>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</si>
  <si>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</si>
  <si>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</si>
  <si>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</si>
  <si>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</si>
  <si>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</si>
  <si>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</si>
  <si>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</si>
  <si>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</si>
  <si>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</si>
  <si>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</si>
  <si>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</si>
  <si>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</si>
  <si>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前残</t>
    <rPh sb="0" eb="2">
      <t>ゼンザン</t>
    </rPh>
    <phoneticPr fontId="2"/>
  </si>
  <si>
    <t>入庫</t>
    <rPh sb="0" eb="2">
      <t>ニュウコ</t>
    </rPh>
    <phoneticPr fontId="2"/>
  </si>
  <si>
    <t>出庫</t>
    <rPh sb="0" eb="2">
      <t>シュッコ</t>
    </rPh>
    <phoneticPr fontId="2"/>
  </si>
  <si>
    <t>今月残</t>
    <rPh sb="0" eb="2">
      <t>コンゲツ</t>
    </rPh>
    <rPh sb="2" eb="3">
      <t>ザン</t>
    </rPh>
    <phoneticPr fontId="2"/>
  </si>
  <si>
    <t>回転率</t>
    <rPh sb="0" eb="3">
      <t>カイテンリツ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</si>
  <si>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</si>
  <si>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</si>
  <si>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16，963 ㎡</t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</si>
  <si>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</si>
  <si>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</si>
  <si>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</si>
  <si>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</si>
  <si>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令和3年12月</t>
    <rPh sb="6" eb="7">
      <t>ガツ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</si>
  <si>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</si>
  <si>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</si>
  <si>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</si>
  <si>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</si>
  <si>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</si>
  <si>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令和4年3月</t>
    <rPh sb="5" eb="6">
      <t>ガツ</t>
    </rPh>
    <phoneticPr fontId="2"/>
  </si>
  <si>
    <t xml:space="preserve">                       令和4年3月所管面（1～3類）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</si>
  <si>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2，897　㎡</t>
    <phoneticPr fontId="2"/>
  </si>
  <si>
    <r>
      <t>87，108  m</t>
    </r>
    <r>
      <rPr>
        <sz val="8"/>
        <rFont val="ＭＳ Ｐゴシック"/>
        <family val="3"/>
        <charset val="128"/>
      </rPr>
      <t>3</t>
    </r>
    <phoneticPr fontId="2"/>
  </si>
  <si>
    <t>13，179  ㎡</t>
    <phoneticPr fontId="2"/>
  </si>
  <si>
    <t>　　　　　　　　　　　　　　　　令和4年3月末上位10品目入庫高(県合計）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</si>
  <si>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令和4年3月末上位10品目保管残高(県合計）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</si>
</sst>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8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0" fontId="5" fillId="0" borderId="4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37" xfId="1" applyNumberFormat="1" applyBorder="1"/>
    <xf numFmtId="179" fontId="1" fillId="0" borderId="10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38" fontId="0" fillId="0" borderId="1" xfId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38" fontId="0" fillId="0" borderId="20" xfId="1" applyFont="1" applyFill="1" applyBorder="1"/>
    <xf numFmtId="0" fontId="1" fillId="0" borderId="2" xfId="0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1" fillId="0" borderId="35" xfId="1" applyBorder="1"/>
    <xf numFmtId="38" fontId="0" fillId="0" borderId="11" xfId="1" applyFont="1" applyFill="1" applyBorder="1"/>
    <xf numFmtId="0" fontId="0" fillId="0" borderId="0" xfId="0"/>
    <xf numFmtId="0" fontId="0" fillId="0" borderId="34" xfId="0" applyFont="1" applyBorder="1"/>
    <xf numFmtId="38" fontId="1" fillId="0" borderId="8" xfId="1" applyFont="1" applyBorder="1"/>
    <xf numFmtId="38" fontId="0" fillId="0" borderId="8" xfId="1" applyFont="1" applyFill="1" applyBorder="1"/>
    <xf numFmtId="38" fontId="0" fillId="0" borderId="34" xfId="1" applyFont="1" applyBorder="1"/>
    <xf numFmtId="38" fontId="1" fillId="0" borderId="38" xfId="1" applyFill="1" applyBorder="1"/>
    <xf numFmtId="38" fontId="1" fillId="0" borderId="33" xfId="1" applyFill="1" applyBorder="1"/>
    <xf numFmtId="38" fontId="0" fillId="0" borderId="8" xfId="1" applyFont="1" applyBorder="1"/>
    <xf numFmtId="38" fontId="1" fillId="0" borderId="10" xfId="1" applyFont="1" applyBorder="1"/>
    <xf numFmtId="38" fontId="1" fillId="0" borderId="9" xfId="1" applyFont="1" applyFill="1" applyBorder="1"/>
    <xf numFmtId="38" fontId="1" fillId="0" borderId="9" xfId="1" applyFill="1" applyBorder="1"/>
    <xf numFmtId="38" fontId="0" fillId="0" borderId="11" xfId="1" applyFont="1" applyBorder="1"/>
    <xf numFmtId="38" fontId="1" fillId="0" borderId="20" xfId="1" applyFont="1" applyFill="1" applyBorder="1"/>
    <xf numFmtId="38" fontId="0" fillId="19" borderId="1" xfId="1" applyFont="1" applyFill="1" applyBorder="1"/>
    <xf numFmtId="38" fontId="1" fillId="0" borderId="34" xfId="1" applyBorder="1"/>
    <xf numFmtId="38" fontId="1" fillId="0" borderId="11" xfId="1" applyFont="1" applyFill="1" applyBorder="1"/>
    <xf numFmtId="38" fontId="0" fillId="0" borderId="42" xfId="1" applyFont="1" applyBorder="1"/>
    <xf numFmtId="38" fontId="0" fillId="0" borderId="35" xfId="1" applyFont="1" applyFill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0.167482327351821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265514544529563"/>
                  <c:y val="0.13376835236541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486338797814208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3297974927676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972356155576992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3.8573818581259791E-3"/>
                  <c:y val="9.3529091897770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令和4年3月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令和4年3月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令和4年3月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18079</c:v>
                </c:pt>
                <c:pt idx="1">
                  <c:v>14408</c:v>
                </c:pt>
                <c:pt idx="2">
                  <c:v>8312</c:v>
                </c:pt>
                <c:pt idx="3">
                  <c:v>6289</c:v>
                </c:pt>
                <c:pt idx="4">
                  <c:v>5012</c:v>
                </c:pt>
                <c:pt idx="5">
                  <c:v>4946</c:v>
                </c:pt>
                <c:pt idx="6">
                  <c:v>3844</c:v>
                </c:pt>
                <c:pt idx="7">
                  <c:v>2704</c:v>
                </c:pt>
                <c:pt idx="8">
                  <c:v>2138</c:v>
                </c:pt>
                <c:pt idx="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18028</c:v>
                </c:pt>
                <c:pt idx="1">
                  <c:v>22709</c:v>
                </c:pt>
                <c:pt idx="2">
                  <c:v>10182</c:v>
                </c:pt>
                <c:pt idx="3">
                  <c:v>4812</c:v>
                </c:pt>
                <c:pt idx="4">
                  <c:v>5150</c:v>
                </c:pt>
                <c:pt idx="5">
                  <c:v>4601</c:v>
                </c:pt>
                <c:pt idx="6">
                  <c:v>4122</c:v>
                </c:pt>
                <c:pt idx="7">
                  <c:v>1704</c:v>
                </c:pt>
                <c:pt idx="8">
                  <c:v>3745</c:v>
                </c:pt>
                <c:pt idx="9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1.136363636363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-1.5108864232879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55212</c:v>
                </c:pt>
                <c:pt idx="1">
                  <c:v>15364</c:v>
                </c:pt>
                <c:pt idx="2">
                  <c:v>12036</c:v>
                </c:pt>
                <c:pt idx="3">
                  <c:v>11317</c:v>
                </c:pt>
                <c:pt idx="4">
                  <c:v>6558</c:v>
                </c:pt>
                <c:pt idx="5">
                  <c:v>4155</c:v>
                </c:pt>
                <c:pt idx="6">
                  <c:v>3869</c:v>
                </c:pt>
                <c:pt idx="7">
                  <c:v>2856</c:v>
                </c:pt>
                <c:pt idx="8">
                  <c:v>2674</c:v>
                </c:pt>
                <c:pt idx="9">
                  <c:v>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-7.5763540921021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2200435729847494E-2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57153</c:v>
                </c:pt>
                <c:pt idx="1">
                  <c:v>26086</c:v>
                </c:pt>
                <c:pt idx="2">
                  <c:v>11344</c:v>
                </c:pt>
                <c:pt idx="3">
                  <c:v>10032</c:v>
                </c:pt>
                <c:pt idx="4">
                  <c:v>9117</c:v>
                </c:pt>
                <c:pt idx="5">
                  <c:v>5005</c:v>
                </c:pt>
                <c:pt idx="6">
                  <c:v>4161</c:v>
                </c:pt>
                <c:pt idx="7">
                  <c:v>2667</c:v>
                </c:pt>
                <c:pt idx="8">
                  <c:v>3534</c:v>
                </c:pt>
                <c:pt idx="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5.3191489361702126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雑穀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麦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39094</c:v>
                </c:pt>
                <c:pt idx="1">
                  <c:v>27912</c:v>
                </c:pt>
                <c:pt idx="2">
                  <c:v>21692</c:v>
                </c:pt>
                <c:pt idx="3">
                  <c:v>17470</c:v>
                </c:pt>
                <c:pt idx="4">
                  <c:v>16397</c:v>
                </c:pt>
                <c:pt idx="5">
                  <c:v>15646</c:v>
                </c:pt>
                <c:pt idx="6">
                  <c:v>13404</c:v>
                </c:pt>
                <c:pt idx="7">
                  <c:v>12750</c:v>
                </c:pt>
                <c:pt idx="8">
                  <c:v>12610</c:v>
                </c:pt>
                <c:pt idx="9">
                  <c:v>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2.32558139534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3.876274186656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雑穀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麦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31621</c:v>
                </c:pt>
                <c:pt idx="1">
                  <c:v>13178</c:v>
                </c:pt>
                <c:pt idx="2">
                  <c:v>22407</c:v>
                </c:pt>
                <c:pt idx="3">
                  <c:v>22272</c:v>
                </c:pt>
                <c:pt idx="4">
                  <c:v>17520</c:v>
                </c:pt>
                <c:pt idx="5">
                  <c:v>15234</c:v>
                </c:pt>
                <c:pt idx="6">
                  <c:v>13709</c:v>
                </c:pt>
                <c:pt idx="7">
                  <c:v>15053</c:v>
                </c:pt>
                <c:pt idx="8">
                  <c:v>18851</c:v>
                </c:pt>
                <c:pt idx="9">
                  <c:v>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34805</c:v>
                </c:pt>
                <c:pt idx="1">
                  <c:v>9430</c:v>
                </c:pt>
                <c:pt idx="2">
                  <c:v>5650</c:v>
                </c:pt>
                <c:pt idx="3">
                  <c:v>4940</c:v>
                </c:pt>
                <c:pt idx="4">
                  <c:v>3783</c:v>
                </c:pt>
                <c:pt idx="5">
                  <c:v>2607</c:v>
                </c:pt>
                <c:pt idx="6">
                  <c:v>1950</c:v>
                </c:pt>
                <c:pt idx="7">
                  <c:v>1113</c:v>
                </c:pt>
                <c:pt idx="8">
                  <c:v>690</c:v>
                </c:pt>
                <c:pt idx="9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7637795275591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31612</c:v>
                </c:pt>
                <c:pt idx="1">
                  <c:v>2735</c:v>
                </c:pt>
                <c:pt idx="2">
                  <c:v>4969</c:v>
                </c:pt>
                <c:pt idx="3">
                  <c:v>8827</c:v>
                </c:pt>
                <c:pt idx="4">
                  <c:v>3441</c:v>
                </c:pt>
                <c:pt idx="5">
                  <c:v>333</c:v>
                </c:pt>
                <c:pt idx="6">
                  <c:v>1350</c:v>
                </c:pt>
                <c:pt idx="7">
                  <c:v>1771</c:v>
                </c:pt>
                <c:pt idx="8">
                  <c:v>900</c:v>
                </c:pt>
                <c:pt idx="9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1.7496434992869665E-3"/>
                  <c:y val="-2.1674748283583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その他の日用品</c:v>
                </c:pt>
                <c:pt idx="8">
                  <c:v>麦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35641</c:v>
                </c:pt>
                <c:pt idx="1">
                  <c:v>10829</c:v>
                </c:pt>
                <c:pt idx="2">
                  <c:v>10690</c:v>
                </c:pt>
                <c:pt idx="3">
                  <c:v>9670</c:v>
                </c:pt>
                <c:pt idx="4">
                  <c:v>6999</c:v>
                </c:pt>
                <c:pt idx="5">
                  <c:v>3871</c:v>
                </c:pt>
                <c:pt idx="6">
                  <c:v>3004</c:v>
                </c:pt>
                <c:pt idx="7">
                  <c:v>2724</c:v>
                </c:pt>
                <c:pt idx="8">
                  <c:v>2198</c:v>
                </c:pt>
                <c:pt idx="9">
                  <c:v>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1.3640027279990402E-5"/>
                  <c:y val="-4.04525705473256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3.7033082729065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その他の日用品</c:v>
                </c:pt>
                <c:pt idx="8">
                  <c:v>麦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33404</c:v>
                </c:pt>
                <c:pt idx="1">
                  <c:v>11497</c:v>
                </c:pt>
                <c:pt idx="2">
                  <c:v>14369</c:v>
                </c:pt>
                <c:pt idx="3">
                  <c:v>9289</c:v>
                </c:pt>
                <c:pt idx="4">
                  <c:v>6418</c:v>
                </c:pt>
                <c:pt idx="5">
                  <c:v>3947</c:v>
                </c:pt>
                <c:pt idx="6">
                  <c:v>1</c:v>
                </c:pt>
                <c:pt idx="7">
                  <c:v>3144</c:v>
                </c:pt>
                <c:pt idx="8">
                  <c:v>44</c:v>
                </c:pt>
                <c:pt idx="9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-1.792114695340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265539</c:v>
                </c:pt>
                <c:pt idx="1">
                  <c:v>89747</c:v>
                </c:pt>
                <c:pt idx="2">
                  <c:v>23713</c:v>
                </c:pt>
                <c:pt idx="3">
                  <c:v>20601</c:v>
                </c:pt>
                <c:pt idx="4">
                  <c:v>19448</c:v>
                </c:pt>
                <c:pt idx="5">
                  <c:v>15379</c:v>
                </c:pt>
                <c:pt idx="6">
                  <c:v>12999</c:v>
                </c:pt>
                <c:pt idx="7">
                  <c:v>10768</c:v>
                </c:pt>
                <c:pt idx="8">
                  <c:v>9177</c:v>
                </c:pt>
                <c:pt idx="9">
                  <c:v>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5.2424646794102135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37560</c:v>
                </c:pt>
                <c:pt idx="1">
                  <c:v>62366</c:v>
                </c:pt>
                <c:pt idx="2">
                  <c:v>20856</c:v>
                </c:pt>
                <c:pt idx="3">
                  <c:v>18836</c:v>
                </c:pt>
                <c:pt idx="4">
                  <c:v>16452</c:v>
                </c:pt>
                <c:pt idx="5">
                  <c:v>14803</c:v>
                </c:pt>
                <c:pt idx="6">
                  <c:v>14061</c:v>
                </c:pt>
                <c:pt idx="7">
                  <c:v>9473</c:v>
                </c:pt>
                <c:pt idx="8">
                  <c:v>9829</c:v>
                </c:pt>
                <c:pt idx="9">
                  <c:v>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8.658235902330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3.569835396857509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7849176984288037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325665</c:v>
                </c:pt>
                <c:pt idx="1">
                  <c:v>143835</c:v>
                </c:pt>
                <c:pt idx="2">
                  <c:v>120314</c:v>
                </c:pt>
                <c:pt idx="3">
                  <c:v>87936</c:v>
                </c:pt>
                <c:pt idx="4">
                  <c:v>76382</c:v>
                </c:pt>
                <c:pt idx="5">
                  <c:v>74792</c:v>
                </c:pt>
                <c:pt idx="6">
                  <c:v>68699</c:v>
                </c:pt>
                <c:pt idx="7">
                  <c:v>67256</c:v>
                </c:pt>
                <c:pt idx="8">
                  <c:v>60143</c:v>
                </c:pt>
                <c:pt idx="9">
                  <c:v>47497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07095061905723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9.5415797280572483E-4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75810</c:v>
                </c:pt>
                <c:pt idx="1">
                  <c:v>130821</c:v>
                </c:pt>
                <c:pt idx="2">
                  <c:v>96388</c:v>
                </c:pt>
                <c:pt idx="3">
                  <c:v>87597</c:v>
                </c:pt>
                <c:pt idx="4">
                  <c:v>77164</c:v>
                </c:pt>
                <c:pt idx="5">
                  <c:v>84309</c:v>
                </c:pt>
                <c:pt idx="6">
                  <c:v>62082</c:v>
                </c:pt>
                <c:pt idx="7">
                  <c:v>64440</c:v>
                </c:pt>
                <c:pt idx="8">
                  <c:v>55932</c:v>
                </c:pt>
                <c:pt idx="9">
                  <c:v>38502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8781793301478342"/>
                  <c:y val="-0.14379204892966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6.1594095609843635E-2"/>
                  <c:y val="-7.7584338654915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9.2223265669773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325665</c:v>
                </c:pt>
                <c:pt idx="1">
                  <c:v>143835</c:v>
                </c:pt>
                <c:pt idx="2">
                  <c:v>120314</c:v>
                </c:pt>
                <c:pt idx="3">
                  <c:v>87936</c:v>
                </c:pt>
                <c:pt idx="4">
                  <c:v>76382</c:v>
                </c:pt>
                <c:pt idx="5">
                  <c:v>74792</c:v>
                </c:pt>
                <c:pt idx="6">
                  <c:v>68699</c:v>
                </c:pt>
                <c:pt idx="7">
                  <c:v>67256</c:v>
                </c:pt>
                <c:pt idx="8">
                  <c:v>60143</c:v>
                </c:pt>
                <c:pt idx="9">
                  <c:v>47497</c:v>
                </c:pt>
                <c:pt idx="10">
                  <c:v>338898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325665</c:v>
                </c:pt>
                <c:pt idx="1">
                  <c:v>143835</c:v>
                </c:pt>
                <c:pt idx="2">
                  <c:v>120314</c:v>
                </c:pt>
                <c:pt idx="3">
                  <c:v>87936</c:v>
                </c:pt>
                <c:pt idx="4">
                  <c:v>76382</c:v>
                </c:pt>
                <c:pt idx="5">
                  <c:v>74792</c:v>
                </c:pt>
                <c:pt idx="6">
                  <c:v>68699</c:v>
                </c:pt>
                <c:pt idx="7">
                  <c:v>67256</c:v>
                </c:pt>
                <c:pt idx="8">
                  <c:v>60143</c:v>
                </c:pt>
                <c:pt idx="9">
                  <c:v>47497</c:v>
                </c:pt>
                <c:pt idx="10">
                  <c:v>338898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9.9674487253978747E-2"/>
                  <c:y val="-9.3077261893987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6826818403424766E-2"/>
                  <c:y val="-0.18057815186894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5634028570856121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7.5151102295419173E-2"/>
                  <c:y val="-0.1005761004012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4.9194499542519018E-2"/>
                  <c:y val="-7.6039581259239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電気機械</c:v>
                </c:pt>
                <c:pt idx="9">
                  <c:v>鉄鋼</c:v>
                </c:pt>
                <c:pt idx="10">
                  <c:v>その他の製造工業品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75810</c:v>
                </c:pt>
                <c:pt idx="1">
                  <c:v>130821</c:v>
                </c:pt>
                <c:pt idx="2">
                  <c:v>96388</c:v>
                </c:pt>
                <c:pt idx="3">
                  <c:v>87597</c:v>
                </c:pt>
                <c:pt idx="4">
                  <c:v>77164</c:v>
                </c:pt>
                <c:pt idx="5">
                  <c:v>84309</c:v>
                </c:pt>
                <c:pt idx="6">
                  <c:v>62082</c:v>
                </c:pt>
                <c:pt idx="7">
                  <c:v>64440</c:v>
                </c:pt>
                <c:pt idx="8">
                  <c:v>55932</c:v>
                </c:pt>
                <c:pt idx="9">
                  <c:v>38502</c:v>
                </c:pt>
                <c:pt idx="10" formatCode="#,##0_);[Red]\(#,##0\)">
                  <c:v>345919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21363</c:v>
                </c:pt>
                <c:pt idx="1">
                  <c:v>11246</c:v>
                </c:pt>
                <c:pt idx="2">
                  <c:v>11013</c:v>
                </c:pt>
                <c:pt idx="3">
                  <c:v>10412</c:v>
                </c:pt>
                <c:pt idx="4">
                  <c:v>6816</c:v>
                </c:pt>
                <c:pt idx="5">
                  <c:v>6307</c:v>
                </c:pt>
                <c:pt idx="6">
                  <c:v>4748</c:v>
                </c:pt>
                <c:pt idx="7">
                  <c:v>4535</c:v>
                </c:pt>
                <c:pt idx="8">
                  <c:v>3221</c:v>
                </c:pt>
                <c:pt idx="9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17392</c:v>
                </c:pt>
                <c:pt idx="1">
                  <c:v>11319</c:v>
                </c:pt>
                <c:pt idx="2">
                  <c:v>14945</c:v>
                </c:pt>
                <c:pt idx="3">
                  <c:v>10849</c:v>
                </c:pt>
                <c:pt idx="4">
                  <c:v>7066</c:v>
                </c:pt>
                <c:pt idx="5">
                  <c:v>6688</c:v>
                </c:pt>
                <c:pt idx="6">
                  <c:v>3309</c:v>
                </c:pt>
                <c:pt idx="7">
                  <c:v>5691</c:v>
                </c:pt>
                <c:pt idx="8">
                  <c:v>2361</c:v>
                </c:pt>
                <c:pt idx="9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2,402,019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2,402,019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516550</c:v>
                </c:pt>
                <c:pt idx="3">
                  <c:v>155235</c:v>
                </c:pt>
                <c:pt idx="4">
                  <c:v>254102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71677559912846E-3"/>
                  <c:y val="-1.73609105563908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89648</c:v>
                </c:pt>
                <c:pt idx="1">
                  <c:v>22001</c:v>
                </c:pt>
                <c:pt idx="2">
                  <c:v>13045</c:v>
                </c:pt>
                <c:pt idx="3">
                  <c:v>12205</c:v>
                </c:pt>
                <c:pt idx="4">
                  <c:v>11543</c:v>
                </c:pt>
                <c:pt idx="5">
                  <c:v>10585</c:v>
                </c:pt>
                <c:pt idx="6">
                  <c:v>9878</c:v>
                </c:pt>
                <c:pt idx="7">
                  <c:v>7076</c:v>
                </c:pt>
                <c:pt idx="8">
                  <c:v>5817</c:v>
                </c:pt>
                <c:pt idx="9">
                  <c:v>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7.5751610594130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5.2287581699346402E-3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-1.893939393939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86942</c:v>
                </c:pt>
                <c:pt idx="1">
                  <c:v>23797</c:v>
                </c:pt>
                <c:pt idx="2">
                  <c:v>12458</c:v>
                </c:pt>
                <c:pt idx="3">
                  <c:v>14251</c:v>
                </c:pt>
                <c:pt idx="4">
                  <c:v>12967</c:v>
                </c:pt>
                <c:pt idx="5">
                  <c:v>9011</c:v>
                </c:pt>
                <c:pt idx="6">
                  <c:v>10956</c:v>
                </c:pt>
                <c:pt idx="7">
                  <c:v>4396</c:v>
                </c:pt>
                <c:pt idx="8">
                  <c:v>10368</c:v>
                </c:pt>
                <c:pt idx="9">
                  <c:v>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7.0921985815602835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雑品</c:v>
                </c:pt>
                <c:pt idx="5">
                  <c:v>鉄鋼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木材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85614</c:v>
                </c:pt>
                <c:pt idx="1">
                  <c:v>42253</c:v>
                </c:pt>
                <c:pt idx="2">
                  <c:v>33195</c:v>
                </c:pt>
                <c:pt idx="3">
                  <c:v>26707</c:v>
                </c:pt>
                <c:pt idx="4">
                  <c:v>25045</c:v>
                </c:pt>
                <c:pt idx="5">
                  <c:v>18824</c:v>
                </c:pt>
                <c:pt idx="6">
                  <c:v>17125</c:v>
                </c:pt>
                <c:pt idx="7">
                  <c:v>16687</c:v>
                </c:pt>
                <c:pt idx="8">
                  <c:v>14667</c:v>
                </c:pt>
                <c:pt idx="9">
                  <c:v>13623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3.100836232680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雑品</c:v>
                </c:pt>
                <c:pt idx="5">
                  <c:v>鉄鋼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木材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84286</c:v>
                </c:pt>
                <c:pt idx="1">
                  <c:v>48294</c:v>
                </c:pt>
                <c:pt idx="2">
                  <c:v>24931</c:v>
                </c:pt>
                <c:pt idx="3">
                  <c:v>31440</c:v>
                </c:pt>
                <c:pt idx="4">
                  <c:v>29444</c:v>
                </c:pt>
                <c:pt idx="5">
                  <c:v>16756</c:v>
                </c:pt>
                <c:pt idx="6">
                  <c:v>24255</c:v>
                </c:pt>
                <c:pt idx="7">
                  <c:v>21369</c:v>
                </c:pt>
                <c:pt idx="8">
                  <c:v>12121</c:v>
                </c:pt>
                <c:pt idx="9">
                  <c:v>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缶詰・びん詰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14920</c:v>
                </c:pt>
                <c:pt idx="1">
                  <c:v>7287</c:v>
                </c:pt>
                <c:pt idx="2">
                  <c:v>3847</c:v>
                </c:pt>
                <c:pt idx="3">
                  <c:v>3074</c:v>
                </c:pt>
                <c:pt idx="4">
                  <c:v>1655</c:v>
                </c:pt>
                <c:pt idx="5">
                  <c:v>1371</c:v>
                </c:pt>
                <c:pt idx="6">
                  <c:v>1343</c:v>
                </c:pt>
                <c:pt idx="7">
                  <c:v>1252</c:v>
                </c:pt>
                <c:pt idx="8">
                  <c:v>1149</c:v>
                </c:pt>
                <c:pt idx="9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7.1111111111111115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缶詰・びん詰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9669</c:v>
                </c:pt>
                <c:pt idx="1">
                  <c:v>2237</c:v>
                </c:pt>
                <c:pt idx="2">
                  <c:v>2695</c:v>
                </c:pt>
                <c:pt idx="3">
                  <c:v>1892</c:v>
                </c:pt>
                <c:pt idx="4">
                  <c:v>2544</c:v>
                </c:pt>
                <c:pt idx="5">
                  <c:v>1371</c:v>
                </c:pt>
                <c:pt idx="6">
                  <c:v>2225</c:v>
                </c:pt>
                <c:pt idx="7">
                  <c:v>1488</c:v>
                </c:pt>
                <c:pt idx="8">
                  <c:v>1716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合成樹脂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麦</c:v>
                </c:pt>
                <c:pt idx="9">
                  <c:v>その他の日用品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22819</c:v>
                </c:pt>
                <c:pt idx="1">
                  <c:v>18121</c:v>
                </c:pt>
                <c:pt idx="2">
                  <c:v>16877</c:v>
                </c:pt>
                <c:pt idx="3">
                  <c:v>7344</c:v>
                </c:pt>
                <c:pt idx="4">
                  <c:v>7273</c:v>
                </c:pt>
                <c:pt idx="5">
                  <c:v>5048</c:v>
                </c:pt>
                <c:pt idx="6">
                  <c:v>4223</c:v>
                </c:pt>
                <c:pt idx="7">
                  <c:v>3092</c:v>
                </c:pt>
                <c:pt idx="8">
                  <c:v>2901</c:v>
                </c:pt>
                <c:pt idx="9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3562E-3"/>
                  <c:y val="1.880065839227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合成樹脂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麦</c:v>
                </c:pt>
                <c:pt idx="9">
                  <c:v>その他の日用品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22596</c:v>
                </c:pt>
                <c:pt idx="1">
                  <c:v>14545</c:v>
                </c:pt>
                <c:pt idx="2">
                  <c:v>14711</c:v>
                </c:pt>
                <c:pt idx="3">
                  <c:v>7013</c:v>
                </c:pt>
                <c:pt idx="4">
                  <c:v>6919</c:v>
                </c:pt>
                <c:pt idx="5">
                  <c:v>10298</c:v>
                </c:pt>
                <c:pt idx="6">
                  <c:v>5040</c:v>
                </c:pt>
                <c:pt idx="7">
                  <c:v>3192</c:v>
                </c:pt>
                <c:pt idx="8">
                  <c:v>808</c:v>
                </c:pt>
                <c:pt idx="9">
                  <c:v>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7.168176558575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298528</c:v>
                </c:pt>
                <c:pt idx="1">
                  <c:v>99984</c:v>
                </c:pt>
                <c:pt idx="2">
                  <c:v>31722</c:v>
                </c:pt>
                <c:pt idx="3">
                  <c:v>23063</c:v>
                </c:pt>
                <c:pt idx="4">
                  <c:v>20783</c:v>
                </c:pt>
                <c:pt idx="5">
                  <c:v>20030</c:v>
                </c:pt>
                <c:pt idx="6">
                  <c:v>16729</c:v>
                </c:pt>
                <c:pt idx="7">
                  <c:v>13304</c:v>
                </c:pt>
                <c:pt idx="8">
                  <c:v>13149</c:v>
                </c:pt>
                <c:pt idx="9">
                  <c:v>10474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48386</c:v>
                </c:pt>
                <c:pt idx="1">
                  <c:v>70488</c:v>
                </c:pt>
                <c:pt idx="2">
                  <c:v>29848</c:v>
                </c:pt>
                <c:pt idx="3">
                  <c:v>19806</c:v>
                </c:pt>
                <c:pt idx="4">
                  <c:v>17866</c:v>
                </c:pt>
                <c:pt idx="5">
                  <c:v>16976</c:v>
                </c:pt>
                <c:pt idx="6">
                  <c:v>12901</c:v>
                </c:pt>
                <c:pt idx="7">
                  <c:v>15367</c:v>
                </c:pt>
                <c:pt idx="8">
                  <c:v>16624</c:v>
                </c:pt>
                <c:pt idx="9">
                  <c:v>12515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153970</c:v>
                </c:pt>
                <c:pt idx="1">
                  <c:v>247874</c:v>
                </c:pt>
                <c:pt idx="2">
                  <c:v>333973</c:v>
                </c:pt>
                <c:pt idx="3">
                  <c:v>127243</c:v>
                </c:pt>
                <c:pt idx="4">
                  <c:v>153537</c:v>
                </c:pt>
                <c:pt idx="5">
                  <c:v>615919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68804</c:v>
                </c:pt>
                <c:pt idx="1">
                  <c:v>140779</c:v>
                </c:pt>
                <c:pt idx="2">
                  <c:v>182577</c:v>
                </c:pt>
                <c:pt idx="3">
                  <c:v>27992</c:v>
                </c:pt>
                <c:pt idx="4">
                  <c:v>100565</c:v>
                </c:pt>
                <c:pt idx="5">
                  <c:v>248786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0.6911488773375708</c:v>
                </c:pt>
                <c:pt idx="1">
                  <c:v>0.63777714310709044</c:v>
                </c:pt>
                <c:pt idx="2">
                  <c:v>0.6465453489497629</c:v>
                </c:pt>
                <c:pt idx="3">
                  <c:v>0.81967984024221341</c:v>
                </c:pt>
                <c:pt idx="4">
                  <c:v>0.60423373291040605</c:v>
                </c:pt>
                <c:pt idx="5">
                  <c:v>0.71228800573606033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383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7.13967079371495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5.3548936399868789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308748</c:v>
                </c:pt>
                <c:pt idx="1">
                  <c:v>108586</c:v>
                </c:pt>
                <c:pt idx="2">
                  <c:v>105138</c:v>
                </c:pt>
                <c:pt idx="3">
                  <c:v>101783</c:v>
                </c:pt>
                <c:pt idx="4">
                  <c:v>77058</c:v>
                </c:pt>
                <c:pt idx="5">
                  <c:v>47750</c:v>
                </c:pt>
                <c:pt idx="6">
                  <c:v>44207</c:v>
                </c:pt>
                <c:pt idx="7">
                  <c:v>39385</c:v>
                </c:pt>
                <c:pt idx="8">
                  <c:v>31679</c:v>
                </c:pt>
                <c:pt idx="9">
                  <c:v>29472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11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-3.569835396857476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71451</c:v>
                </c:pt>
                <c:pt idx="1">
                  <c:v>107402</c:v>
                </c:pt>
                <c:pt idx="2">
                  <c:v>105687</c:v>
                </c:pt>
                <c:pt idx="3">
                  <c:v>72633</c:v>
                </c:pt>
                <c:pt idx="4">
                  <c:v>72258</c:v>
                </c:pt>
                <c:pt idx="5">
                  <c:v>54360</c:v>
                </c:pt>
                <c:pt idx="6">
                  <c:v>44182</c:v>
                </c:pt>
                <c:pt idx="7">
                  <c:v>55905</c:v>
                </c:pt>
                <c:pt idx="8">
                  <c:v>35426</c:v>
                </c:pt>
                <c:pt idx="9">
                  <c:v>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8.2699149785763884E-2"/>
                  <c:y val="-0.126895542873654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7961848785995768"/>
                  <c:y val="-8.944893929543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19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4264486169997981"/>
                  <c:y val="-0.11918635170603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2.6637952307243647E-2"/>
                  <c:y val="-5.8165137614679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6010050025798056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1.4810373473957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-1.5194681861348522E-2"/>
                  <c:y val="3.449541284403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308748</c:v>
                </c:pt>
                <c:pt idx="1">
                  <c:v>108586</c:v>
                </c:pt>
                <c:pt idx="2">
                  <c:v>105138</c:v>
                </c:pt>
                <c:pt idx="3">
                  <c:v>101783</c:v>
                </c:pt>
                <c:pt idx="4">
                  <c:v>77058</c:v>
                </c:pt>
                <c:pt idx="5">
                  <c:v>47750</c:v>
                </c:pt>
                <c:pt idx="6">
                  <c:v>44207</c:v>
                </c:pt>
                <c:pt idx="7">
                  <c:v>39385</c:v>
                </c:pt>
                <c:pt idx="8">
                  <c:v>31679</c:v>
                </c:pt>
                <c:pt idx="9">
                  <c:v>29472</c:v>
                </c:pt>
                <c:pt idx="10">
                  <c:v>172282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308748</c:v>
                </c:pt>
                <c:pt idx="1">
                  <c:v>108586</c:v>
                </c:pt>
                <c:pt idx="2">
                  <c:v>105138</c:v>
                </c:pt>
                <c:pt idx="3">
                  <c:v>101783</c:v>
                </c:pt>
                <c:pt idx="4">
                  <c:v>77058</c:v>
                </c:pt>
                <c:pt idx="5">
                  <c:v>47750</c:v>
                </c:pt>
                <c:pt idx="6">
                  <c:v>44207</c:v>
                </c:pt>
                <c:pt idx="7">
                  <c:v>39385</c:v>
                </c:pt>
                <c:pt idx="8">
                  <c:v>31679</c:v>
                </c:pt>
                <c:pt idx="9">
                  <c:v>29472</c:v>
                </c:pt>
                <c:pt idx="10">
                  <c:v>172282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7.59272332337768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7201097954358757"/>
                  <c:y val="-0.115509337194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9.8292560758149447E-2"/>
                  <c:y val="-4.1432648505143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1406597076128842"/>
                  <c:y val="-7.1621323196669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4789552069350109"/>
                  <c:y val="-0.11621033577699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9.5271583418484906E-2"/>
                  <c:y val="-8.5164750957854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-5.5569433131203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3.2230971128608926E-2"/>
                  <c:y val="6.719039430416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71451</c:v>
                </c:pt>
                <c:pt idx="1">
                  <c:v>107402</c:v>
                </c:pt>
                <c:pt idx="2">
                  <c:v>105687</c:v>
                </c:pt>
                <c:pt idx="3">
                  <c:v>72633</c:v>
                </c:pt>
                <c:pt idx="4">
                  <c:v>72258</c:v>
                </c:pt>
                <c:pt idx="5">
                  <c:v>54360</c:v>
                </c:pt>
                <c:pt idx="6">
                  <c:v>44182</c:v>
                </c:pt>
                <c:pt idx="7">
                  <c:v>55905</c:v>
                </c:pt>
                <c:pt idx="8">
                  <c:v>35426</c:v>
                </c:pt>
                <c:pt idx="9">
                  <c:v>29276</c:v>
                </c:pt>
                <c:pt idx="10" formatCode="#,##0_);[Red]\(#,##0\)">
                  <c:v>174339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32" t="s">
        <v>134</v>
      </c>
      <c r="B2" s="533"/>
      <c r="C2" s="533"/>
      <c r="D2" s="533"/>
      <c r="E2" s="533"/>
      <c r="F2" s="533"/>
      <c r="G2" s="533"/>
      <c r="H2" s="534"/>
    </row>
    <row r="3" spans="1:8" ht="30" customHeight="1" x14ac:dyDescent="0.2">
      <c r="A3" s="535"/>
      <c r="B3" s="533"/>
      <c r="C3" s="533"/>
      <c r="D3" s="533"/>
      <c r="E3" s="533"/>
      <c r="F3" s="533"/>
      <c r="G3" s="533"/>
      <c r="H3" s="534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135</v>
      </c>
      <c r="C6" s="274"/>
      <c r="D6" s="275" t="s">
        <v>136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137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138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139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140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141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142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143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144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145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146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147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148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149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150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151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92</v>
      </c>
      <c r="E35" s="304" t="s">
        <v>152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153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154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36" t="s">
        <v>155</v>
      </c>
      <c r="B42" s="537"/>
      <c r="C42" s="537"/>
      <c r="D42" s="537"/>
      <c r="E42" s="537"/>
      <c r="F42" s="537"/>
      <c r="G42" s="537"/>
      <c r="H42" s="538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M15" sqref="M15"/>
    </sheetView>
  </sheetViews>
  <sheetFormatPr defaultRowHeight="13.5" x14ac:dyDescent="0.15"/>
  <cols>
    <col min="1" max="1" width="6.125" style="470" customWidth="1"/>
    <col min="2" max="2" width="19.125" style="470" customWidth="1"/>
    <col min="3" max="4" width="13.25" style="470" customWidth="1"/>
    <col min="5" max="6" width="11.875" style="470" customWidth="1"/>
    <col min="7" max="7" width="20.5" style="470" customWidth="1"/>
    <col min="8" max="8" width="14.375" style="470" customWidth="1"/>
    <col min="9" max="9" width="4.875" style="53" customWidth="1"/>
    <col min="10" max="10" width="18.375" style="470" customWidth="1"/>
    <col min="11" max="11" width="5.125" style="470" customWidth="1"/>
    <col min="12" max="12" width="18.375" style="470" customWidth="1"/>
    <col min="13" max="13" width="15" style="470" customWidth="1"/>
    <col min="14" max="14" width="13.125" style="470" customWidth="1"/>
    <col min="15" max="15" width="10.125" style="470" customWidth="1"/>
    <col min="16" max="16" width="11.5" style="470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70"/>
  </cols>
  <sheetData>
    <row r="1" spans="8:30" ht="12.75" customHeight="1" x14ac:dyDescent="0.15">
      <c r="H1" s="115" t="s">
        <v>189</v>
      </c>
      <c r="R1" s="117"/>
    </row>
    <row r="2" spans="8:30" x14ac:dyDescent="0.15">
      <c r="H2" s="209" t="s">
        <v>206</v>
      </c>
      <c r="I2" s="91"/>
      <c r="J2" s="211" t="s">
        <v>103</v>
      </c>
      <c r="K2" s="4"/>
      <c r="L2" s="350" t="s">
        <v>184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47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110">
        <v>21363</v>
      </c>
      <c r="I4" s="91">
        <v>26</v>
      </c>
      <c r="J4" s="182" t="s">
        <v>30</v>
      </c>
      <c r="K4" s="131">
        <f>SUM(I4)</f>
        <v>26</v>
      </c>
      <c r="L4" s="367">
        <v>17392</v>
      </c>
      <c r="M4" s="490"/>
      <c r="N4" s="101"/>
      <c r="O4" s="101"/>
      <c r="S4" s="28"/>
      <c r="T4" s="28"/>
      <c r="U4" s="28"/>
    </row>
    <row r="5" spans="8:30" x14ac:dyDescent="0.15">
      <c r="H5" s="48">
        <v>11246</v>
      </c>
      <c r="I5" s="91">
        <v>34</v>
      </c>
      <c r="J5" s="182" t="s">
        <v>1</v>
      </c>
      <c r="K5" s="131">
        <f t="shared" ref="K5:K13" si="0">SUM(I5)</f>
        <v>34</v>
      </c>
      <c r="L5" s="368">
        <v>11319</v>
      </c>
      <c r="M5" s="49"/>
      <c r="N5" s="101"/>
      <c r="O5" s="101"/>
      <c r="S5" s="28"/>
      <c r="T5" s="28"/>
      <c r="U5" s="28"/>
    </row>
    <row r="6" spans="8:30" x14ac:dyDescent="0.15">
      <c r="H6" s="98">
        <v>11013</v>
      </c>
      <c r="I6" s="91">
        <v>33</v>
      </c>
      <c r="J6" s="182" t="s">
        <v>0</v>
      </c>
      <c r="K6" s="131">
        <f t="shared" si="0"/>
        <v>33</v>
      </c>
      <c r="L6" s="368">
        <v>14945</v>
      </c>
      <c r="M6" s="49"/>
      <c r="N6" s="210"/>
      <c r="O6" s="101"/>
      <c r="S6" s="28"/>
      <c r="T6" s="28"/>
      <c r="U6" s="28"/>
    </row>
    <row r="7" spans="8:30" x14ac:dyDescent="0.15">
      <c r="H7" s="98">
        <v>10412</v>
      </c>
      <c r="I7" s="91">
        <v>37</v>
      </c>
      <c r="J7" s="182" t="s">
        <v>37</v>
      </c>
      <c r="K7" s="131">
        <f t="shared" si="0"/>
        <v>37</v>
      </c>
      <c r="L7" s="368">
        <v>10849</v>
      </c>
      <c r="M7" s="49"/>
      <c r="N7" s="101"/>
      <c r="O7" s="101"/>
      <c r="S7" s="28"/>
      <c r="T7" s="28"/>
      <c r="U7" s="28"/>
    </row>
    <row r="8" spans="8:30" x14ac:dyDescent="0.15">
      <c r="H8" s="98">
        <v>6816</v>
      </c>
      <c r="I8" s="91">
        <v>14</v>
      </c>
      <c r="J8" s="182" t="s">
        <v>19</v>
      </c>
      <c r="K8" s="131">
        <f t="shared" si="0"/>
        <v>14</v>
      </c>
      <c r="L8" s="368">
        <v>7066</v>
      </c>
      <c r="M8" s="49"/>
      <c r="N8" s="101"/>
      <c r="O8" s="101"/>
      <c r="S8" s="28"/>
      <c r="T8" s="28"/>
      <c r="U8" s="28"/>
    </row>
    <row r="9" spans="8:30" x14ac:dyDescent="0.15">
      <c r="H9" s="48">
        <v>6307</v>
      </c>
      <c r="I9" s="349">
        <v>40</v>
      </c>
      <c r="J9" s="183" t="s">
        <v>2</v>
      </c>
      <c r="K9" s="131">
        <f t="shared" si="0"/>
        <v>40</v>
      </c>
      <c r="L9" s="368">
        <v>6688</v>
      </c>
      <c r="M9" s="49"/>
      <c r="N9" s="101"/>
      <c r="O9" s="101"/>
      <c r="S9" s="28"/>
      <c r="T9" s="28"/>
      <c r="U9" s="28"/>
    </row>
    <row r="10" spans="8:30" x14ac:dyDescent="0.15">
      <c r="H10" s="48">
        <v>4748</v>
      </c>
      <c r="I10" s="152">
        <v>36</v>
      </c>
      <c r="J10" s="185" t="s">
        <v>5</v>
      </c>
      <c r="K10" s="131">
        <f t="shared" si="0"/>
        <v>36</v>
      </c>
      <c r="L10" s="368">
        <v>3309</v>
      </c>
      <c r="S10" s="28"/>
      <c r="T10" s="28"/>
      <c r="U10" s="28"/>
    </row>
    <row r="11" spans="8:30" x14ac:dyDescent="0.15">
      <c r="H11" s="99">
        <v>4535</v>
      </c>
      <c r="I11" s="91">
        <v>25</v>
      </c>
      <c r="J11" s="182" t="s">
        <v>29</v>
      </c>
      <c r="K11" s="131">
        <f t="shared" si="0"/>
        <v>25</v>
      </c>
      <c r="L11" s="368">
        <v>5691</v>
      </c>
      <c r="M11" s="49"/>
      <c r="N11" s="101"/>
      <c r="O11" s="101"/>
      <c r="S11" s="28"/>
      <c r="T11" s="28"/>
      <c r="U11" s="28"/>
    </row>
    <row r="12" spans="8:30" x14ac:dyDescent="0.15">
      <c r="H12" s="153">
        <v>3221</v>
      </c>
      <c r="I12" s="152">
        <v>24</v>
      </c>
      <c r="J12" s="185" t="s">
        <v>28</v>
      </c>
      <c r="K12" s="131">
        <f t="shared" si="0"/>
        <v>24</v>
      </c>
      <c r="L12" s="368">
        <v>2361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9">
        <v>3190</v>
      </c>
      <c r="I13" s="472">
        <v>38</v>
      </c>
      <c r="J13" s="473" t="s">
        <v>38</v>
      </c>
      <c r="K13" s="131">
        <f t="shared" si="0"/>
        <v>38</v>
      </c>
      <c r="L13" s="368">
        <v>2416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21">
        <v>2871</v>
      </c>
      <c r="I14" s="136">
        <v>16</v>
      </c>
      <c r="J14" s="199" t="s">
        <v>3</v>
      </c>
      <c r="K14" s="120" t="s">
        <v>8</v>
      </c>
      <c r="L14" s="369">
        <v>95206</v>
      </c>
      <c r="S14" s="28"/>
      <c r="T14" s="28"/>
      <c r="U14" s="28"/>
    </row>
    <row r="15" spans="8:30" x14ac:dyDescent="0.15">
      <c r="H15" s="98">
        <v>2289</v>
      </c>
      <c r="I15" s="91">
        <v>15</v>
      </c>
      <c r="J15" s="182" t="s">
        <v>20</v>
      </c>
      <c r="K15" s="55"/>
      <c r="L15" s="1" t="s">
        <v>60</v>
      </c>
      <c r="M15" s="502"/>
      <c r="N15" s="46" t="s">
        <v>75</v>
      </c>
      <c r="S15" s="28"/>
      <c r="T15" s="28"/>
      <c r="U15" s="28"/>
    </row>
    <row r="16" spans="8:30" x14ac:dyDescent="0.15">
      <c r="H16" s="98">
        <v>2170</v>
      </c>
      <c r="I16" s="91">
        <v>17</v>
      </c>
      <c r="J16" s="182" t="s">
        <v>21</v>
      </c>
      <c r="K16" s="131">
        <f>SUM(I4)</f>
        <v>26</v>
      </c>
      <c r="L16" s="182" t="s">
        <v>30</v>
      </c>
      <c r="M16" s="370">
        <v>21213</v>
      </c>
      <c r="N16" s="99">
        <f>SUM(H4)</f>
        <v>21363</v>
      </c>
      <c r="O16" s="49"/>
      <c r="P16" s="18"/>
      <c r="S16" s="28"/>
      <c r="T16" s="28"/>
      <c r="U16" s="28"/>
    </row>
    <row r="17" spans="1:21" x14ac:dyDescent="0.15">
      <c r="H17" s="48">
        <v>1989</v>
      </c>
      <c r="I17" s="91">
        <v>27</v>
      </c>
      <c r="J17" s="182" t="s">
        <v>31</v>
      </c>
      <c r="K17" s="131">
        <f t="shared" ref="K17:K25" si="1">SUM(I5)</f>
        <v>34</v>
      </c>
      <c r="L17" s="182" t="s">
        <v>1</v>
      </c>
      <c r="M17" s="371">
        <v>10398</v>
      </c>
      <c r="N17" s="99">
        <f t="shared" ref="N17:N25" si="2">SUM(H5)</f>
        <v>11246</v>
      </c>
      <c r="O17" s="49"/>
      <c r="P17" s="18"/>
      <c r="S17" s="28"/>
      <c r="T17" s="28"/>
      <c r="U17" s="28"/>
    </row>
    <row r="18" spans="1:21" x14ac:dyDescent="0.15">
      <c r="H18" s="528">
        <v>1909</v>
      </c>
      <c r="I18" s="91">
        <v>1</v>
      </c>
      <c r="J18" s="182" t="s">
        <v>4</v>
      </c>
      <c r="K18" s="131">
        <f t="shared" si="1"/>
        <v>33</v>
      </c>
      <c r="L18" s="182" t="s">
        <v>0</v>
      </c>
      <c r="M18" s="371">
        <v>17736</v>
      </c>
      <c r="N18" s="99">
        <f t="shared" si="2"/>
        <v>11013</v>
      </c>
      <c r="O18" s="49"/>
      <c r="P18" s="18"/>
      <c r="S18" s="28"/>
      <c r="T18" s="28"/>
      <c r="U18" s="28"/>
    </row>
    <row r="19" spans="1:21" x14ac:dyDescent="0.15">
      <c r="H19" s="110">
        <v>562</v>
      </c>
      <c r="I19" s="91">
        <v>2</v>
      </c>
      <c r="J19" s="182" t="s">
        <v>6</v>
      </c>
      <c r="K19" s="131">
        <f t="shared" si="1"/>
        <v>37</v>
      </c>
      <c r="L19" s="182" t="s">
        <v>37</v>
      </c>
      <c r="M19" s="371">
        <v>11166</v>
      </c>
      <c r="N19" s="99">
        <f t="shared" si="2"/>
        <v>10412</v>
      </c>
      <c r="O19" s="49"/>
      <c r="P19" s="18"/>
      <c r="S19" s="28"/>
      <c r="T19" s="28"/>
      <c r="U19" s="28"/>
    </row>
    <row r="20" spans="1:21" ht="14.25" thickBot="1" x14ac:dyDescent="0.2">
      <c r="H20" s="48">
        <v>560</v>
      </c>
      <c r="I20" s="91">
        <v>19</v>
      </c>
      <c r="J20" s="182" t="s">
        <v>23</v>
      </c>
      <c r="K20" s="131">
        <f t="shared" si="1"/>
        <v>14</v>
      </c>
      <c r="L20" s="182" t="s">
        <v>19</v>
      </c>
      <c r="M20" s="371">
        <v>7114</v>
      </c>
      <c r="N20" s="99">
        <f t="shared" si="2"/>
        <v>6816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206</v>
      </c>
      <c r="D21" s="66" t="s">
        <v>184</v>
      </c>
      <c r="E21" s="66" t="s">
        <v>41</v>
      </c>
      <c r="F21" s="66" t="s">
        <v>50</v>
      </c>
      <c r="G21" s="328" t="s">
        <v>188</v>
      </c>
      <c r="H21" s="98">
        <v>436</v>
      </c>
      <c r="I21" s="91">
        <v>12</v>
      </c>
      <c r="J21" s="182" t="s">
        <v>18</v>
      </c>
      <c r="K21" s="131">
        <f t="shared" si="1"/>
        <v>40</v>
      </c>
      <c r="L21" s="183" t="s">
        <v>2</v>
      </c>
      <c r="M21" s="371">
        <v>6786</v>
      </c>
      <c r="N21" s="99">
        <f t="shared" si="2"/>
        <v>6307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21363</v>
      </c>
      <c r="D22" s="99">
        <f>SUM(L4)</f>
        <v>17392</v>
      </c>
      <c r="E22" s="58">
        <f t="shared" ref="E22:E32" si="4">SUM(N16/M16*100)</f>
        <v>100.70711356243814</v>
      </c>
      <c r="F22" s="62">
        <f>SUM(C22/D22*100)</f>
        <v>122.83233670653173</v>
      </c>
      <c r="G22" s="4"/>
      <c r="H22" s="102">
        <v>362</v>
      </c>
      <c r="I22" s="91">
        <v>22</v>
      </c>
      <c r="J22" s="182" t="s">
        <v>26</v>
      </c>
      <c r="K22" s="131">
        <f t="shared" si="1"/>
        <v>36</v>
      </c>
      <c r="L22" s="185" t="s">
        <v>5</v>
      </c>
      <c r="M22" s="371">
        <v>4738</v>
      </c>
      <c r="N22" s="99">
        <f t="shared" si="2"/>
        <v>4748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1</v>
      </c>
      <c r="C23" s="47">
        <f t="shared" si="3"/>
        <v>11246</v>
      </c>
      <c r="D23" s="99">
        <f>SUM(L5)</f>
        <v>11319</v>
      </c>
      <c r="E23" s="58">
        <f t="shared" si="4"/>
        <v>108.155414502789</v>
      </c>
      <c r="F23" s="62">
        <f t="shared" ref="F23:F32" si="5">SUM(C23/D23*100)</f>
        <v>99.355066702005473</v>
      </c>
      <c r="G23" s="4"/>
      <c r="H23" s="515">
        <v>328</v>
      </c>
      <c r="I23" s="91">
        <v>23</v>
      </c>
      <c r="J23" s="182" t="s">
        <v>27</v>
      </c>
      <c r="K23" s="131">
        <f t="shared" si="1"/>
        <v>25</v>
      </c>
      <c r="L23" s="182" t="s">
        <v>29</v>
      </c>
      <c r="M23" s="371">
        <v>4587</v>
      </c>
      <c r="N23" s="99">
        <f t="shared" si="2"/>
        <v>4535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0</v>
      </c>
      <c r="C24" s="47">
        <f t="shared" si="3"/>
        <v>11013</v>
      </c>
      <c r="D24" s="99">
        <f t="shared" ref="D24:D31" si="6">SUM(L6)</f>
        <v>14945</v>
      </c>
      <c r="E24" s="58">
        <f t="shared" si="4"/>
        <v>62.094046008119072</v>
      </c>
      <c r="F24" s="62">
        <f t="shared" si="5"/>
        <v>73.690197390431578</v>
      </c>
      <c r="G24" s="4"/>
      <c r="H24" s="455">
        <v>152</v>
      </c>
      <c r="I24" s="91">
        <v>21</v>
      </c>
      <c r="J24" s="182" t="s">
        <v>25</v>
      </c>
      <c r="K24" s="131">
        <f t="shared" si="1"/>
        <v>24</v>
      </c>
      <c r="L24" s="185" t="s">
        <v>28</v>
      </c>
      <c r="M24" s="371">
        <v>3242</v>
      </c>
      <c r="N24" s="99">
        <f t="shared" si="2"/>
        <v>3221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37</v>
      </c>
      <c r="C25" s="47">
        <f t="shared" si="3"/>
        <v>10412</v>
      </c>
      <c r="D25" s="99">
        <f t="shared" si="6"/>
        <v>10849</v>
      </c>
      <c r="E25" s="58">
        <f t="shared" si="4"/>
        <v>93.247358051226939</v>
      </c>
      <c r="F25" s="62">
        <f t="shared" si="5"/>
        <v>95.971978984238177</v>
      </c>
      <c r="G25" s="4"/>
      <c r="H25" s="520">
        <v>71</v>
      </c>
      <c r="I25" s="91">
        <v>18</v>
      </c>
      <c r="J25" s="182" t="s">
        <v>22</v>
      </c>
      <c r="K25" s="206">
        <f t="shared" si="1"/>
        <v>38</v>
      </c>
      <c r="L25" s="473" t="s">
        <v>38</v>
      </c>
      <c r="M25" s="372">
        <v>3214</v>
      </c>
      <c r="N25" s="190">
        <f t="shared" si="2"/>
        <v>3190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19</v>
      </c>
      <c r="C26" s="99">
        <f t="shared" si="3"/>
        <v>6816</v>
      </c>
      <c r="D26" s="99">
        <f t="shared" si="6"/>
        <v>7066</v>
      </c>
      <c r="E26" s="459">
        <f t="shared" si="4"/>
        <v>95.811076750070285</v>
      </c>
      <c r="F26" s="461">
        <f t="shared" si="5"/>
        <v>96.461930370789702</v>
      </c>
      <c r="G26" s="13"/>
      <c r="H26" s="140">
        <v>66</v>
      </c>
      <c r="I26" s="91">
        <v>32</v>
      </c>
      <c r="J26" s="182" t="s">
        <v>35</v>
      </c>
      <c r="K26" s="4"/>
      <c r="L26" s="438" t="s">
        <v>8</v>
      </c>
      <c r="M26" s="373">
        <v>103919</v>
      </c>
      <c r="N26" s="219">
        <f>SUM(H44)</f>
        <v>96733</v>
      </c>
      <c r="S26" s="28"/>
      <c r="T26" s="28"/>
      <c r="U26" s="28"/>
    </row>
    <row r="27" spans="1:21" x14ac:dyDescent="0.15">
      <c r="A27" s="68">
        <v>6</v>
      </c>
      <c r="B27" s="183" t="s">
        <v>2</v>
      </c>
      <c r="C27" s="47">
        <f t="shared" si="3"/>
        <v>6307</v>
      </c>
      <c r="D27" s="99">
        <f t="shared" si="6"/>
        <v>6688</v>
      </c>
      <c r="E27" s="58">
        <f t="shared" si="4"/>
        <v>92.941349837901569</v>
      </c>
      <c r="F27" s="62">
        <f t="shared" si="5"/>
        <v>94.303229665071768</v>
      </c>
      <c r="G27" s="4"/>
      <c r="H27" s="455">
        <v>62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5</v>
      </c>
      <c r="C28" s="47">
        <f t="shared" si="3"/>
        <v>4748</v>
      </c>
      <c r="D28" s="99">
        <f t="shared" si="6"/>
        <v>3309</v>
      </c>
      <c r="E28" s="58">
        <f t="shared" si="4"/>
        <v>100.21105951878431</v>
      </c>
      <c r="F28" s="62">
        <f t="shared" si="5"/>
        <v>143.48745844666061</v>
      </c>
      <c r="G28" s="4"/>
      <c r="H28" s="455">
        <v>47</v>
      </c>
      <c r="I28" s="91">
        <v>9</v>
      </c>
      <c r="J28" s="393" t="s">
        <v>170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4535</v>
      </c>
      <c r="D29" s="99">
        <f t="shared" si="6"/>
        <v>5691</v>
      </c>
      <c r="E29" s="58">
        <f t="shared" si="4"/>
        <v>98.866361456289511</v>
      </c>
      <c r="F29" s="62">
        <f t="shared" si="5"/>
        <v>79.687225443683005</v>
      </c>
      <c r="G29" s="12"/>
      <c r="H29" s="102">
        <v>5</v>
      </c>
      <c r="I29" s="91">
        <v>39</v>
      </c>
      <c r="J29" s="182" t="s">
        <v>39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3221</v>
      </c>
      <c r="D30" s="99">
        <f t="shared" si="6"/>
        <v>2361</v>
      </c>
      <c r="E30" s="58">
        <f t="shared" si="4"/>
        <v>99.352251696483648</v>
      </c>
      <c r="F30" s="62">
        <f t="shared" si="5"/>
        <v>136.42524354087251</v>
      </c>
      <c r="G30" s="13"/>
      <c r="H30" s="102">
        <v>3</v>
      </c>
      <c r="I30" s="91">
        <v>6</v>
      </c>
      <c r="J30" s="182" t="s">
        <v>13</v>
      </c>
      <c r="L30" s="412" t="s">
        <v>193</v>
      </c>
      <c r="M30" s="28">
        <v>71535</v>
      </c>
      <c r="S30" s="28"/>
      <c r="T30" s="28"/>
      <c r="U30" s="28"/>
    </row>
    <row r="31" spans="1:21" ht="14.25" thickBot="1" x14ac:dyDescent="0.2">
      <c r="A31" s="71">
        <v>10</v>
      </c>
      <c r="B31" s="473" t="s">
        <v>38</v>
      </c>
      <c r="C31" s="47">
        <f t="shared" si="3"/>
        <v>3190</v>
      </c>
      <c r="D31" s="99">
        <f t="shared" si="6"/>
        <v>2416</v>
      </c>
      <c r="E31" s="58">
        <f t="shared" si="4"/>
        <v>99.253266957062849</v>
      </c>
      <c r="F31" s="62">
        <f t="shared" si="5"/>
        <v>132.03642384105962</v>
      </c>
      <c r="G31" s="103"/>
      <c r="H31" s="102">
        <v>0</v>
      </c>
      <c r="I31" s="91">
        <v>3</v>
      </c>
      <c r="J31" s="182" t="s">
        <v>10</v>
      </c>
      <c r="L31" s="412" t="s">
        <v>194</v>
      </c>
      <c r="M31" s="28">
        <v>78721</v>
      </c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96733</v>
      </c>
      <c r="D32" s="74">
        <f>SUM(L14)</f>
        <v>95206</v>
      </c>
      <c r="E32" s="77">
        <f t="shared" si="4"/>
        <v>93.084998893368876</v>
      </c>
      <c r="F32" s="75">
        <f t="shared" si="5"/>
        <v>101.60389051110224</v>
      </c>
      <c r="G32" s="484">
        <f>SUM(M35)</f>
        <v>74.883878555907742</v>
      </c>
      <c r="H32" s="523">
        <v>0</v>
      </c>
      <c r="I32" s="91">
        <v>5</v>
      </c>
      <c r="J32" s="182" t="s">
        <v>12</v>
      </c>
      <c r="L32" s="412" t="s">
        <v>192</v>
      </c>
      <c r="M32" s="28">
        <v>103919</v>
      </c>
      <c r="S32" s="28"/>
      <c r="T32" s="28"/>
      <c r="U32" s="28"/>
    </row>
    <row r="33" spans="1:30" x14ac:dyDescent="0.15">
      <c r="H33" s="99">
        <v>0</v>
      </c>
      <c r="I33" s="91">
        <v>7</v>
      </c>
      <c r="J33" s="182" t="s">
        <v>14</v>
      </c>
      <c r="L33" s="482" t="s">
        <v>195</v>
      </c>
      <c r="M33" s="28">
        <v>96733</v>
      </c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8</v>
      </c>
      <c r="J34" s="182" t="s">
        <v>15</v>
      </c>
      <c r="S34" s="28"/>
      <c r="T34" s="28"/>
      <c r="U34" s="28"/>
    </row>
    <row r="35" spans="1:30" x14ac:dyDescent="0.15">
      <c r="H35" s="407">
        <v>0</v>
      </c>
      <c r="I35" s="91">
        <v>10</v>
      </c>
      <c r="J35" s="182" t="s">
        <v>16</v>
      </c>
      <c r="L35" s="51" t="s">
        <v>196</v>
      </c>
      <c r="M35" s="483">
        <f>SUM(M30+M31)/(M32+M33)*100</f>
        <v>74.883878555907742</v>
      </c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">
        <v>0</v>
      </c>
      <c r="I36" s="91">
        <v>11</v>
      </c>
      <c r="J36" s="182" t="s">
        <v>17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13</v>
      </c>
      <c r="J37" s="182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1">
        <v>0</v>
      </c>
      <c r="I38" s="91">
        <v>20</v>
      </c>
      <c r="J38" s="182" t="s">
        <v>24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29</v>
      </c>
      <c r="J40" s="182" t="s">
        <v>54</v>
      </c>
      <c r="L40" s="52"/>
      <c r="M40" s="28"/>
      <c r="S40" s="28"/>
      <c r="T40" s="28"/>
      <c r="U40" s="28"/>
    </row>
    <row r="41" spans="1:30" x14ac:dyDescent="0.15">
      <c r="H41" s="98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31</v>
      </c>
      <c r="J42" s="182" t="s">
        <v>64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35</v>
      </c>
      <c r="J43" s="182" t="s">
        <v>36</v>
      </c>
      <c r="L43" s="52"/>
      <c r="M43" s="28"/>
      <c r="S43" s="33"/>
      <c r="T43" s="33"/>
      <c r="U43" s="33"/>
    </row>
    <row r="44" spans="1:30" x14ac:dyDescent="0.15">
      <c r="H44" s="132">
        <f>SUM(H4:H43)</f>
        <v>96733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H46" s="486" t="s">
        <v>197</v>
      </c>
      <c r="L46" s="503" t="s">
        <v>201</v>
      </c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206</v>
      </c>
      <c r="I47" s="91"/>
      <c r="J47" s="204" t="s">
        <v>71</v>
      </c>
      <c r="K47" s="4"/>
      <c r="L47" s="355" t="s">
        <v>184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47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89648</v>
      </c>
      <c r="I49" s="91">
        <v>26</v>
      </c>
      <c r="J49" s="182" t="s">
        <v>30</v>
      </c>
      <c r="K49" s="4">
        <f>SUM(I49)</f>
        <v>26</v>
      </c>
      <c r="L49" s="361">
        <v>86942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22001</v>
      </c>
      <c r="I50" s="91">
        <v>13</v>
      </c>
      <c r="J50" s="182" t="s">
        <v>7</v>
      </c>
      <c r="K50" s="4">
        <f t="shared" ref="K50:K58" si="7">SUM(I50)</f>
        <v>13</v>
      </c>
      <c r="L50" s="361">
        <v>23797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13045</v>
      </c>
      <c r="I51" s="91">
        <v>22</v>
      </c>
      <c r="J51" s="182" t="s">
        <v>26</v>
      </c>
      <c r="K51" s="4">
        <f t="shared" si="7"/>
        <v>22</v>
      </c>
      <c r="L51" s="361">
        <v>12458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48">
        <v>12205</v>
      </c>
      <c r="I52" s="91">
        <v>33</v>
      </c>
      <c r="J52" s="182" t="s">
        <v>0</v>
      </c>
      <c r="K52" s="4">
        <f t="shared" si="7"/>
        <v>33</v>
      </c>
      <c r="L52" s="361">
        <v>14251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206</v>
      </c>
      <c r="D53" s="66" t="s">
        <v>184</v>
      </c>
      <c r="E53" s="66" t="s">
        <v>41</v>
      </c>
      <c r="F53" s="66" t="s">
        <v>50</v>
      </c>
      <c r="G53" s="328" t="s">
        <v>188</v>
      </c>
      <c r="H53" s="48">
        <v>11543</v>
      </c>
      <c r="I53" s="91">
        <v>25</v>
      </c>
      <c r="J53" s="182" t="s">
        <v>29</v>
      </c>
      <c r="K53" s="4">
        <f t="shared" si="7"/>
        <v>25</v>
      </c>
      <c r="L53" s="361">
        <v>12967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89648</v>
      </c>
      <c r="D54" s="110">
        <f>SUM(L49)</f>
        <v>86942</v>
      </c>
      <c r="E54" s="58">
        <f t="shared" ref="E54:E64" si="9">SUM(N63/M63*100)</f>
        <v>100.20454926507574</v>
      </c>
      <c r="F54" s="58">
        <f>SUM(C54/D54*100)</f>
        <v>103.11241977410228</v>
      </c>
      <c r="G54" s="4"/>
      <c r="H54" s="48">
        <v>10585</v>
      </c>
      <c r="I54" s="91">
        <v>16</v>
      </c>
      <c r="J54" s="182" t="s">
        <v>3</v>
      </c>
      <c r="K54" s="4">
        <f t="shared" si="7"/>
        <v>16</v>
      </c>
      <c r="L54" s="361">
        <v>9011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22001</v>
      </c>
      <c r="D55" s="110">
        <f t="shared" ref="D55:D64" si="10">SUM(L50)</f>
        <v>23797</v>
      </c>
      <c r="E55" s="58">
        <f t="shared" si="9"/>
        <v>89.961563624468425</v>
      </c>
      <c r="F55" s="58">
        <f t="shared" ref="F55:F64" si="11">SUM(C55/D55*100)</f>
        <v>92.452830188679243</v>
      </c>
      <c r="G55" s="4"/>
      <c r="H55" s="48">
        <v>9878</v>
      </c>
      <c r="I55" s="91">
        <v>34</v>
      </c>
      <c r="J55" s="182" t="s">
        <v>1</v>
      </c>
      <c r="K55" s="4">
        <f t="shared" si="7"/>
        <v>34</v>
      </c>
      <c r="L55" s="361">
        <v>10956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26</v>
      </c>
      <c r="C56" s="47">
        <f t="shared" si="8"/>
        <v>13045</v>
      </c>
      <c r="D56" s="110">
        <f t="shared" si="10"/>
        <v>12458</v>
      </c>
      <c r="E56" s="58">
        <f t="shared" si="9"/>
        <v>87.059530165509884</v>
      </c>
      <c r="F56" s="58">
        <f t="shared" si="11"/>
        <v>104.71183175469578</v>
      </c>
      <c r="G56" s="4"/>
      <c r="H56" s="391">
        <v>7076</v>
      </c>
      <c r="I56" s="91">
        <v>40</v>
      </c>
      <c r="J56" s="182" t="s">
        <v>2</v>
      </c>
      <c r="K56" s="4">
        <f t="shared" si="7"/>
        <v>40</v>
      </c>
      <c r="L56" s="361">
        <v>4396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0</v>
      </c>
      <c r="C57" s="47">
        <f t="shared" si="8"/>
        <v>12205</v>
      </c>
      <c r="D57" s="110">
        <f t="shared" si="10"/>
        <v>14251</v>
      </c>
      <c r="E57" s="58">
        <f t="shared" si="9"/>
        <v>107.12718335820242</v>
      </c>
      <c r="F57" s="58">
        <f t="shared" si="11"/>
        <v>85.643112764016564</v>
      </c>
      <c r="G57" s="4"/>
      <c r="H57" s="140">
        <v>5817</v>
      </c>
      <c r="I57" s="91">
        <v>36</v>
      </c>
      <c r="J57" s="182" t="s">
        <v>5</v>
      </c>
      <c r="K57" s="4">
        <f t="shared" si="7"/>
        <v>36</v>
      </c>
      <c r="L57" s="361">
        <v>10368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29</v>
      </c>
      <c r="C58" s="47">
        <f t="shared" si="8"/>
        <v>11543</v>
      </c>
      <c r="D58" s="110">
        <f t="shared" si="10"/>
        <v>12967</v>
      </c>
      <c r="E58" s="58">
        <f t="shared" si="9"/>
        <v>89.751963299898918</v>
      </c>
      <c r="F58" s="58">
        <f t="shared" si="11"/>
        <v>89.018277165111442</v>
      </c>
      <c r="G58" s="13"/>
      <c r="H58" s="190">
        <v>5396</v>
      </c>
      <c r="I58" s="152">
        <v>24</v>
      </c>
      <c r="J58" s="185" t="s">
        <v>28</v>
      </c>
      <c r="K58" s="15">
        <f t="shared" si="7"/>
        <v>24</v>
      </c>
      <c r="L58" s="362">
        <v>4531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3</v>
      </c>
      <c r="C59" s="47">
        <f t="shared" si="8"/>
        <v>10585</v>
      </c>
      <c r="D59" s="110">
        <f t="shared" si="10"/>
        <v>9011</v>
      </c>
      <c r="E59" s="58">
        <f t="shared" si="9"/>
        <v>95.653352611603111</v>
      </c>
      <c r="F59" s="58">
        <f t="shared" si="11"/>
        <v>117.46753967373212</v>
      </c>
      <c r="G59" s="4"/>
      <c r="H59" s="527">
        <v>5183</v>
      </c>
      <c r="I59" s="395">
        <v>17</v>
      </c>
      <c r="J59" s="255" t="s">
        <v>21</v>
      </c>
      <c r="K59" s="9" t="s">
        <v>67</v>
      </c>
      <c r="L59" s="363">
        <v>194778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1</v>
      </c>
      <c r="C60" s="47">
        <f t="shared" si="8"/>
        <v>9878</v>
      </c>
      <c r="D60" s="110">
        <f t="shared" si="10"/>
        <v>10956</v>
      </c>
      <c r="E60" s="58">
        <f t="shared" si="9"/>
        <v>94.980769230769241</v>
      </c>
      <c r="F60" s="58">
        <f t="shared" si="11"/>
        <v>90.160642570281126</v>
      </c>
      <c r="G60" s="4"/>
      <c r="H60" s="140">
        <v>2688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</v>
      </c>
      <c r="C61" s="47">
        <f t="shared" si="8"/>
        <v>7076</v>
      </c>
      <c r="D61" s="110">
        <f t="shared" si="10"/>
        <v>4396</v>
      </c>
      <c r="E61" s="58">
        <f t="shared" si="9"/>
        <v>131.67100855973203</v>
      </c>
      <c r="F61" s="58">
        <f t="shared" si="11"/>
        <v>160.96451319381256</v>
      </c>
      <c r="G61" s="12"/>
      <c r="H61" s="140">
        <v>1166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5</v>
      </c>
      <c r="C62" s="47">
        <f t="shared" si="8"/>
        <v>5817</v>
      </c>
      <c r="D62" s="110">
        <f t="shared" si="10"/>
        <v>10368</v>
      </c>
      <c r="E62" s="58">
        <f t="shared" si="9"/>
        <v>78.693181818181827</v>
      </c>
      <c r="F62" s="58">
        <f t="shared" si="11"/>
        <v>56.105324074074069</v>
      </c>
      <c r="G62" s="13"/>
      <c r="H62" s="140">
        <v>598</v>
      </c>
      <c r="I62" s="198">
        <v>23</v>
      </c>
      <c r="J62" s="182" t="s">
        <v>27</v>
      </c>
      <c r="K62" s="55"/>
      <c r="L62" s="1" t="s">
        <v>61</v>
      </c>
      <c r="M62" s="502" t="s">
        <v>203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28</v>
      </c>
      <c r="C63" s="388">
        <f t="shared" si="8"/>
        <v>5396</v>
      </c>
      <c r="D63" s="153">
        <f t="shared" si="10"/>
        <v>4531</v>
      </c>
      <c r="E63" s="64">
        <f t="shared" si="9"/>
        <v>98.126932169485357</v>
      </c>
      <c r="F63" s="64">
        <f t="shared" si="11"/>
        <v>119.09070845288016</v>
      </c>
      <c r="G63" s="103"/>
      <c r="H63" s="516">
        <v>560</v>
      </c>
      <c r="I63" s="91">
        <v>9</v>
      </c>
      <c r="J63" s="393" t="s">
        <v>170</v>
      </c>
      <c r="K63" s="4">
        <f>SUM(K49)</f>
        <v>26</v>
      </c>
      <c r="L63" s="182" t="s">
        <v>30</v>
      </c>
      <c r="M63" s="193">
        <v>89465</v>
      </c>
      <c r="N63" s="99">
        <f>SUM(H49)</f>
        <v>89648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198358</v>
      </c>
      <c r="D64" s="154">
        <f t="shared" si="10"/>
        <v>194778</v>
      </c>
      <c r="E64" s="77">
        <f t="shared" si="9"/>
        <v>97.805806477062049</v>
      </c>
      <c r="F64" s="77">
        <f t="shared" si="11"/>
        <v>101.8379899167257</v>
      </c>
      <c r="G64" s="484">
        <f>SUM(M82)</f>
        <v>61.584979783929853</v>
      </c>
      <c r="H64" s="102">
        <v>496</v>
      </c>
      <c r="I64" s="91">
        <v>1</v>
      </c>
      <c r="J64" s="182" t="s">
        <v>4</v>
      </c>
      <c r="K64" s="4">
        <f t="shared" ref="K64:K72" si="12">SUM(K50)</f>
        <v>13</v>
      </c>
      <c r="L64" s="182" t="s">
        <v>7</v>
      </c>
      <c r="M64" s="193">
        <v>24456</v>
      </c>
      <c r="N64" s="99">
        <f t="shared" ref="N64:N72" si="13">SUM(H50)</f>
        <v>22001</v>
      </c>
      <c r="O64" s="49"/>
      <c r="S64" s="28"/>
      <c r="T64" s="28"/>
      <c r="U64" s="28"/>
      <c r="V64" s="28"/>
    </row>
    <row r="65" spans="2:22" x14ac:dyDescent="0.15">
      <c r="H65" s="494">
        <v>252</v>
      </c>
      <c r="I65" s="91">
        <v>4</v>
      </c>
      <c r="J65" s="182" t="s">
        <v>11</v>
      </c>
      <c r="K65" s="4">
        <f t="shared" si="12"/>
        <v>22</v>
      </c>
      <c r="L65" s="182" t="s">
        <v>26</v>
      </c>
      <c r="M65" s="193">
        <v>14984</v>
      </c>
      <c r="N65" s="99">
        <f t="shared" si="13"/>
        <v>13045</v>
      </c>
      <c r="O65" s="49"/>
      <c r="S65" s="28"/>
      <c r="T65" s="28"/>
      <c r="U65" s="28"/>
      <c r="V65" s="28"/>
    </row>
    <row r="66" spans="2:22" x14ac:dyDescent="0.15">
      <c r="H66" s="47">
        <v>73</v>
      </c>
      <c r="I66" s="91">
        <v>35</v>
      </c>
      <c r="J66" s="182" t="s">
        <v>36</v>
      </c>
      <c r="K66" s="4">
        <f t="shared" si="12"/>
        <v>33</v>
      </c>
      <c r="L66" s="182" t="s">
        <v>0</v>
      </c>
      <c r="M66" s="193">
        <v>11393</v>
      </c>
      <c r="N66" s="99">
        <f t="shared" si="13"/>
        <v>12205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99">
        <v>58</v>
      </c>
      <c r="I67" s="91">
        <v>12</v>
      </c>
      <c r="J67" s="182" t="s">
        <v>18</v>
      </c>
      <c r="K67" s="4">
        <f t="shared" si="12"/>
        <v>25</v>
      </c>
      <c r="L67" s="182" t="s">
        <v>29</v>
      </c>
      <c r="M67" s="193">
        <v>12861</v>
      </c>
      <c r="N67" s="99">
        <f t="shared" si="13"/>
        <v>11543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48">
        <v>42</v>
      </c>
      <c r="I68" s="91">
        <v>15</v>
      </c>
      <c r="J68" s="182" t="s">
        <v>20</v>
      </c>
      <c r="K68" s="4">
        <f t="shared" si="12"/>
        <v>16</v>
      </c>
      <c r="L68" s="182" t="s">
        <v>3</v>
      </c>
      <c r="M68" s="193">
        <v>11066</v>
      </c>
      <c r="N68" s="99">
        <f t="shared" si="13"/>
        <v>10585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22</v>
      </c>
      <c r="I69" s="91">
        <v>27</v>
      </c>
      <c r="J69" s="182" t="s">
        <v>31</v>
      </c>
      <c r="K69" s="4">
        <f t="shared" si="12"/>
        <v>34</v>
      </c>
      <c r="L69" s="182" t="s">
        <v>1</v>
      </c>
      <c r="M69" s="193">
        <v>10400</v>
      </c>
      <c r="N69" s="99">
        <f t="shared" si="13"/>
        <v>9878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18</v>
      </c>
      <c r="I70" s="91">
        <v>29</v>
      </c>
      <c r="J70" s="182" t="s">
        <v>54</v>
      </c>
      <c r="K70" s="4">
        <f t="shared" si="12"/>
        <v>40</v>
      </c>
      <c r="L70" s="182" t="s">
        <v>2</v>
      </c>
      <c r="M70" s="193">
        <v>5374</v>
      </c>
      <c r="N70" s="99">
        <f t="shared" si="13"/>
        <v>7076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8</v>
      </c>
      <c r="I71" s="91">
        <v>30</v>
      </c>
      <c r="J71" s="182" t="s">
        <v>33</v>
      </c>
      <c r="K71" s="4">
        <f t="shared" si="12"/>
        <v>36</v>
      </c>
      <c r="L71" s="182" t="s">
        <v>5</v>
      </c>
      <c r="M71" s="193">
        <v>7392</v>
      </c>
      <c r="N71" s="99">
        <f t="shared" si="13"/>
        <v>5817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0</v>
      </c>
      <c r="I72" s="91">
        <v>2</v>
      </c>
      <c r="J72" s="182" t="s">
        <v>6</v>
      </c>
      <c r="K72" s="4">
        <f t="shared" si="12"/>
        <v>24</v>
      </c>
      <c r="L72" s="185" t="s">
        <v>28</v>
      </c>
      <c r="M72" s="194">
        <v>5499</v>
      </c>
      <c r="N72" s="99">
        <f t="shared" si="13"/>
        <v>5396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98">
        <v>0</v>
      </c>
      <c r="I73" s="91">
        <v>3</v>
      </c>
      <c r="J73" s="182" t="s">
        <v>10</v>
      </c>
      <c r="K73" s="47"/>
      <c r="L73" s="331" t="s">
        <v>93</v>
      </c>
      <c r="M73" s="192">
        <v>202808</v>
      </c>
      <c r="N73" s="191">
        <f>SUM(H89)</f>
        <v>198358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98">
        <v>0</v>
      </c>
      <c r="I74" s="91">
        <v>5</v>
      </c>
      <c r="J74" s="182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6</v>
      </c>
      <c r="J75" s="182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98">
        <v>0</v>
      </c>
      <c r="I76" s="91">
        <v>7</v>
      </c>
      <c r="J76" s="182" t="s">
        <v>14</v>
      </c>
      <c r="L76" s="412" t="s">
        <v>193</v>
      </c>
      <c r="M76" s="28">
        <v>121304</v>
      </c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8</v>
      </c>
      <c r="J77" s="182" t="s">
        <v>15</v>
      </c>
      <c r="L77" s="412" t="s">
        <v>194</v>
      </c>
      <c r="M77" s="28">
        <v>125754</v>
      </c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10</v>
      </c>
      <c r="J78" s="182" t="s">
        <v>16</v>
      </c>
      <c r="L78" s="412" t="s">
        <v>192</v>
      </c>
      <c r="M78" s="28">
        <v>202808</v>
      </c>
      <c r="N78" s="28"/>
      <c r="O78" s="28"/>
      <c r="S78" s="28"/>
      <c r="T78" s="28"/>
      <c r="U78" s="28"/>
      <c r="V78" s="28"/>
    </row>
    <row r="79" spans="2:22" x14ac:dyDescent="0.15">
      <c r="H79" s="494">
        <v>0</v>
      </c>
      <c r="I79" s="91">
        <v>11</v>
      </c>
      <c r="J79" s="182" t="s">
        <v>17</v>
      </c>
      <c r="L79" s="482" t="s">
        <v>195</v>
      </c>
      <c r="M79" s="28">
        <v>198358</v>
      </c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137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2" t="s">
        <v>23</v>
      </c>
      <c r="L82" s="51" t="s">
        <v>196</v>
      </c>
      <c r="M82" s="483">
        <f>SUM(M76+M77)/(M78+M79)*100</f>
        <v>61.584979783929853</v>
      </c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345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1">
        <v>31</v>
      </c>
      <c r="J85" s="182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391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4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198358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L47" sqref="L47"/>
    </sheetView>
  </sheetViews>
  <sheetFormatPr defaultRowHeight="13.5" x14ac:dyDescent="0.15"/>
  <cols>
    <col min="1" max="1" width="6.125" style="470" customWidth="1"/>
    <col min="2" max="2" width="19.375" style="470" customWidth="1"/>
    <col min="3" max="4" width="13.25" style="470" customWidth="1"/>
    <col min="5" max="6" width="11.875" style="470" customWidth="1"/>
    <col min="7" max="7" width="18.625" style="470" customWidth="1"/>
    <col min="8" max="8" width="15.25" style="470" customWidth="1"/>
    <col min="9" max="9" width="4.75" style="53" customWidth="1"/>
    <col min="10" max="10" width="18.75" style="470" customWidth="1"/>
    <col min="11" max="11" width="5" style="470" customWidth="1"/>
    <col min="12" max="12" width="18.125" style="470" customWidth="1"/>
    <col min="13" max="13" width="15.875" style="470" customWidth="1"/>
    <col min="14" max="14" width="14.5" style="470" customWidth="1"/>
    <col min="15" max="15" width="11" style="470" customWidth="1"/>
    <col min="16" max="16" width="9" style="470"/>
    <col min="17" max="17" width="6.25" style="470" customWidth="1"/>
    <col min="18" max="18" width="14.25" style="60" customWidth="1"/>
    <col min="19" max="30" width="7.625" style="470" customWidth="1"/>
    <col min="31" max="16384" width="9" style="470"/>
  </cols>
  <sheetData>
    <row r="1" spans="5:31" ht="13.5" customHeight="1" x14ac:dyDescent="0.15">
      <c r="H1" s="474" t="s">
        <v>190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206</v>
      </c>
      <c r="I2" s="91"/>
      <c r="J2" s="213" t="s">
        <v>104</v>
      </c>
      <c r="K2" s="4"/>
      <c r="L2" s="205" t="s">
        <v>184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47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85614</v>
      </c>
      <c r="I4" s="91">
        <v>31</v>
      </c>
      <c r="J4" s="36" t="s">
        <v>64</v>
      </c>
      <c r="K4" s="231">
        <f>SUM(I4)</f>
        <v>31</v>
      </c>
      <c r="L4" s="322">
        <v>84286</v>
      </c>
      <c r="M4" s="490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42253</v>
      </c>
      <c r="I5" s="91">
        <v>2</v>
      </c>
      <c r="J5" s="36" t="s">
        <v>6</v>
      </c>
      <c r="K5" s="231">
        <f t="shared" ref="K5:K13" si="0">SUM(I5)</f>
        <v>2</v>
      </c>
      <c r="L5" s="322">
        <v>48294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33195</v>
      </c>
      <c r="I6" s="91">
        <v>34</v>
      </c>
      <c r="J6" s="36" t="s">
        <v>1</v>
      </c>
      <c r="K6" s="231">
        <f t="shared" si="0"/>
        <v>34</v>
      </c>
      <c r="L6" s="322">
        <v>24931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26707</v>
      </c>
      <c r="I7" s="91">
        <v>3</v>
      </c>
      <c r="J7" s="36" t="s">
        <v>10</v>
      </c>
      <c r="K7" s="231">
        <f t="shared" si="0"/>
        <v>3</v>
      </c>
      <c r="L7" s="322">
        <v>31440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25045</v>
      </c>
      <c r="I8" s="91">
        <v>40</v>
      </c>
      <c r="J8" s="349" t="s">
        <v>2</v>
      </c>
      <c r="K8" s="231">
        <f t="shared" si="0"/>
        <v>40</v>
      </c>
      <c r="L8" s="322">
        <v>29444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18824</v>
      </c>
      <c r="I9" s="91">
        <v>13</v>
      </c>
      <c r="J9" s="36" t="s">
        <v>7</v>
      </c>
      <c r="K9" s="231">
        <f t="shared" si="0"/>
        <v>13</v>
      </c>
      <c r="L9" s="322">
        <v>16756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17125</v>
      </c>
      <c r="I10" s="91">
        <v>16</v>
      </c>
      <c r="J10" s="36" t="s">
        <v>3</v>
      </c>
      <c r="K10" s="231">
        <f t="shared" si="0"/>
        <v>16</v>
      </c>
      <c r="L10" s="322">
        <v>24255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16687</v>
      </c>
      <c r="I11" s="91">
        <v>17</v>
      </c>
      <c r="J11" s="36" t="s">
        <v>21</v>
      </c>
      <c r="K11" s="231">
        <f t="shared" si="0"/>
        <v>17</v>
      </c>
      <c r="L11" s="322">
        <v>21369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8">
        <v>14667</v>
      </c>
      <c r="I12" s="91">
        <v>38</v>
      </c>
      <c r="J12" s="36" t="s">
        <v>38</v>
      </c>
      <c r="K12" s="231">
        <f t="shared" si="0"/>
        <v>38</v>
      </c>
      <c r="L12" s="323">
        <v>12121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29">
        <v>13623</v>
      </c>
      <c r="I13" s="152">
        <v>11</v>
      </c>
      <c r="J13" s="84" t="s">
        <v>17</v>
      </c>
      <c r="K13" s="231">
        <f t="shared" si="0"/>
        <v>11</v>
      </c>
      <c r="L13" s="323">
        <v>8307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12925</v>
      </c>
      <c r="I14" s="254">
        <v>1</v>
      </c>
      <c r="J14" s="468" t="s">
        <v>4</v>
      </c>
      <c r="K14" s="120" t="s">
        <v>8</v>
      </c>
      <c r="L14" s="324">
        <v>381729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12584</v>
      </c>
      <c r="I15" s="91">
        <v>33</v>
      </c>
      <c r="J15" s="36" t="s">
        <v>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10712</v>
      </c>
      <c r="I16" s="91">
        <v>26</v>
      </c>
      <c r="J16" s="36" t="s">
        <v>30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9062</v>
      </c>
      <c r="I17" s="91">
        <v>21</v>
      </c>
      <c r="J17" s="393" t="s">
        <v>162</v>
      </c>
      <c r="L17" s="57"/>
      <c r="M17" s="496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6546</v>
      </c>
      <c r="I18" s="91">
        <v>36</v>
      </c>
      <c r="J18" s="36" t="s">
        <v>5</v>
      </c>
      <c r="K18" s="1"/>
      <c r="L18" s="214" t="s">
        <v>104</v>
      </c>
      <c r="M18" s="470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47">
        <v>5907</v>
      </c>
      <c r="I19" s="91">
        <v>24</v>
      </c>
      <c r="J19" s="349" t="s">
        <v>28</v>
      </c>
      <c r="K19" s="131">
        <f>SUM(I4)</f>
        <v>31</v>
      </c>
      <c r="L19" s="36" t="s">
        <v>64</v>
      </c>
      <c r="M19" s="448">
        <v>88900</v>
      </c>
      <c r="N19" s="99">
        <f>SUM(H4)</f>
        <v>85614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206</v>
      </c>
      <c r="D20" s="66" t="s">
        <v>184</v>
      </c>
      <c r="E20" s="66" t="s">
        <v>41</v>
      </c>
      <c r="F20" s="66" t="s">
        <v>50</v>
      </c>
      <c r="G20" s="328" t="s">
        <v>188</v>
      </c>
      <c r="H20" s="98">
        <v>5535</v>
      </c>
      <c r="I20" s="91">
        <v>25</v>
      </c>
      <c r="J20" s="36" t="s">
        <v>29</v>
      </c>
      <c r="K20" s="131">
        <f t="shared" ref="K20:K28" si="1">SUM(I5)</f>
        <v>2</v>
      </c>
      <c r="L20" s="36" t="s">
        <v>6</v>
      </c>
      <c r="M20" s="449">
        <v>45785</v>
      </c>
      <c r="N20" s="99">
        <f t="shared" ref="N20:N28" si="2">SUM(H5)</f>
        <v>42253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30">
        <f>SUM(H4)</f>
        <v>85614</v>
      </c>
      <c r="D21" s="6">
        <f>SUM(L4)</f>
        <v>84286</v>
      </c>
      <c r="E21" s="58">
        <f t="shared" ref="E21:E30" si="3">SUM(N19/M19*100)</f>
        <v>96.303712035995503</v>
      </c>
      <c r="F21" s="58">
        <f t="shared" ref="F21:F31" si="4">SUM(C21/D21*100)</f>
        <v>101.57558787936311</v>
      </c>
      <c r="G21" s="69"/>
      <c r="H21" s="98">
        <v>3613</v>
      </c>
      <c r="I21" s="91">
        <v>9</v>
      </c>
      <c r="J21" s="393" t="s">
        <v>170</v>
      </c>
      <c r="K21" s="131">
        <f t="shared" si="1"/>
        <v>34</v>
      </c>
      <c r="L21" s="36" t="s">
        <v>1</v>
      </c>
      <c r="M21" s="449">
        <v>32155</v>
      </c>
      <c r="N21" s="99">
        <f t="shared" si="2"/>
        <v>33195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30">
        <f t="shared" ref="C22:C30" si="5">SUM(H5)</f>
        <v>42253</v>
      </c>
      <c r="D22" s="6">
        <f t="shared" ref="D22:D30" si="6">SUM(L5)</f>
        <v>48294</v>
      </c>
      <c r="E22" s="58">
        <f t="shared" si="3"/>
        <v>92.285683083979464</v>
      </c>
      <c r="F22" s="58">
        <f t="shared" si="4"/>
        <v>87.491199734956723</v>
      </c>
      <c r="G22" s="69"/>
      <c r="H22" s="98">
        <v>2727</v>
      </c>
      <c r="I22" s="91">
        <v>10</v>
      </c>
      <c r="J22" s="36" t="s">
        <v>16</v>
      </c>
      <c r="K22" s="131">
        <f t="shared" si="1"/>
        <v>3</v>
      </c>
      <c r="L22" s="36" t="s">
        <v>10</v>
      </c>
      <c r="M22" s="449">
        <v>17910</v>
      </c>
      <c r="N22" s="99">
        <f t="shared" si="2"/>
        <v>26707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</v>
      </c>
      <c r="C23" s="458">
        <f t="shared" si="5"/>
        <v>33195</v>
      </c>
      <c r="D23" s="110">
        <f t="shared" si="6"/>
        <v>24931</v>
      </c>
      <c r="E23" s="459">
        <f t="shared" si="3"/>
        <v>103.23433369615923</v>
      </c>
      <c r="F23" s="459">
        <f t="shared" si="4"/>
        <v>133.14748706429748</v>
      </c>
      <c r="G23" s="69"/>
      <c r="H23" s="98">
        <v>2707</v>
      </c>
      <c r="I23" s="91">
        <v>14</v>
      </c>
      <c r="J23" s="36" t="s">
        <v>19</v>
      </c>
      <c r="K23" s="131">
        <f t="shared" si="1"/>
        <v>40</v>
      </c>
      <c r="L23" s="349" t="s">
        <v>2</v>
      </c>
      <c r="M23" s="449">
        <v>25772</v>
      </c>
      <c r="N23" s="99">
        <f t="shared" si="2"/>
        <v>25045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10</v>
      </c>
      <c r="C24" s="230">
        <f t="shared" si="5"/>
        <v>26707</v>
      </c>
      <c r="D24" s="6">
        <f t="shared" si="6"/>
        <v>31440</v>
      </c>
      <c r="E24" s="58">
        <f t="shared" si="3"/>
        <v>149.11781127861531</v>
      </c>
      <c r="F24" s="58">
        <f t="shared" si="4"/>
        <v>84.945928753180667</v>
      </c>
      <c r="G24" s="69"/>
      <c r="H24" s="98">
        <v>2196</v>
      </c>
      <c r="I24" s="91">
        <v>39</v>
      </c>
      <c r="J24" s="36" t="s">
        <v>39</v>
      </c>
      <c r="K24" s="131">
        <f t="shared" si="1"/>
        <v>13</v>
      </c>
      <c r="L24" s="36" t="s">
        <v>7</v>
      </c>
      <c r="M24" s="449">
        <v>17646</v>
      </c>
      <c r="N24" s="99">
        <f t="shared" si="2"/>
        <v>18824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49" t="s">
        <v>2</v>
      </c>
      <c r="C25" s="230">
        <f t="shared" si="5"/>
        <v>25045</v>
      </c>
      <c r="D25" s="6">
        <f t="shared" si="6"/>
        <v>29444</v>
      </c>
      <c r="E25" s="58">
        <f t="shared" si="3"/>
        <v>97.179109110662736</v>
      </c>
      <c r="F25" s="58">
        <f t="shared" si="4"/>
        <v>85.059774487162059</v>
      </c>
      <c r="G25" s="79"/>
      <c r="H25" s="98">
        <v>1116</v>
      </c>
      <c r="I25" s="91">
        <v>4</v>
      </c>
      <c r="J25" s="36" t="s">
        <v>11</v>
      </c>
      <c r="K25" s="131">
        <f t="shared" si="1"/>
        <v>16</v>
      </c>
      <c r="L25" s="36" t="s">
        <v>3</v>
      </c>
      <c r="M25" s="449">
        <v>15535</v>
      </c>
      <c r="N25" s="99">
        <f t="shared" si="2"/>
        <v>17125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7</v>
      </c>
      <c r="C26" s="230">
        <f t="shared" si="5"/>
        <v>18824</v>
      </c>
      <c r="D26" s="6">
        <f t="shared" si="6"/>
        <v>16756</v>
      </c>
      <c r="E26" s="58">
        <f t="shared" si="3"/>
        <v>106.67573387736597</v>
      </c>
      <c r="F26" s="58">
        <f t="shared" si="4"/>
        <v>112.34184769634759</v>
      </c>
      <c r="G26" s="69"/>
      <c r="H26" s="98">
        <v>1011</v>
      </c>
      <c r="I26" s="91">
        <v>27</v>
      </c>
      <c r="J26" s="36" t="s">
        <v>31</v>
      </c>
      <c r="K26" s="131">
        <f t="shared" si="1"/>
        <v>17</v>
      </c>
      <c r="L26" s="36" t="s">
        <v>21</v>
      </c>
      <c r="M26" s="449">
        <v>19165</v>
      </c>
      <c r="N26" s="99">
        <f t="shared" si="2"/>
        <v>16687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3</v>
      </c>
      <c r="C27" s="230">
        <f t="shared" si="5"/>
        <v>17125</v>
      </c>
      <c r="D27" s="6">
        <f t="shared" si="6"/>
        <v>24255</v>
      </c>
      <c r="E27" s="58">
        <f t="shared" si="3"/>
        <v>110.23495333118764</v>
      </c>
      <c r="F27" s="58">
        <f t="shared" si="4"/>
        <v>70.603999175427745</v>
      </c>
      <c r="G27" s="69"/>
      <c r="H27" s="98">
        <v>919</v>
      </c>
      <c r="I27" s="91">
        <v>5</v>
      </c>
      <c r="J27" s="36" t="s">
        <v>12</v>
      </c>
      <c r="K27" s="131">
        <f t="shared" si="1"/>
        <v>38</v>
      </c>
      <c r="L27" s="36" t="s">
        <v>38</v>
      </c>
      <c r="M27" s="450">
        <v>14158</v>
      </c>
      <c r="N27" s="99">
        <f t="shared" si="2"/>
        <v>14667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21</v>
      </c>
      <c r="C28" s="230">
        <f t="shared" si="5"/>
        <v>16687</v>
      </c>
      <c r="D28" s="6">
        <f t="shared" si="6"/>
        <v>21369</v>
      </c>
      <c r="E28" s="58">
        <f t="shared" si="3"/>
        <v>87.070180015653534</v>
      </c>
      <c r="F28" s="58">
        <f t="shared" si="4"/>
        <v>78.089756188871732</v>
      </c>
      <c r="G28" s="80"/>
      <c r="H28" s="98">
        <v>518</v>
      </c>
      <c r="I28" s="91">
        <v>12</v>
      </c>
      <c r="J28" s="36" t="s">
        <v>18</v>
      </c>
      <c r="K28" s="206">
        <f t="shared" si="1"/>
        <v>11</v>
      </c>
      <c r="L28" s="84" t="s">
        <v>17</v>
      </c>
      <c r="M28" s="451">
        <v>11593</v>
      </c>
      <c r="N28" s="190">
        <f t="shared" si="2"/>
        <v>13623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38</v>
      </c>
      <c r="C29" s="230">
        <f t="shared" si="5"/>
        <v>14667</v>
      </c>
      <c r="D29" s="6">
        <f t="shared" si="6"/>
        <v>12121</v>
      </c>
      <c r="E29" s="58">
        <f t="shared" si="3"/>
        <v>103.5951405565758</v>
      </c>
      <c r="F29" s="58">
        <f t="shared" si="4"/>
        <v>121.00486758518274</v>
      </c>
      <c r="G29" s="79"/>
      <c r="H29" s="98">
        <v>514</v>
      </c>
      <c r="I29" s="91">
        <v>32</v>
      </c>
      <c r="J29" s="36" t="s">
        <v>35</v>
      </c>
      <c r="K29" s="129"/>
      <c r="L29" s="129" t="s">
        <v>55</v>
      </c>
      <c r="M29" s="452">
        <v>366713</v>
      </c>
      <c r="N29" s="195">
        <f>SUM(H44)</f>
        <v>373714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17</v>
      </c>
      <c r="C30" s="230">
        <f t="shared" si="5"/>
        <v>13623</v>
      </c>
      <c r="D30" s="6">
        <f t="shared" si="6"/>
        <v>8307</v>
      </c>
      <c r="E30" s="64">
        <f t="shared" si="3"/>
        <v>117.51056672129734</v>
      </c>
      <c r="F30" s="70">
        <f t="shared" si="4"/>
        <v>163.99422174070062</v>
      </c>
      <c r="G30" s="82"/>
      <c r="H30" s="98">
        <v>431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373714</v>
      </c>
      <c r="D31" s="74">
        <f>SUM(L14)</f>
        <v>381729</v>
      </c>
      <c r="E31" s="77">
        <f>SUM(N29/M29*100)</f>
        <v>101.90912239271583</v>
      </c>
      <c r="F31" s="70">
        <f t="shared" si="4"/>
        <v>97.900342913428119</v>
      </c>
      <c r="G31" s="92">
        <f>SUM(M37)</f>
        <v>58.312703345501994</v>
      </c>
      <c r="H31" s="345">
        <v>414</v>
      </c>
      <c r="I31" s="91">
        <v>15</v>
      </c>
      <c r="J31" s="36" t="s">
        <v>20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276</v>
      </c>
      <c r="I32" s="91">
        <v>20</v>
      </c>
      <c r="J32" s="36" t="s">
        <v>24</v>
      </c>
      <c r="K32" s="1"/>
      <c r="L32" s="412" t="s">
        <v>193</v>
      </c>
      <c r="M32" s="28">
        <v>219382</v>
      </c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345">
        <v>98</v>
      </c>
      <c r="I33" s="91">
        <v>37</v>
      </c>
      <c r="J33" s="36" t="s">
        <v>37</v>
      </c>
      <c r="K33" s="1"/>
      <c r="L33" s="412" t="s">
        <v>194</v>
      </c>
      <c r="M33" s="28">
        <v>212381</v>
      </c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345">
        <v>57</v>
      </c>
      <c r="I34" s="91">
        <v>18</v>
      </c>
      <c r="J34" s="36" t="s">
        <v>22</v>
      </c>
      <c r="K34" s="1"/>
      <c r="L34" s="412" t="s">
        <v>192</v>
      </c>
      <c r="M34" s="28">
        <v>366713</v>
      </c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57</v>
      </c>
      <c r="I35" s="91">
        <v>23</v>
      </c>
      <c r="J35" s="36" t="s">
        <v>27</v>
      </c>
      <c r="K35" s="1"/>
      <c r="L35" s="482" t="s">
        <v>195</v>
      </c>
      <c r="M35" s="28">
        <v>373714</v>
      </c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37</v>
      </c>
      <c r="I36" s="91">
        <v>29</v>
      </c>
      <c r="J36" s="36" t="s">
        <v>54</v>
      </c>
      <c r="K36" s="1"/>
      <c r="L36" s="478"/>
      <c r="M36" s="47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48">
        <v>6</v>
      </c>
      <c r="I37" s="91">
        <v>19</v>
      </c>
      <c r="J37" s="36" t="s">
        <v>23</v>
      </c>
      <c r="K37" s="1"/>
      <c r="L37" s="51" t="s">
        <v>196</v>
      </c>
      <c r="M37" s="483">
        <f>SUM(M32+M33)/(M34+M35)*100</f>
        <v>58.312703345501994</v>
      </c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4</v>
      </c>
      <c r="I38" s="91">
        <v>6</v>
      </c>
      <c r="J38" s="36" t="s">
        <v>13</v>
      </c>
      <c r="K38" s="1"/>
      <c r="L38" s="478"/>
      <c r="M38" s="47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30</v>
      </c>
      <c r="J39" s="36" t="s">
        <v>33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1</v>
      </c>
      <c r="I40" s="91">
        <v>35</v>
      </c>
      <c r="J40" s="36" t="s">
        <v>36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48">
        <v>0</v>
      </c>
      <c r="I41" s="91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373714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6" t="s">
        <v>198</v>
      </c>
      <c r="L47" s="496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206</v>
      </c>
      <c r="I48" s="91"/>
      <c r="J48" s="216" t="s">
        <v>92</v>
      </c>
      <c r="K48" s="4"/>
      <c r="L48" s="384" t="s">
        <v>184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100</v>
      </c>
      <c r="M49" s="497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47">
        <v>14920</v>
      </c>
      <c r="I50" s="91">
        <v>16</v>
      </c>
      <c r="J50" s="36" t="s">
        <v>3</v>
      </c>
      <c r="K50" s="382">
        <f>SUM(I50)</f>
        <v>16</v>
      </c>
      <c r="L50" s="385">
        <v>9669</v>
      </c>
      <c r="M50" s="497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7287</v>
      </c>
      <c r="I51" s="91">
        <v>33</v>
      </c>
      <c r="J51" s="36" t="s">
        <v>0</v>
      </c>
      <c r="K51" s="382">
        <f t="shared" ref="K51:K59" si="7">SUM(I51)</f>
        <v>33</v>
      </c>
      <c r="L51" s="386">
        <v>2237</v>
      </c>
      <c r="M51" s="497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8">
        <v>3847</v>
      </c>
      <c r="I52" s="91">
        <v>26</v>
      </c>
      <c r="J52" s="36" t="s">
        <v>30</v>
      </c>
      <c r="K52" s="382">
        <f t="shared" si="7"/>
        <v>26</v>
      </c>
      <c r="L52" s="386">
        <v>2695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206</v>
      </c>
      <c r="D53" s="66" t="s">
        <v>184</v>
      </c>
      <c r="E53" s="66" t="s">
        <v>41</v>
      </c>
      <c r="F53" s="66" t="s">
        <v>50</v>
      </c>
      <c r="G53" s="328" t="s">
        <v>188</v>
      </c>
      <c r="H53" s="48">
        <v>3074</v>
      </c>
      <c r="I53" s="91">
        <v>40</v>
      </c>
      <c r="J53" s="36" t="s">
        <v>2</v>
      </c>
      <c r="K53" s="382">
        <f t="shared" si="7"/>
        <v>40</v>
      </c>
      <c r="L53" s="386">
        <v>1892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14920</v>
      </c>
      <c r="D54" s="110">
        <f>SUM(L50)</f>
        <v>9669</v>
      </c>
      <c r="E54" s="58">
        <f t="shared" ref="E54:E63" si="8">SUM(N67/M67*100)</f>
        <v>90.64398541919806</v>
      </c>
      <c r="F54" s="58">
        <f t="shared" ref="F54:F61" si="9">SUM(C54/D54*100)</f>
        <v>154.30758092874132</v>
      </c>
      <c r="G54" s="69"/>
      <c r="H54" s="48">
        <v>1655</v>
      </c>
      <c r="I54" s="91">
        <v>34</v>
      </c>
      <c r="J54" s="36" t="s">
        <v>1</v>
      </c>
      <c r="K54" s="382">
        <f t="shared" si="7"/>
        <v>34</v>
      </c>
      <c r="L54" s="386">
        <v>2544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7287</v>
      </c>
      <c r="D55" s="110">
        <f t="shared" ref="D55:D63" si="11">SUM(L51)</f>
        <v>2237</v>
      </c>
      <c r="E55" s="58">
        <f t="shared" si="8"/>
        <v>116.03503184713375</v>
      </c>
      <c r="F55" s="58">
        <f t="shared" si="9"/>
        <v>325.74877067501114</v>
      </c>
      <c r="G55" s="69"/>
      <c r="H55" s="98">
        <v>1371</v>
      </c>
      <c r="I55" s="91">
        <v>22</v>
      </c>
      <c r="J55" s="36" t="s">
        <v>26</v>
      </c>
      <c r="K55" s="382">
        <f t="shared" si="7"/>
        <v>22</v>
      </c>
      <c r="L55" s="386">
        <v>1371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3847</v>
      </c>
      <c r="D56" s="110">
        <f t="shared" si="11"/>
        <v>2695</v>
      </c>
      <c r="E56" s="58">
        <f t="shared" si="8"/>
        <v>86.488309352517987</v>
      </c>
      <c r="F56" s="58">
        <f t="shared" si="9"/>
        <v>142.74582560296847</v>
      </c>
      <c r="G56" s="69"/>
      <c r="H56" s="48">
        <v>1343</v>
      </c>
      <c r="I56" s="91">
        <v>31</v>
      </c>
      <c r="J56" s="36" t="s">
        <v>64</v>
      </c>
      <c r="K56" s="382">
        <f t="shared" si="7"/>
        <v>31</v>
      </c>
      <c r="L56" s="386">
        <v>2225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3074</v>
      </c>
      <c r="D57" s="110">
        <f t="shared" si="11"/>
        <v>1892</v>
      </c>
      <c r="E57" s="58">
        <f t="shared" si="8"/>
        <v>90.518256772673737</v>
      </c>
      <c r="F57" s="58">
        <f t="shared" si="9"/>
        <v>162.47357293868922</v>
      </c>
      <c r="G57" s="69"/>
      <c r="H57" s="48">
        <v>1252</v>
      </c>
      <c r="I57" s="91">
        <v>25</v>
      </c>
      <c r="J57" s="36" t="s">
        <v>29</v>
      </c>
      <c r="K57" s="382">
        <f t="shared" si="7"/>
        <v>25</v>
      </c>
      <c r="L57" s="386">
        <v>1488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1655</v>
      </c>
      <c r="D58" s="110">
        <f t="shared" si="11"/>
        <v>2544</v>
      </c>
      <c r="E58" s="58">
        <f t="shared" si="8"/>
        <v>119.66738973246565</v>
      </c>
      <c r="F58" s="58">
        <f t="shared" si="9"/>
        <v>65.05503144654088</v>
      </c>
      <c r="G58" s="79"/>
      <c r="H58" s="98">
        <v>1149</v>
      </c>
      <c r="I58" s="91">
        <v>38</v>
      </c>
      <c r="J58" s="36" t="s">
        <v>38</v>
      </c>
      <c r="K58" s="382">
        <f t="shared" si="7"/>
        <v>38</v>
      </c>
      <c r="L58" s="386">
        <v>1716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26</v>
      </c>
      <c r="C59" s="47">
        <f t="shared" si="10"/>
        <v>1371</v>
      </c>
      <c r="D59" s="110">
        <f t="shared" si="11"/>
        <v>1371</v>
      </c>
      <c r="E59" s="58">
        <f t="shared" si="8"/>
        <v>100</v>
      </c>
      <c r="F59" s="58">
        <f t="shared" si="9"/>
        <v>100</v>
      </c>
      <c r="G59" s="69"/>
      <c r="H59" s="460">
        <v>967</v>
      </c>
      <c r="I59" s="152">
        <v>14</v>
      </c>
      <c r="J59" s="84" t="s">
        <v>19</v>
      </c>
      <c r="K59" s="383">
        <f t="shared" si="7"/>
        <v>14</v>
      </c>
      <c r="L59" s="387">
        <v>952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64</v>
      </c>
      <c r="C60" s="99">
        <f t="shared" si="10"/>
        <v>1343</v>
      </c>
      <c r="D60" s="110">
        <f t="shared" si="11"/>
        <v>2225</v>
      </c>
      <c r="E60" s="58">
        <f t="shared" si="8"/>
        <v>80.131264916467785</v>
      </c>
      <c r="F60" s="58">
        <f t="shared" si="9"/>
        <v>60.359550561797747</v>
      </c>
      <c r="G60" s="440"/>
      <c r="H60" s="530">
        <v>811</v>
      </c>
      <c r="I60" s="254">
        <v>24</v>
      </c>
      <c r="J60" s="495" t="s">
        <v>28</v>
      </c>
      <c r="K60" s="441" t="s">
        <v>8</v>
      </c>
      <c r="L60" s="454">
        <v>28870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1252</v>
      </c>
      <c r="D61" s="110">
        <f t="shared" si="11"/>
        <v>1488</v>
      </c>
      <c r="E61" s="58">
        <f t="shared" si="8"/>
        <v>98.350353495679499</v>
      </c>
      <c r="F61" s="58">
        <f t="shared" si="9"/>
        <v>84.13978494623656</v>
      </c>
      <c r="G61" s="80"/>
      <c r="H61" s="48">
        <v>627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38</v>
      </c>
      <c r="C62" s="47">
        <f t="shared" si="10"/>
        <v>1149</v>
      </c>
      <c r="D62" s="110">
        <f t="shared" si="11"/>
        <v>1716</v>
      </c>
      <c r="E62" s="58">
        <f t="shared" si="8"/>
        <v>103.7940379403794</v>
      </c>
      <c r="F62" s="58">
        <f>SUM(C62/D62*100)</f>
        <v>66.95804195804196</v>
      </c>
      <c r="G62" s="79"/>
      <c r="H62" s="345">
        <v>460</v>
      </c>
      <c r="I62" s="91">
        <v>36</v>
      </c>
      <c r="J62" s="36" t="s">
        <v>5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967</v>
      </c>
      <c r="D63" s="110">
        <f t="shared" si="11"/>
        <v>952</v>
      </c>
      <c r="E63" s="64">
        <f t="shared" si="8"/>
        <v>89.953488372093034</v>
      </c>
      <c r="F63" s="58">
        <f>SUM(C63/D63*100)</f>
        <v>101.57563025210084</v>
      </c>
      <c r="G63" s="82"/>
      <c r="H63" s="48">
        <v>367</v>
      </c>
      <c r="I63" s="91">
        <v>15</v>
      </c>
      <c r="J63" s="36" t="s">
        <v>20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39539</v>
      </c>
      <c r="D64" s="74">
        <f>SUM(L60)</f>
        <v>28870</v>
      </c>
      <c r="E64" s="77">
        <f>SUM(N77/M77*100)</f>
        <v>96.32146946332432</v>
      </c>
      <c r="F64" s="77">
        <f>SUM(C64/D64*100)</f>
        <v>136.95531693799791</v>
      </c>
      <c r="G64" s="485">
        <f>SUM(M87)</f>
        <v>167.65275227080957</v>
      </c>
      <c r="H64" s="407">
        <v>233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99">
        <v>117</v>
      </c>
      <c r="I65" s="91">
        <v>13</v>
      </c>
      <c r="J65" s="36" t="s">
        <v>7</v>
      </c>
      <c r="L65" s="1"/>
      <c r="M65" s="496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42</v>
      </c>
      <c r="I66" s="91">
        <v>9</v>
      </c>
      <c r="J66" s="393" t="s">
        <v>170</v>
      </c>
      <c r="K66" s="1"/>
      <c r="L66" s="217" t="s">
        <v>92</v>
      </c>
      <c r="M66" s="400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9</v>
      </c>
      <c r="I67" s="91">
        <v>19</v>
      </c>
      <c r="J67" s="36" t="s">
        <v>23</v>
      </c>
      <c r="K67" s="4">
        <f>SUM(I50)</f>
        <v>16</v>
      </c>
      <c r="L67" s="36" t="s">
        <v>3</v>
      </c>
      <c r="M67" s="487">
        <v>16460</v>
      </c>
      <c r="N67" s="99">
        <f>SUM(H50)</f>
        <v>14920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98">
        <v>5</v>
      </c>
      <c r="I68" s="91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88">
        <v>6280</v>
      </c>
      <c r="N68" s="99">
        <f t="shared" ref="N68:N76" si="13">SUM(H51)</f>
        <v>7287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98">
        <v>3</v>
      </c>
      <c r="I69" s="91">
        <v>23</v>
      </c>
      <c r="J69" s="36" t="s">
        <v>27</v>
      </c>
      <c r="K69" s="4">
        <f t="shared" si="12"/>
        <v>26</v>
      </c>
      <c r="L69" s="36" t="s">
        <v>30</v>
      </c>
      <c r="M69" s="488">
        <v>4448</v>
      </c>
      <c r="N69" s="99">
        <f t="shared" si="13"/>
        <v>3847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40</v>
      </c>
      <c r="L70" s="36" t="s">
        <v>2</v>
      </c>
      <c r="M70" s="488">
        <v>3396</v>
      </c>
      <c r="N70" s="99">
        <f t="shared" si="13"/>
        <v>3074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8">
        <v>1383</v>
      </c>
      <c r="N71" s="99">
        <f t="shared" si="13"/>
        <v>1655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22</v>
      </c>
      <c r="L72" s="36" t="s">
        <v>26</v>
      </c>
      <c r="M72" s="488">
        <v>1371</v>
      </c>
      <c r="N72" s="99">
        <f t="shared" si="13"/>
        <v>1371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5</v>
      </c>
      <c r="J73" s="36" t="s">
        <v>12</v>
      </c>
      <c r="K73" s="4">
        <f t="shared" si="12"/>
        <v>31</v>
      </c>
      <c r="L73" s="36" t="s">
        <v>64</v>
      </c>
      <c r="M73" s="488">
        <v>1676</v>
      </c>
      <c r="N73" s="99">
        <f t="shared" si="13"/>
        <v>1343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6</v>
      </c>
      <c r="J74" s="36" t="s">
        <v>13</v>
      </c>
      <c r="K74" s="4">
        <f t="shared" si="12"/>
        <v>25</v>
      </c>
      <c r="L74" s="36" t="s">
        <v>29</v>
      </c>
      <c r="M74" s="488">
        <v>1273</v>
      </c>
      <c r="N74" s="99">
        <f t="shared" si="13"/>
        <v>1252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38</v>
      </c>
      <c r="L75" s="36" t="s">
        <v>38</v>
      </c>
      <c r="M75" s="488">
        <v>1107</v>
      </c>
      <c r="N75" s="99">
        <f t="shared" si="13"/>
        <v>1149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14</v>
      </c>
      <c r="L76" s="84" t="s">
        <v>19</v>
      </c>
      <c r="M76" s="489">
        <v>1075</v>
      </c>
      <c r="N76" s="190">
        <f t="shared" si="13"/>
        <v>967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9" t="s">
        <v>56</v>
      </c>
      <c r="M77" s="351">
        <v>41049</v>
      </c>
      <c r="N77" s="195">
        <f>SUM(H90)</f>
        <v>39539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72</v>
      </c>
      <c r="L82" s="412" t="s">
        <v>193</v>
      </c>
      <c r="M82" s="28">
        <v>66799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98">
        <v>0</v>
      </c>
      <c r="I83" s="91">
        <v>27</v>
      </c>
      <c r="J83" s="36" t="s">
        <v>31</v>
      </c>
      <c r="L83" s="412" t="s">
        <v>194</v>
      </c>
      <c r="M83" s="28">
        <v>68309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2" t="s">
        <v>192</v>
      </c>
      <c r="M84" s="28">
        <v>41049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L85" s="482" t="s">
        <v>195</v>
      </c>
      <c r="M85" s="28">
        <v>39539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8"/>
      <c r="M86" s="478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L87" s="51" t="s">
        <v>196</v>
      </c>
      <c r="M87" s="483">
        <f>SUM(M82+M83)/(M84+M85)*100</f>
        <v>167.65275227080957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L88" s="478"/>
      <c r="M88" s="478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9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39539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L47" sqref="L47"/>
    </sheetView>
  </sheetViews>
  <sheetFormatPr defaultRowHeight="13.5" customHeight="1" x14ac:dyDescent="0.15"/>
  <cols>
    <col min="1" max="1" width="6.125" style="471" customWidth="1"/>
    <col min="2" max="2" width="19.25" style="471" customWidth="1"/>
    <col min="3" max="4" width="13.25" style="471" customWidth="1"/>
    <col min="5" max="6" width="11.875" style="471" customWidth="1"/>
    <col min="7" max="7" width="19.875" style="471" customWidth="1"/>
    <col min="8" max="8" width="14.5" style="471" customWidth="1"/>
    <col min="9" max="9" width="5.125" style="471" customWidth="1"/>
    <col min="10" max="10" width="17.625" style="471" customWidth="1"/>
    <col min="11" max="11" width="5" style="471" customWidth="1"/>
    <col min="12" max="12" width="17.875" style="471" customWidth="1"/>
    <col min="13" max="13" width="15.375" style="1" customWidth="1"/>
    <col min="14" max="14" width="14.25" style="1" customWidth="1"/>
    <col min="15" max="15" width="10.5" style="471" customWidth="1"/>
    <col min="16" max="16" width="9" style="471"/>
    <col min="17" max="17" width="7.75" style="471" customWidth="1"/>
    <col min="18" max="18" width="14" style="471" customWidth="1"/>
    <col min="19" max="30" width="7.625" style="471" customWidth="1"/>
    <col min="31" max="16384" width="9" style="471"/>
  </cols>
  <sheetData>
    <row r="1" spans="8:30" ht="13.5" customHeight="1" x14ac:dyDescent="0.2">
      <c r="H1" s="183" t="s">
        <v>70</v>
      </c>
      <c r="I1" s="476"/>
      <c r="J1" s="50"/>
      <c r="K1" s="1"/>
      <c r="L1" s="51"/>
      <c r="M1" s="492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209</v>
      </c>
      <c r="I2" s="4"/>
      <c r="J2" s="208" t="s">
        <v>70</v>
      </c>
      <c r="K2" s="89"/>
      <c r="L2" s="374" t="s">
        <v>187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M3" s="498"/>
      <c r="N3" s="499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506">
        <v>22819</v>
      </c>
      <c r="I4" s="91">
        <v>33</v>
      </c>
      <c r="J4" s="183" t="s">
        <v>0</v>
      </c>
      <c r="K4" s="135">
        <f>SUM(I4)</f>
        <v>33</v>
      </c>
      <c r="L4" s="367">
        <v>22596</v>
      </c>
      <c r="M4" s="504"/>
      <c r="N4" s="499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18121</v>
      </c>
      <c r="I5" s="91">
        <v>13</v>
      </c>
      <c r="J5" s="183" t="s">
        <v>7</v>
      </c>
      <c r="K5" s="135">
        <f t="shared" ref="K5:K13" si="0">SUM(I5)</f>
        <v>13</v>
      </c>
      <c r="L5" s="368">
        <v>14545</v>
      </c>
      <c r="M5" s="498"/>
      <c r="N5" s="499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16877</v>
      </c>
      <c r="I6" s="91">
        <v>9</v>
      </c>
      <c r="J6" s="408" t="s">
        <v>170</v>
      </c>
      <c r="K6" s="135">
        <f t="shared" si="0"/>
        <v>9</v>
      </c>
      <c r="L6" s="368">
        <v>14711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7344</v>
      </c>
      <c r="I7" s="91">
        <v>24</v>
      </c>
      <c r="J7" s="183" t="s">
        <v>28</v>
      </c>
      <c r="K7" s="135">
        <f t="shared" si="0"/>
        <v>24</v>
      </c>
      <c r="L7" s="368">
        <v>7013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7273</v>
      </c>
      <c r="I8" s="91">
        <v>34</v>
      </c>
      <c r="J8" s="183" t="s">
        <v>1</v>
      </c>
      <c r="K8" s="135">
        <f t="shared" si="0"/>
        <v>34</v>
      </c>
      <c r="L8" s="368">
        <v>6919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5048</v>
      </c>
      <c r="I9" s="91">
        <v>25</v>
      </c>
      <c r="J9" s="183" t="s">
        <v>29</v>
      </c>
      <c r="K9" s="135">
        <f t="shared" si="0"/>
        <v>25</v>
      </c>
      <c r="L9" s="368">
        <v>10298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345">
        <v>4223</v>
      </c>
      <c r="I10" s="91">
        <v>22</v>
      </c>
      <c r="J10" s="183" t="s">
        <v>26</v>
      </c>
      <c r="K10" s="135">
        <f t="shared" si="0"/>
        <v>22</v>
      </c>
      <c r="L10" s="368">
        <v>5040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3092</v>
      </c>
      <c r="I11" s="91">
        <v>17</v>
      </c>
      <c r="J11" s="183" t="s">
        <v>21</v>
      </c>
      <c r="K11" s="135">
        <f t="shared" si="0"/>
        <v>17</v>
      </c>
      <c r="L11" s="368">
        <v>3192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2901</v>
      </c>
      <c r="I12" s="91">
        <v>2</v>
      </c>
      <c r="J12" s="183" t="s">
        <v>6</v>
      </c>
      <c r="K12" s="135">
        <f t="shared" si="0"/>
        <v>2</v>
      </c>
      <c r="L12" s="368">
        <v>808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2759</v>
      </c>
      <c r="I13" s="152">
        <v>36</v>
      </c>
      <c r="J13" s="253" t="s">
        <v>5</v>
      </c>
      <c r="K13" s="207">
        <f t="shared" si="0"/>
        <v>36</v>
      </c>
      <c r="L13" s="376">
        <v>2739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2740</v>
      </c>
      <c r="I14" s="254">
        <v>38</v>
      </c>
      <c r="J14" s="477" t="s">
        <v>38</v>
      </c>
      <c r="K14" s="89" t="s">
        <v>8</v>
      </c>
      <c r="L14" s="377">
        <v>111406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2227</v>
      </c>
      <c r="I15" s="91">
        <v>1</v>
      </c>
      <c r="J15" s="183" t="s">
        <v>4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1568</v>
      </c>
      <c r="I16" s="91">
        <v>40</v>
      </c>
      <c r="J16" s="183" t="s">
        <v>2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1558</v>
      </c>
      <c r="I17" s="91">
        <v>20</v>
      </c>
      <c r="J17" s="183" t="s">
        <v>24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1536</v>
      </c>
      <c r="I18" s="91">
        <v>26</v>
      </c>
      <c r="J18" s="183" t="s">
        <v>30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1319</v>
      </c>
      <c r="I19" s="91">
        <v>12</v>
      </c>
      <c r="J19" s="183" t="s">
        <v>18</v>
      </c>
      <c r="K19" s="1"/>
      <c r="L19" s="57" t="s">
        <v>70</v>
      </c>
      <c r="M19" s="104"/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1213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24663</v>
      </c>
      <c r="N20" s="99">
        <f>SUM(H4)</f>
        <v>22819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206</v>
      </c>
      <c r="D21" s="66" t="s">
        <v>184</v>
      </c>
      <c r="E21" s="66" t="s">
        <v>41</v>
      </c>
      <c r="F21" s="66" t="s">
        <v>50</v>
      </c>
      <c r="G21" s="328" t="s">
        <v>188</v>
      </c>
      <c r="H21" s="98">
        <v>1179</v>
      </c>
      <c r="I21" s="91">
        <v>6</v>
      </c>
      <c r="J21" s="183" t="s">
        <v>13</v>
      </c>
      <c r="K21" s="135">
        <f t="shared" ref="K21:K29" si="1">SUM(I5)</f>
        <v>13</v>
      </c>
      <c r="L21" s="183" t="s">
        <v>7</v>
      </c>
      <c r="M21" s="379">
        <v>16892</v>
      </c>
      <c r="N21" s="99">
        <f t="shared" ref="N21:N29" si="2">SUM(H5)</f>
        <v>18121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22819</v>
      </c>
      <c r="D22" s="110">
        <f>SUM(L4)</f>
        <v>22596</v>
      </c>
      <c r="E22" s="62">
        <f t="shared" ref="E22:E31" si="3">SUM(N20/M20*100)</f>
        <v>92.523212910027169</v>
      </c>
      <c r="F22" s="58">
        <f t="shared" ref="F22:F32" si="4">SUM(C22/D22*100)</f>
        <v>100.98690033634273</v>
      </c>
      <c r="G22" s="69"/>
      <c r="H22" s="98">
        <v>979</v>
      </c>
      <c r="I22" s="91">
        <v>31</v>
      </c>
      <c r="J22" s="91" t="s">
        <v>64</v>
      </c>
      <c r="K22" s="135">
        <f t="shared" si="1"/>
        <v>9</v>
      </c>
      <c r="L22" s="408" t="s">
        <v>170</v>
      </c>
      <c r="M22" s="379">
        <v>17193</v>
      </c>
      <c r="N22" s="99">
        <f t="shared" si="2"/>
        <v>16877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7</v>
      </c>
      <c r="C23" s="47">
        <f t="shared" ref="C23:C31" si="5">SUM(H5)</f>
        <v>18121</v>
      </c>
      <c r="D23" s="110">
        <f t="shared" ref="D23:D31" si="6">SUM(L5)</f>
        <v>14545</v>
      </c>
      <c r="E23" s="62">
        <f t="shared" si="3"/>
        <v>107.27563343594602</v>
      </c>
      <c r="F23" s="58">
        <f t="shared" si="4"/>
        <v>124.58576830525953</v>
      </c>
      <c r="G23" s="69"/>
      <c r="H23" s="98">
        <v>972</v>
      </c>
      <c r="I23" s="91">
        <v>16</v>
      </c>
      <c r="J23" s="183" t="s">
        <v>3</v>
      </c>
      <c r="K23" s="135">
        <f t="shared" si="1"/>
        <v>24</v>
      </c>
      <c r="L23" s="183" t="s">
        <v>28</v>
      </c>
      <c r="M23" s="379">
        <v>6682</v>
      </c>
      <c r="N23" s="99">
        <f t="shared" si="2"/>
        <v>7344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8" t="s">
        <v>170</v>
      </c>
      <c r="C24" s="47">
        <f t="shared" si="5"/>
        <v>16877</v>
      </c>
      <c r="D24" s="110">
        <f t="shared" si="6"/>
        <v>14711</v>
      </c>
      <c r="E24" s="62">
        <f t="shared" si="3"/>
        <v>98.162042691793175</v>
      </c>
      <c r="F24" s="58">
        <f t="shared" si="4"/>
        <v>114.72367616069607</v>
      </c>
      <c r="G24" s="69"/>
      <c r="H24" s="98">
        <v>928</v>
      </c>
      <c r="I24" s="91">
        <v>15</v>
      </c>
      <c r="J24" s="183" t="s">
        <v>20</v>
      </c>
      <c r="K24" s="135">
        <f t="shared" si="1"/>
        <v>34</v>
      </c>
      <c r="L24" s="183" t="s">
        <v>1</v>
      </c>
      <c r="M24" s="379">
        <v>7836</v>
      </c>
      <c r="N24" s="99">
        <f t="shared" si="2"/>
        <v>7273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28</v>
      </c>
      <c r="C25" s="47">
        <f t="shared" si="5"/>
        <v>7344</v>
      </c>
      <c r="D25" s="110">
        <f t="shared" si="6"/>
        <v>7013</v>
      </c>
      <c r="E25" s="62">
        <f t="shared" si="3"/>
        <v>109.90721340915894</v>
      </c>
      <c r="F25" s="58">
        <f t="shared" si="4"/>
        <v>104.71980607443318</v>
      </c>
      <c r="G25" s="69"/>
      <c r="H25" s="98">
        <v>708</v>
      </c>
      <c r="I25" s="91">
        <v>18</v>
      </c>
      <c r="J25" s="183" t="s">
        <v>22</v>
      </c>
      <c r="K25" s="135">
        <f t="shared" si="1"/>
        <v>25</v>
      </c>
      <c r="L25" s="183" t="s">
        <v>29</v>
      </c>
      <c r="M25" s="379">
        <v>4769</v>
      </c>
      <c r="N25" s="99">
        <f t="shared" si="2"/>
        <v>5048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1</v>
      </c>
      <c r="C26" s="47">
        <f t="shared" si="5"/>
        <v>7273</v>
      </c>
      <c r="D26" s="110">
        <f t="shared" si="6"/>
        <v>6919</v>
      </c>
      <c r="E26" s="62">
        <f t="shared" si="3"/>
        <v>92.815211842776918</v>
      </c>
      <c r="F26" s="58">
        <f t="shared" si="4"/>
        <v>105.11634629281687</v>
      </c>
      <c r="G26" s="79"/>
      <c r="H26" s="98">
        <v>403</v>
      </c>
      <c r="I26" s="91">
        <v>14</v>
      </c>
      <c r="J26" s="183" t="s">
        <v>19</v>
      </c>
      <c r="K26" s="135">
        <f t="shared" si="1"/>
        <v>22</v>
      </c>
      <c r="L26" s="183" t="s">
        <v>26</v>
      </c>
      <c r="M26" s="379">
        <v>4522</v>
      </c>
      <c r="N26" s="99">
        <f t="shared" si="2"/>
        <v>4223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5048</v>
      </c>
      <c r="D27" s="110">
        <f t="shared" si="6"/>
        <v>10298</v>
      </c>
      <c r="E27" s="62">
        <f t="shared" si="3"/>
        <v>105.85028307821347</v>
      </c>
      <c r="F27" s="58">
        <f t="shared" si="4"/>
        <v>49.019227034375604</v>
      </c>
      <c r="G27" s="83"/>
      <c r="H27" s="98">
        <v>173</v>
      </c>
      <c r="I27" s="91">
        <v>11</v>
      </c>
      <c r="J27" s="183" t="s">
        <v>17</v>
      </c>
      <c r="K27" s="135">
        <f t="shared" si="1"/>
        <v>17</v>
      </c>
      <c r="L27" s="183" t="s">
        <v>21</v>
      </c>
      <c r="M27" s="379">
        <v>3114</v>
      </c>
      <c r="N27" s="99">
        <f t="shared" si="2"/>
        <v>3092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26</v>
      </c>
      <c r="C28" s="47">
        <f t="shared" si="5"/>
        <v>4223</v>
      </c>
      <c r="D28" s="110">
        <f t="shared" si="6"/>
        <v>5040</v>
      </c>
      <c r="E28" s="62">
        <f t="shared" si="3"/>
        <v>93.387881468376818</v>
      </c>
      <c r="F28" s="58">
        <f t="shared" si="4"/>
        <v>83.789682539682545</v>
      </c>
      <c r="G28" s="69"/>
      <c r="H28" s="98">
        <v>148</v>
      </c>
      <c r="I28" s="91">
        <v>5</v>
      </c>
      <c r="J28" s="183" t="s">
        <v>12</v>
      </c>
      <c r="K28" s="135">
        <f t="shared" si="1"/>
        <v>2</v>
      </c>
      <c r="L28" s="183" t="s">
        <v>6</v>
      </c>
      <c r="M28" s="379">
        <v>2239</v>
      </c>
      <c r="N28" s="99">
        <f t="shared" si="2"/>
        <v>2901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21</v>
      </c>
      <c r="C29" s="47">
        <f t="shared" si="5"/>
        <v>3092</v>
      </c>
      <c r="D29" s="110">
        <f t="shared" si="6"/>
        <v>3192</v>
      </c>
      <c r="E29" s="62">
        <f t="shared" si="3"/>
        <v>99.293513166345534</v>
      </c>
      <c r="F29" s="58">
        <f t="shared" si="4"/>
        <v>96.867167919799499</v>
      </c>
      <c r="G29" s="80"/>
      <c r="H29" s="98">
        <v>52</v>
      </c>
      <c r="I29" s="91">
        <v>29</v>
      </c>
      <c r="J29" s="183" t="s">
        <v>54</v>
      </c>
      <c r="K29" s="207">
        <f t="shared" si="1"/>
        <v>36</v>
      </c>
      <c r="L29" s="253" t="s">
        <v>5</v>
      </c>
      <c r="M29" s="380">
        <v>1704</v>
      </c>
      <c r="N29" s="99">
        <f t="shared" si="2"/>
        <v>2759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6</v>
      </c>
      <c r="C30" s="47">
        <f t="shared" si="5"/>
        <v>2901</v>
      </c>
      <c r="D30" s="110">
        <f t="shared" si="6"/>
        <v>808</v>
      </c>
      <c r="E30" s="62">
        <f t="shared" si="3"/>
        <v>129.56677087985707</v>
      </c>
      <c r="F30" s="58">
        <f t="shared" si="4"/>
        <v>359.03465346534654</v>
      </c>
      <c r="G30" s="79"/>
      <c r="H30" s="345">
        <v>28</v>
      </c>
      <c r="I30" s="91">
        <v>4</v>
      </c>
      <c r="J30" s="183" t="s">
        <v>11</v>
      </c>
      <c r="K30" s="129"/>
      <c r="L30" s="390" t="s">
        <v>109</v>
      </c>
      <c r="M30" s="381">
        <v>109040</v>
      </c>
      <c r="N30" s="99">
        <f>SUM(H44)</f>
        <v>108238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5</v>
      </c>
      <c r="C31" s="47">
        <f t="shared" si="5"/>
        <v>2759</v>
      </c>
      <c r="D31" s="110">
        <f t="shared" si="6"/>
        <v>2739</v>
      </c>
      <c r="E31" s="63">
        <f t="shared" si="3"/>
        <v>161.91314553990611</v>
      </c>
      <c r="F31" s="70">
        <f t="shared" si="4"/>
        <v>100.73019350127782</v>
      </c>
      <c r="G31" s="82"/>
      <c r="H31" s="98">
        <v>21</v>
      </c>
      <c r="I31" s="91">
        <v>27</v>
      </c>
      <c r="J31" s="183" t="s">
        <v>31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108238</v>
      </c>
      <c r="D32" s="74">
        <f>SUM(L14)</f>
        <v>111406</v>
      </c>
      <c r="E32" s="75">
        <f>SUM(N30/M30*100)</f>
        <v>99.264490095377838</v>
      </c>
      <c r="F32" s="70">
        <f t="shared" si="4"/>
        <v>97.156347054916253</v>
      </c>
      <c r="G32" s="92">
        <f>SUM(M40)</f>
        <v>88.987380222572</v>
      </c>
      <c r="H32" s="99">
        <v>10</v>
      </c>
      <c r="I32" s="91">
        <v>32</v>
      </c>
      <c r="J32" s="183" t="s">
        <v>35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9</v>
      </c>
      <c r="I33" s="91">
        <v>39</v>
      </c>
      <c r="J33" s="183" t="s">
        <v>39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5</v>
      </c>
      <c r="I34" s="91">
        <v>23</v>
      </c>
      <c r="J34" s="183" t="s">
        <v>27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5</v>
      </c>
      <c r="I35" s="91">
        <v>28</v>
      </c>
      <c r="J35" s="183" t="s">
        <v>32</v>
      </c>
      <c r="K35" s="49"/>
      <c r="L35" s="412" t="s">
        <v>193</v>
      </c>
      <c r="M35" s="28">
        <v>96274</v>
      </c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3</v>
      </c>
      <c r="J36" s="183" t="s">
        <v>10</v>
      </c>
      <c r="K36" s="49"/>
      <c r="L36" s="412" t="s">
        <v>194</v>
      </c>
      <c r="M36" s="28">
        <v>97076</v>
      </c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412" t="s">
        <v>192</v>
      </c>
      <c r="M37" s="28">
        <v>109040</v>
      </c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482" t="s">
        <v>195</v>
      </c>
      <c r="M38" s="28">
        <v>108238</v>
      </c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478"/>
      <c r="M39" s="47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 t="s">
        <v>196</v>
      </c>
      <c r="M40" s="483">
        <f>SUM(M35+M36)/(M37+M38)*100</f>
        <v>88.987380222572</v>
      </c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345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108238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71" t="s">
        <v>191</v>
      </c>
      <c r="J47" s="50"/>
      <c r="K47" s="1"/>
      <c r="L47" s="505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206</v>
      </c>
      <c r="I48" s="4"/>
      <c r="J48" s="204" t="s">
        <v>105</v>
      </c>
      <c r="K48" s="89"/>
      <c r="L48" s="353" t="s">
        <v>187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M49" s="498"/>
      <c r="N49" s="499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298528</v>
      </c>
      <c r="I50" s="183">
        <v>17</v>
      </c>
      <c r="J50" s="182" t="s">
        <v>21</v>
      </c>
      <c r="K50" s="138">
        <f>SUM(I50)</f>
        <v>17</v>
      </c>
      <c r="L50" s="354">
        <v>48386</v>
      </c>
      <c r="M50" s="498"/>
      <c r="N50" s="499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99984</v>
      </c>
      <c r="I51" s="183">
        <v>36</v>
      </c>
      <c r="J51" s="183" t="s">
        <v>5</v>
      </c>
      <c r="K51" s="138">
        <f t="shared" ref="K51:K59" si="7">SUM(I51)</f>
        <v>36</v>
      </c>
      <c r="L51" s="354">
        <v>70488</v>
      </c>
      <c r="M51" s="498"/>
      <c r="N51" s="499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31722</v>
      </c>
      <c r="I52" s="183">
        <v>40</v>
      </c>
      <c r="J52" s="182" t="s">
        <v>2</v>
      </c>
      <c r="K52" s="138">
        <f t="shared" si="7"/>
        <v>40</v>
      </c>
      <c r="L52" s="354">
        <v>29848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23063</v>
      </c>
      <c r="I53" s="183">
        <v>38</v>
      </c>
      <c r="J53" s="182" t="s">
        <v>38</v>
      </c>
      <c r="K53" s="138">
        <f t="shared" si="7"/>
        <v>38</v>
      </c>
      <c r="L53" s="354">
        <v>19806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206</v>
      </c>
      <c r="D54" s="66" t="s">
        <v>184</v>
      </c>
      <c r="E54" s="66" t="s">
        <v>41</v>
      </c>
      <c r="F54" s="66" t="s">
        <v>50</v>
      </c>
      <c r="G54" s="328" t="s">
        <v>188</v>
      </c>
      <c r="H54" s="98">
        <v>20783</v>
      </c>
      <c r="I54" s="183">
        <v>16</v>
      </c>
      <c r="J54" s="182" t="s">
        <v>3</v>
      </c>
      <c r="K54" s="138">
        <f t="shared" si="7"/>
        <v>16</v>
      </c>
      <c r="L54" s="354">
        <v>17866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298528</v>
      </c>
      <c r="D55" s="6">
        <f t="shared" ref="D55:D64" si="8">SUM(L50)</f>
        <v>48386</v>
      </c>
      <c r="E55" s="58">
        <f>SUM(N66/M66*100)</f>
        <v>98.753212899896454</v>
      </c>
      <c r="F55" s="58">
        <f t="shared" ref="F55:F65" si="9">SUM(C55/D55*100)</f>
        <v>616.97185136196424</v>
      </c>
      <c r="G55" s="69"/>
      <c r="H55" s="98">
        <v>20030</v>
      </c>
      <c r="I55" s="183">
        <v>24</v>
      </c>
      <c r="J55" s="182" t="s">
        <v>28</v>
      </c>
      <c r="K55" s="138">
        <f t="shared" si="7"/>
        <v>24</v>
      </c>
      <c r="L55" s="354">
        <v>16976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99984</v>
      </c>
      <c r="D56" s="6">
        <f t="shared" si="8"/>
        <v>70488</v>
      </c>
      <c r="E56" s="58">
        <f t="shared" ref="E56:E65" si="11">SUM(N67/M67*100)</f>
        <v>96.477058908669861</v>
      </c>
      <c r="F56" s="58">
        <f t="shared" si="9"/>
        <v>141.84542049710589</v>
      </c>
      <c r="G56" s="69"/>
      <c r="H56" s="98">
        <v>16729</v>
      </c>
      <c r="I56" s="183">
        <v>26</v>
      </c>
      <c r="J56" s="182" t="s">
        <v>30</v>
      </c>
      <c r="K56" s="138">
        <f t="shared" si="7"/>
        <v>26</v>
      </c>
      <c r="L56" s="354">
        <v>12901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2</v>
      </c>
      <c r="C57" s="47">
        <f t="shared" si="10"/>
        <v>31722</v>
      </c>
      <c r="D57" s="6">
        <f t="shared" si="8"/>
        <v>29848</v>
      </c>
      <c r="E57" s="58">
        <f t="shared" si="11"/>
        <v>103.25499641950393</v>
      </c>
      <c r="F57" s="58">
        <f t="shared" si="9"/>
        <v>106.27847761994103</v>
      </c>
      <c r="G57" s="69"/>
      <c r="H57" s="98">
        <v>13304</v>
      </c>
      <c r="I57" s="183">
        <v>37</v>
      </c>
      <c r="J57" s="182" t="s">
        <v>37</v>
      </c>
      <c r="K57" s="138">
        <f t="shared" si="7"/>
        <v>37</v>
      </c>
      <c r="L57" s="354">
        <v>15367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38</v>
      </c>
      <c r="C58" s="47">
        <f t="shared" si="10"/>
        <v>23063</v>
      </c>
      <c r="D58" s="6">
        <f t="shared" si="8"/>
        <v>19806</v>
      </c>
      <c r="E58" s="58">
        <f t="shared" si="11"/>
        <v>116.87528505549081</v>
      </c>
      <c r="F58" s="58">
        <f t="shared" si="9"/>
        <v>116.44451176411188</v>
      </c>
      <c r="G58" s="69"/>
      <c r="H58" s="507">
        <v>13149</v>
      </c>
      <c r="I58" s="185">
        <v>25</v>
      </c>
      <c r="J58" s="185" t="s">
        <v>29</v>
      </c>
      <c r="K58" s="138">
        <f t="shared" si="7"/>
        <v>25</v>
      </c>
      <c r="L58" s="352">
        <v>16624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</v>
      </c>
      <c r="C59" s="47">
        <f t="shared" si="10"/>
        <v>20783</v>
      </c>
      <c r="D59" s="6">
        <f t="shared" si="8"/>
        <v>17866</v>
      </c>
      <c r="E59" s="58">
        <f t="shared" si="11"/>
        <v>92.062015503875969</v>
      </c>
      <c r="F59" s="58">
        <f t="shared" si="9"/>
        <v>116.32710175752827</v>
      </c>
      <c r="G59" s="79"/>
      <c r="H59" s="460">
        <v>10474</v>
      </c>
      <c r="I59" s="253">
        <v>33</v>
      </c>
      <c r="J59" s="185" t="s">
        <v>0</v>
      </c>
      <c r="K59" s="138">
        <f t="shared" si="7"/>
        <v>33</v>
      </c>
      <c r="L59" s="352">
        <v>12515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28</v>
      </c>
      <c r="C60" s="47">
        <f t="shared" si="10"/>
        <v>20030</v>
      </c>
      <c r="D60" s="6">
        <f t="shared" si="8"/>
        <v>16976</v>
      </c>
      <c r="E60" s="58">
        <f t="shared" si="11"/>
        <v>97.148122999320989</v>
      </c>
      <c r="F60" s="58">
        <f t="shared" si="9"/>
        <v>117.99010367577756</v>
      </c>
      <c r="G60" s="69"/>
      <c r="H60" s="475">
        <v>7429</v>
      </c>
      <c r="I60" s="477">
        <v>35</v>
      </c>
      <c r="J60" s="255" t="s">
        <v>36</v>
      </c>
      <c r="K60" s="89" t="s">
        <v>8</v>
      </c>
      <c r="L60" s="356">
        <v>306975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30</v>
      </c>
      <c r="C61" s="47">
        <f t="shared" si="10"/>
        <v>16729</v>
      </c>
      <c r="D61" s="6">
        <f t="shared" si="8"/>
        <v>12901</v>
      </c>
      <c r="E61" s="58">
        <f t="shared" si="11"/>
        <v>110.56109972903312</v>
      </c>
      <c r="F61" s="58">
        <f t="shared" si="9"/>
        <v>129.67211844043098</v>
      </c>
      <c r="G61" s="69"/>
      <c r="H61" s="345">
        <v>7198</v>
      </c>
      <c r="I61" s="183">
        <v>30</v>
      </c>
      <c r="J61" s="182" t="s">
        <v>99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37</v>
      </c>
      <c r="C62" s="47">
        <f t="shared" si="10"/>
        <v>13304</v>
      </c>
      <c r="D62" s="6">
        <f t="shared" si="8"/>
        <v>15367</v>
      </c>
      <c r="E62" s="58">
        <f t="shared" si="11"/>
        <v>91.354803268557305</v>
      </c>
      <c r="F62" s="58">
        <f t="shared" si="9"/>
        <v>86.575128522157868</v>
      </c>
      <c r="G62" s="80"/>
      <c r="H62" s="98">
        <v>5801</v>
      </c>
      <c r="I62" s="183">
        <v>29</v>
      </c>
      <c r="J62" s="182" t="s">
        <v>54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13149</v>
      </c>
      <c r="D63" s="6">
        <f t="shared" si="8"/>
        <v>16624</v>
      </c>
      <c r="E63" s="58">
        <f t="shared" si="11"/>
        <v>98.332336224947653</v>
      </c>
      <c r="F63" s="58">
        <f t="shared" si="9"/>
        <v>79.096487006737249</v>
      </c>
      <c r="G63" s="79"/>
      <c r="H63" s="345">
        <v>5452</v>
      </c>
      <c r="I63" s="183">
        <v>34</v>
      </c>
      <c r="J63" s="182" t="s">
        <v>1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10474</v>
      </c>
      <c r="D64" s="6">
        <f t="shared" si="8"/>
        <v>12515</v>
      </c>
      <c r="E64" s="64">
        <f t="shared" si="11"/>
        <v>120.58484918259266</v>
      </c>
      <c r="F64" s="58">
        <f t="shared" si="9"/>
        <v>83.691570115860969</v>
      </c>
      <c r="G64" s="82"/>
      <c r="H64" s="137">
        <v>4480</v>
      </c>
      <c r="I64" s="182">
        <v>1</v>
      </c>
      <c r="J64" s="182" t="s">
        <v>4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594835</v>
      </c>
      <c r="D65" s="74">
        <f>SUM(L60)</f>
        <v>306975</v>
      </c>
      <c r="E65" s="77">
        <f t="shared" si="11"/>
        <v>99.291744981454826</v>
      </c>
      <c r="F65" s="77">
        <f t="shared" si="9"/>
        <v>193.77310855932893</v>
      </c>
      <c r="G65" s="92">
        <f>SUM(M86)</f>
        <v>82.571426896264626</v>
      </c>
      <c r="H65" s="99">
        <v>4231</v>
      </c>
      <c r="I65" s="183">
        <v>14</v>
      </c>
      <c r="J65" s="182" t="s">
        <v>19</v>
      </c>
      <c r="K65" s="1"/>
      <c r="L65" s="218" t="s">
        <v>105</v>
      </c>
      <c r="M65" s="157" t="s">
        <v>202</v>
      </c>
      <c r="N65" s="471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4015</v>
      </c>
      <c r="I66" s="182">
        <v>15</v>
      </c>
      <c r="J66" s="182" t="s">
        <v>20</v>
      </c>
      <c r="K66" s="131">
        <f>SUM(I50)</f>
        <v>17</v>
      </c>
      <c r="L66" s="182" t="s">
        <v>21</v>
      </c>
      <c r="M66" s="366">
        <v>302297</v>
      </c>
      <c r="N66" s="99">
        <f>SUM(H50)</f>
        <v>298528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45">
        <v>3020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103635</v>
      </c>
      <c r="N67" s="99">
        <f t="shared" ref="N67:N75" si="13">SUM(H51)</f>
        <v>99984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1269</v>
      </c>
      <c r="I68" s="182">
        <v>11</v>
      </c>
      <c r="J68" s="182" t="s">
        <v>17</v>
      </c>
      <c r="K68" s="131">
        <f t="shared" si="12"/>
        <v>40</v>
      </c>
      <c r="L68" s="182" t="s">
        <v>2</v>
      </c>
      <c r="M68" s="364">
        <v>30722</v>
      </c>
      <c r="N68" s="99">
        <f t="shared" si="13"/>
        <v>31722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1080</v>
      </c>
      <c r="I69" s="182">
        <v>13</v>
      </c>
      <c r="J69" s="182" t="s">
        <v>7</v>
      </c>
      <c r="K69" s="131">
        <f t="shared" si="12"/>
        <v>38</v>
      </c>
      <c r="L69" s="182" t="s">
        <v>38</v>
      </c>
      <c r="M69" s="364">
        <v>19733</v>
      </c>
      <c r="N69" s="99">
        <f t="shared" si="13"/>
        <v>23063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45">
        <v>1047</v>
      </c>
      <c r="I70" s="182">
        <v>39</v>
      </c>
      <c r="J70" s="182" t="s">
        <v>39</v>
      </c>
      <c r="K70" s="131">
        <f t="shared" si="12"/>
        <v>16</v>
      </c>
      <c r="L70" s="182" t="s">
        <v>3</v>
      </c>
      <c r="M70" s="364">
        <v>22575</v>
      </c>
      <c r="N70" s="99">
        <f t="shared" si="13"/>
        <v>20783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627</v>
      </c>
      <c r="I71" s="182">
        <v>2</v>
      </c>
      <c r="J71" s="182" t="s">
        <v>6</v>
      </c>
      <c r="K71" s="131">
        <f t="shared" si="12"/>
        <v>24</v>
      </c>
      <c r="L71" s="182" t="s">
        <v>28</v>
      </c>
      <c r="M71" s="364">
        <v>20618</v>
      </c>
      <c r="N71" s="99">
        <f t="shared" si="13"/>
        <v>20030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329</v>
      </c>
      <c r="I72" s="182">
        <v>9</v>
      </c>
      <c r="J72" s="393" t="s">
        <v>170</v>
      </c>
      <c r="K72" s="131">
        <f t="shared" si="12"/>
        <v>26</v>
      </c>
      <c r="L72" s="182" t="s">
        <v>30</v>
      </c>
      <c r="M72" s="364">
        <v>15131</v>
      </c>
      <c r="N72" s="99">
        <f t="shared" si="13"/>
        <v>16729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316</v>
      </c>
      <c r="I73" s="182">
        <v>22</v>
      </c>
      <c r="J73" s="182" t="s">
        <v>26</v>
      </c>
      <c r="K73" s="131">
        <f t="shared" si="12"/>
        <v>37</v>
      </c>
      <c r="L73" s="182" t="s">
        <v>37</v>
      </c>
      <c r="M73" s="364">
        <v>14563</v>
      </c>
      <c r="N73" s="99">
        <f t="shared" si="13"/>
        <v>13304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248</v>
      </c>
      <c r="I74" s="182">
        <v>23</v>
      </c>
      <c r="J74" s="182" t="s">
        <v>27</v>
      </c>
      <c r="K74" s="131">
        <f t="shared" si="12"/>
        <v>25</v>
      </c>
      <c r="L74" s="185" t="s">
        <v>29</v>
      </c>
      <c r="M74" s="365">
        <v>13372</v>
      </c>
      <c r="N74" s="99">
        <f t="shared" si="13"/>
        <v>13149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199</v>
      </c>
      <c r="I75" s="182">
        <v>28</v>
      </c>
      <c r="J75" s="182" t="s">
        <v>32</v>
      </c>
      <c r="K75" s="131">
        <f t="shared" si="12"/>
        <v>33</v>
      </c>
      <c r="L75" s="185" t="s">
        <v>0</v>
      </c>
      <c r="M75" s="365">
        <v>8686</v>
      </c>
      <c r="N75" s="190">
        <f t="shared" si="13"/>
        <v>10474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156</v>
      </c>
      <c r="I76" s="182">
        <v>27</v>
      </c>
      <c r="J76" s="182" t="s">
        <v>31</v>
      </c>
      <c r="K76" s="4"/>
      <c r="L76" s="390" t="s">
        <v>109</v>
      </c>
      <c r="M76" s="397">
        <v>599078</v>
      </c>
      <c r="N76" s="195">
        <f>SUM(H90)</f>
        <v>594835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139</v>
      </c>
      <c r="I77" s="182">
        <v>4</v>
      </c>
      <c r="J77" s="182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22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11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412" t="s">
        <v>193</v>
      </c>
      <c r="M81" s="28">
        <v>490794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 t="s">
        <v>194</v>
      </c>
      <c r="M82" s="28">
        <v>495037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412" t="s">
        <v>192</v>
      </c>
      <c r="M83" s="28">
        <v>599078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82" t="s">
        <v>195</v>
      </c>
      <c r="M84" s="28">
        <v>594835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221">
        <v>0</v>
      </c>
      <c r="I85" s="183">
        <v>12</v>
      </c>
      <c r="J85" s="183" t="s">
        <v>18</v>
      </c>
      <c r="K85" s="49"/>
      <c r="L85" s="478"/>
      <c r="M85" s="47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 t="s">
        <v>196</v>
      </c>
      <c r="M86" s="483">
        <f>SUM(M81+M82)/(M83+M84)*100</f>
        <v>82.571426896264626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594835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D71" sqref="D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89</v>
      </c>
      <c r="C16" s="167" t="s">
        <v>90</v>
      </c>
      <c r="D16" s="167" t="s">
        <v>91</v>
      </c>
      <c r="E16" s="167" t="s">
        <v>80</v>
      </c>
      <c r="F16" s="167" t="s">
        <v>81</v>
      </c>
      <c r="G16" s="167" t="s">
        <v>82</v>
      </c>
      <c r="H16" s="167" t="s">
        <v>83</v>
      </c>
      <c r="I16" s="167" t="s">
        <v>84</v>
      </c>
      <c r="J16" s="167" t="s">
        <v>85</v>
      </c>
      <c r="K16" s="167" t="s">
        <v>86</v>
      </c>
      <c r="L16" s="167" t="s">
        <v>87</v>
      </c>
      <c r="M16" s="233" t="s">
        <v>88</v>
      </c>
      <c r="N16" s="235" t="s">
        <v>123</v>
      </c>
      <c r="O16" s="167" t="s">
        <v>125</v>
      </c>
    </row>
    <row r="17" spans="1:27" ht="11.1" customHeight="1" x14ac:dyDescent="0.15">
      <c r="A17" s="7" t="s">
        <v>177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180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179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184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206</v>
      </c>
      <c r="B21" s="164">
        <v>73</v>
      </c>
      <c r="C21" s="164">
        <v>75.900000000000006</v>
      </c>
      <c r="D21" s="164">
        <v>71.5</v>
      </c>
      <c r="E21" s="164"/>
      <c r="F21" s="164"/>
      <c r="G21" s="164"/>
      <c r="H21" s="166"/>
      <c r="I21" s="164"/>
      <c r="J21" s="164"/>
      <c r="K21" s="164"/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89</v>
      </c>
      <c r="C41" s="167" t="s">
        <v>90</v>
      </c>
      <c r="D41" s="167" t="s">
        <v>91</v>
      </c>
      <c r="E41" s="167" t="s">
        <v>80</v>
      </c>
      <c r="F41" s="167" t="s">
        <v>81</v>
      </c>
      <c r="G41" s="167" t="s">
        <v>82</v>
      </c>
      <c r="H41" s="167" t="s">
        <v>83</v>
      </c>
      <c r="I41" s="167" t="s">
        <v>84</v>
      </c>
      <c r="J41" s="167" t="s">
        <v>85</v>
      </c>
      <c r="K41" s="167" t="s">
        <v>86</v>
      </c>
      <c r="L41" s="167" t="s">
        <v>87</v>
      </c>
      <c r="M41" s="233" t="s">
        <v>88</v>
      </c>
      <c r="N41" s="235" t="s">
        <v>124</v>
      </c>
      <c r="O41" s="167" t="s">
        <v>125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177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180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179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184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206</v>
      </c>
      <c r="B46" s="173">
        <v>105.8</v>
      </c>
      <c r="C46" s="173">
        <v>103.9</v>
      </c>
      <c r="D46" s="173">
        <v>96.7</v>
      </c>
      <c r="E46" s="173"/>
      <c r="F46" s="173"/>
      <c r="G46" s="173"/>
      <c r="H46" s="173"/>
      <c r="I46" s="173"/>
      <c r="J46" s="173"/>
      <c r="K46" s="173"/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89</v>
      </c>
      <c r="C65" s="167" t="s">
        <v>90</v>
      </c>
      <c r="D65" s="167" t="s">
        <v>91</v>
      </c>
      <c r="E65" s="167" t="s">
        <v>80</v>
      </c>
      <c r="F65" s="167" t="s">
        <v>81</v>
      </c>
      <c r="G65" s="167" t="s">
        <v>82</v>
      </c>
      <c r="H65" s="167" t="s">
        <v>83</v>
      </c>
      <c r="I65" s="167" t="s">
        <v>84</v>
      </c>
      <c r="J65" s="167" t="s">
        <v>85</v>
      </c>
      <c r="K65" s="167" t="s">
        <v>86</v>
      </c>
      <c r="L65" s="167" t="s">
        <v>87</v>
      </c>
      <c r="M65" s="233" t="s">
        <v>88</v>
      </c>
      <c r="N65" s="235" t="s">
        <v>124</v>
      </c>
      <c r="O65" s="337" t="s">
        <v>125</v>
      </c>
    </row>
    <row r="66" spans="1:26" ht="11.1" customHeight="1" x14ac:dyDescent="0.15">
      <c r="A66" s="7" t="s">
        <v>177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180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179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184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206</v>
      </c>
      <c r="B70" s="164">
        <v>68.099999999999994</v>
      </c>
      <c r="C70" s="164">
        <v>73.3</v>
      </c>
      <c r="D70" s="164">
        <v>74.900000000000006</v>
      </c>
      <c r="E70" s="164"/>
      <c r="F70" s="164"/>
      <c r="G70" s="164"/>
      <c r="H70" s="164"/>
      <c r="I70" s="164"/>
      <c r="J70" s="164"/>
      <c r="K70" s="164"/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Y51" sqref="Y51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5" t="s">
        <v>123</v>
      </c>
      <c r="O18" s="235" t="s">
        <v>125</v>
      </c>
    </row>
    <row r="19" spans="1:18" ht="11.1" customHeight="1" x14ac:dyDescent="0.15">
      <c r="A19" s="7" t="s">
        <v>177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180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179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184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206</v>
      </c>
      <c r="B23" s="173">
        <v>11.1</v>
      </c>
      <c r="C23" s="173">
        <v>11.5</v>
      </c>
      <c r="D23" s="173">
        <v>12.1</v>
      </c>
      <c r="E23" s="173"/>
      <c r="F23" s="173"/>
      <c r="G23" s="173"/>
      <c r="H23" s="173"/>
      <c r="I23" s="173"/>
      <c r="J23" s="173"/>
      <c r="K23" s="173"/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5" t="s">
        <v>124</v>
      </c>
      <c r="O42" s="235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177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180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179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184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206</v>
      </c>
      <c r="B47" s="173">
        <v>19.8</v>
      </c>
      <c r="C47" s="173">
        <v>20.3</v>
      </c>
      <c r="D47" s="173">
        <v>19.8</v>
      </c>
      <c r="E47" s="173"/>
      <c r="F47" s="173"/>
      <c r="G47" s="173"/>
      <c r="H47" s="173"/>
      <c r="I47" s="173"/>
      <c r="J47" s="173"/>
      <c r="K47" s="173"/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5" t="s">
        <v>124</v>
      </c>
      <c r="O70" s="235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177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180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179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184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206</v>
      </c>
      <c r="B75" s="164">
        <v>56</v>
      </c>
      <c r="C75" s="164">
        <v>56.2</v>
      </c>
      <c r="D75" s="164">
        <v>61.6</v>
      </c>
      <c r="E75" s="164"/>
      <c r="F75" s="164"/>
      <c r="G75" s="164"/>
      <c r="H75" s="164"/>
      <c r="I75" s="164"/>
      <c r="J75" s="164"/>
      <c r="K75" s="164"/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D89" sqref="D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3" t="s">
        <v>125</v>
      </c>
      <c r="AA24" s="1"/>
    </row>
    <row r="25" spans="1:27" ht="11.1" customHeight="1" x14ac:dyDescent="0.15">
      <c r="A25" s="7" t="s">
        <v>177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180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179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184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206</v>
      </c>
      <c r="B29" s="173">
        <v>19.399999999999999</v>
      </c>
      <c r="C29" s="173">
        <v>17.7</v>
      </c>
      <c r="D29" s="173">
        <v>21.9</v>
      </c>
      <c r="E29" s="173"/>
      <c r="F29" s="173"/>
      <c r="G29" s="173"/>
      <c r="H29" s="173"/>
      <c r="I29" s="173"/>
      <c r="J29" s="173"/>
      <c r="K29" s="173"/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177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180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179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184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206</v>
      </c>
      <c r="B58" s="173">
        <v>38.6</v>
      </c>
      <c r="C58" s="173">
        <v>36.700000000000003</v>
      </c>
      <c r="D58" s="173">
        <v>37.4</v>
      </c>
      <c r="E58" s="173"/>
      <c r="F58" s="173"/>
      <c r="G58" s="173"/>
      <c r="H58" s="173"/>
      <c r="I58" s="173"/>
      <c r="J58" s="173"/>
      <c r="K58" s="173"/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</row>
    <row r="84" spans="1:18" s="170" customFormat="1" ht="11.1" customHeight="1" x14ac:dyDescent="0.15">
      <c r="A84" s="7" t="s">
        <v>177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180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179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184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206</v>
      </c>
      <c r="B88" s="164">
        <v>50.7</v>
      </c>
      <c r="C88" s="166">
        <v>49.7</v>
      </c>
      <c r="D88" s="164">
        <v>58.3</v>
      </c>
      <c r="E88" s="164"/>
      <c r="F88" s="164"/>
      <c r="G88" s="164"/>
      <c r="H88" s="166"/>
      <c r="I88" s="164"/>
      <c r="J88" s="164"/>
      <c r="K88" s="164"/>
      <c r="L88" s="164"/>
      <c r="M88" s="164"/>
      <c r="N88" s="240"/>
      <c r="O88" s="341"/>
      <c r="Q88" s="18"/>
    </row>
    <row r="89" spans="1:18" ht="9.9499999999999993" customHeight="1" x14ac:dyDescent="0.15">
      <c r="F89" s="464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D89" sqref="D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177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180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179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184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206</v>
      </c>
      <c r="B29" s="178">
        <v>55.9</v>
      </c>
      <c r="C29" s="178">
        <v>45.3</v>
      </c>
      <c r="D29" s="178">
        <v>66.8</v>
      </c>
      <c r="E29" s="178"/>
      <c r="F29" s="178"/>
      <c r="G29" s="178"/>
      <c r="H29" s="178"/>
      <c r="I29" s="178"/>
      <c r="J29" s="178"/>
      <c r="K29" s="178"/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177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180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179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184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206</v>
      </c>
      <c r="B58" s="178">
        <v>40.9</v>
      </c>
      <c r="C58" s="178">
        <v>41</v>
      </c>
      <c r="D58" s="178">
        <v>39.5</v>
      </c>
      <c r="E58" s="178"/>
      <c r="F58" s="178"/>
      <c r="G58" s="178"/>
      <c r="H58" s="178"/>
      <c r="I58" s="178"/>
      <c r="J58" s="178"/>
      <c r="K58" s="178"/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177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180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179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184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206</v>
      </c>
      <c r="B88" s="12">
        <v>137.30000000000001</v>
      </c>
      <c r="C88" s="12">
        <v>110.5</v>
      </c>
      <c r="D88" s="12">
        <v>167.7</v>
      </c>
      <c r="E88" s="12"/>
      <c r="F88" s="12"/>
      <c r="G88" s="12"/>
      <c r="H88" s="12"/>
      <c r="I88" s="12"/>
      <c r="J88" s="12"/>
      <c r="K88" s="12"/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D89" sqref="D89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177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180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179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184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206</v>
      </c>
      <c r="B29" s="417">
        <v>68.900000000000006</v>
      </c>
      <c r="C29" s="417">
        <v>75.7</v>
      </c>
      <c r="D29" s="417">
        <v>96.3</v>
      </c>
      <c r="E29" s="417"/>
      <c r="F29" s="417"/>
      <c r="G29" s="417"/>
      <c r="H29" s="417"/>
      <c r="I29" s="417"/>
      <c r="J29" s="417"/>
      <c r="K29" s="417"/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77</v>
      </c>
      <c r="C53" s="427" t="s">
        <v>78</v>
      </c>
      <c r="D53" s="427" t="s">
        <v>79</v>
      </c>
      <c r="E53" s="427" t="s">
        <v>80</v>
      </c>
      <c r="F53" s="427" t="s">
        <v>81</v>
      </c>
      <c r="G53" s="427" t="s">
        <v>82</v>
      </c>
      <c r="H53" s="427" t="s">
        <v>83</v>
      </c>
      <c r="I53" s="427" t="s">
        <v>84</v>
      </c>
      <c r="J53" s="427" t="s">
        <v>85</v>
      </c>
      <c r="K53" s="427" t="s">
        <v>86</v>
      </c>
      <c r="L53" s="427" t="s">
        <v>87</v>
      </c>
      <c r="M53" s="427" t="s">
        <v>88</v>
      </c>
      <c r="N53" s="428" t="s">
        <v>124</v>
      </c>
      <c r="O53" s="429" t="s">
        <v>126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177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180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179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184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206</v>
      </c>
      <c r="B58" s="173">
        <v>110.3</v>
      </c>
      <c r="C58" s="173">
        <v>109</v>
      </c>
      <c r="D58" s="173">
        <v>108.2</v>
      </c>
      <c r="E58" s="173"/>
      <c r="F58" s="173"/>
      <c r="G58" s="173"/>
      <c r="H58" s="173"/>
      <c r="I58" s="173"/>
      <c r="J58" s="173"/>
      <c r="K58" s="173"/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77</v>
      </c>
      <c r="C83" s="164" t="s">
        <v>78</v>
      </c>
      <c r="D83" s="164" t="s">
        <v>79</v>
      </c>
      <c r="E83" s="164" t="s">
        <v>80</v>
      </c>
      <c r="F83" s="164" t="s">
        <v>81</v>
      </c>
      <c r="G83" s="164" t="s">
        <v>82</v>
      </c>
      <c r="H83" s="164" t="s">
        <v>83</v>
      </c>
      <c r="I83" s="164" t="s">
        <v>84</v>
      </c>
      <c r="J83" s="164" t="s">
        <v>85</v>
      </c>
      <c r="K83" s="164" t="s">
        <v>86</v>
      </c>
      <c r="L83" s="164" t="s">
        <v>87</v>
      </c>
      <c r="M83" s="164" t="s">
        <v>88</v>
      </c>
      <c r="N83" s="235" t="s">
        <v>124</v>
      </c>
      <c r="O83" s="167" t="s">
        <v>126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177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180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179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184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206</v>
      </c>
      <c r="B88" s="166">
        <v>62.3</v>
      </c>
      <c r="C88" s="166">
        <v>69.599999999999994</v>
      </c>
      <c r="D88" s="166">
        <v>89</v>
      </c>
      <c r="E88" s="166"/>
      <c r="F88" s="166"/>
      <c r="G88" s="166"/>
      <c r="H88" s="166"/>
      <c r="I88" s="166"/>
      <c r="J88" s="166"/>
      <c r="K88" s="166"/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D89" sqref="D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177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180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179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184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206</v>
      </c>
      <c r="B29" s="173">
        <v>43</v>
      </c>
      <c r="C29" s="173">
        <v>42.4</v>
      </c>
      <c r="D29" s="173">
        <v>49.1</v>
      </c>
      <c r="E29" s="173"/>
      <c r="F29" s="173"/>
      <c r="G29" s="173"/>
      <c r="H29" s="173"/>
      <c r="I29" s="173"/>
      <c r="J29" s="173"/>
      <c r="K29" s="173"/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177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180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179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184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206</v>
      </c>
      <c r="B58" s="173">
        <v>57.2</v>
      </c>
      <c r="C58" s="173">
        <v>59.9</v>
      </c>
      <c r="D58" s="173">
        <v>59.5</v>
      </c>
      <c r="E58" s="173"/>
      <c r="F58" s="173"/>
      <c r="G58" s="173"/>
      <c r="H58" s="173"/>
      <c r="I58" s="173"/>
      <c r="J58" s="173"/>
      <c r="K58" s="173"/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177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180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179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184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206</v>
      </c>
      <c r="B88" s="164">
        <v>76.7</v>
      </c>
      <c r="C88" s="164">
        <v>70.099999999999994</v>
      </c>
      <c r="D88" s="164">
        <v>82.6</v>
      </c>
      <c r="E88" s="164"/>
      <c r="F88" s="164"/>
      <c r="G88" s="164"/>
      <c r="H88" s="164"/>
      <c r="I88" s="164"/>
      <c r="J88" s="164"/>
      <c r="K88" s="164"/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P16" sqref="P16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39" t="s">
        <v>129</v>
      </c>
      <c r="F1" s="159"/>
      <c r="G1" s="159"/>
      <c r="H1" s="159"/>
    </row>
    <row r="2" spans="1:13" x14ac:dyDescent="0.15">
      <c r="A2" s="533"/>
    </row>
    <row r="3" spans="1:13" ht="17.25" x14ac:dyDescent="0.2">
      <c r="A3" s="533"/>
      <c r="C3" s="159"/>
    </row>
    <row r="4" spans="1:13" ht="17.25" x14ac:dyDescent="0.2">
      <c r="A4" s="533"/>
      <c r="J4" s="159"/>
      <c r="K4" s="159"/>
      <c r="L4" s="159"/>
      <c r="M4" s="159"/>
    </row>
    <row r="5" spans="1:13" x14ac:dyDescent="0.15">
      <c r="A5" s="533"/>
    </row>
    <row r="6" spans="1:13" x14ac:dyDescent="0.15">
      <c r="A6" s="533"/>
    </row>
    <row r="7" spans="1:13" x14ac:dyDescent="0.15">
      <c r="A7" s="533"/>
    </row>
    <row r="8" spans="1:13" x14ac:dyDescent="0.15">
      <c r="A8" s="533"/>
    </row>
    <row r="9" spans="1:13" x14ac:dyDescent="0.15">
      <c r="A9" s="533"/>
    </row>
    <row r="10" spans="1:13" x14ac:dyDescent="0.15">
      <c r="A10" s="533"/>
    </row>
    <row r="11" spans="1:13" x14ac:dyDescent="0.15">
      <c r="A11" s="533"/>
    </row>
    <row r="12" spans="1:13" x14ac:dyDescent="0.15">
      <c r="A12" s="533"/>
    </row>
    <row r="13" spans="1:13" x14ac:dyDescent="0.15">
      <c r="A13" s="533"/>
    </row>
    <row r="14" spans="1:13" x14ac:dyDescent="0.15">
      <c r="A14" s="533"/>
    </row>
    <row r="15" spans="1:13" x14ac:dyDescent="0.15">
      <c r="A15" s="533"/>
    </row>
    <row r="16" spans="1:13" x14ac:dyDescent="0.15">
      <c r="A16" s="533"/>
    </row>
    <row r="17" spans="1:15" x14ac:dyDescent="0.15">
      <c r="A17" s="533"/>
    </row>
    <row r="18" spans="1:15" x14ac:dyDescent="0.15">
      <c r="A18" s="533"/>
    </row>
    <row r="19" spans="1:15" x14ac:dyDescent="0.15">
      <c r="A19" s="533"/>
    </row>
    <row r="20" spans="1:15" x14ac:dyDescent="0.15">
      <c r="A20" s="533"/>
    </row>
    <row r="21" spans="1:15" x14ac:dyDescent="0.15">
      <c r="A21" s="533"/>
    </row>
    <row r="22" spans="1:15" x14ac:dyDescent="0.15">
      <c r="A22" s="533"/>
    </row>
    <row r="23" spans="1:15" x14ac:dyDescent="0.15">
      <c r="A23" s="533"/>
    </row>
    <row r="24" spans="1:15" x14ac:dyDescent="0.15">
      <c r="A24" s="533"/>
    </row>
    <row r="25" spans="1:15" x14ac:dyDescent="0.15">
      <c r="A25" s="533"/>
    </row>
    <row r="26" spans="1:15" x14ac:dyDescent="0.15">
      <c r="A26" s="533"/>
    </row>
    <row r="27" spans="1:15" x14ac:dyDescent="0.15">
      <c r="A27" s="533"/>
    </row>
    <row r="28" spans="1:15" x14ac:dyDescent="0.15">
      <c r="A28" s="533"/>
    </row>
    <row r="29" spans="1:15" x14ac:dyDescent="0.15">
      <c r="A29" s="533"/>
      <c r="O29" s="406"/>
    </row>
    <row r="30" spans="1:15" x14ac:dyDescent="0.15">
      <c r="A30" s="533"/>
    </row>
    <row r="31" spans="1:15" x14ac:dyDescent="0.15">
      <c r="A31" s="533"/>
    </row>
    <row r="32" spans="1:15" x14ac:dyDescent="0.15">
      <c r="A32" s="533"/>
    </row>
    <row r="33" spans="1:15" x14ac:dyDescent="0.15">
      <c r="A33" s="533"/>
    </row>
    <row r="34" spans="1:15" x14ac:dyDescent="0.15">
      <c r="A34" s="533"/>
    </row>
    <row r="35" spans="1:15" s="46" customFormat="1" ht="20.100000000000001" customHeight="1" x14ac:dyDescent="0.15">
      <c r="A35" s="533"/>
      <c r="B35" s="434" t="s">
        <v>175</v>
      </c>
      <c r="C35" s="434" t="s">
        <v>158</v>
      </c>
      <c r="D35" s="434" t="s">
        <v>159</v>
      </c>
      <c r="E35" s="435" t="s">
        <v>161</v>
      </c>
      <c r="F35" s="436" t="s">
        <v>164</v>
      </c>
      <c r="G35" s="436" t="s">
        <v>167</v>
      </c>
      <c r="H35" s="436" t="s">
        <v>174</v>
      </c>
      <c r="I35" s="436" t="s">
        <v>177</v>
      </c>
      <c r="J35" s="436" t="s">
        <v>178</v>
      </c>
      <c r="K35" s="436" t="s">
        <v>183</v>
      </c>
      <c r="L35" s="436" t="s">
        <v>204</v>
      </c>
      <c r="M35" s="437" t="s">
        <v>210</v>
      </c>
      <c r="N35" s="51"/>
      <c r="O35" s="161"/>
    </row>
    <row r="36" spans="1:15" ht="25.5" customHeight="1" x14ac:dyDescent="0.15">
      <c r="A36" s="533"/>
      <c r="B36" s="223" t="s">
        <v>110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141.6</v>
      </c>
      <c r="N36" s="1"/>
      <c r="O36" s="1"/>
    </row>
    <row r="37" spans="1:15" ht="25.5" customHeight="1" x14ac:dyDescent="0.15">
      <c r="A37" s="533"/>
      <c r="B37" s="222" t="s">
        <v>133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240.2</v>
      </c>
      <c r="N37" s="1"/>
      <c r="O37" s="1"/>
    </row>
    <row r="38" spans="1:15" ht="24.75" customHeight="1" x14ac:dyDescent="0.15">
      <c r="A38" s="533"/>
      <c r="B38" s="196" t="s">
        <v>132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171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T21" sqref="T21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40" t="s">
        <v>211</v>
      </c>
      <c r="C1" s="540"/>
      <c r="D1" s="540"/>
      <c r="E1" s="540"/>
      <c r="F1" s="540"/>
      <c r="G1" s="541" t="s">
        <v>130</v>
      </c>
      <c r="H1" s="541"/>
      <c r="I1" s="541"/>
      <c r="J1" s="257" t="s">
        <v>111</v>
      </c>
      <c r="K1" s="4"/>
      <c r="M1" s="4" t="s">
        <v>205</v>
      </c>
    </row>
    <row r="2" spans="1:15" x14ac:dyDescent="0.15">
      <c r="A2" s="256"/>
      <c r="B2" s="540"/>
      <c r="C2" s="540"/>
      <c r="D2" s="540"/>
      <c r="E2" s="540"/>
      <c r="F2" s="540"/>
      <c r="G2" s="541"/>
      <c r="H2" s="541"/>
      <c r="I2" s="541"/>
      <c r="J2" s="453">
        <v>222774</v>
      </c>
      <c r="K2" s="5" t="s">
        <v>113</v>
      </c>
      <c r="L2" s="398">
        <f t="shared" ref="L2:L7" si="0">SUM(J2)</f>
        <v>222774</v>
      </c>
      <c r="M2" s="453">
        <v>153970</v>
      </c>
    </row>
    <row r="3" spans="1:15" x14ac:dyDescent="0.15">
      <c r="J3" s="453">
        <v>388653</v>
      </c>
      <c r="K3" s="4" t="s">
        <v>114</v>
      </c>
      <c r="L3" s="398">
        <f t="shared" si="0"/>
        <v>388653</v>
      </c>
      <c r="M3" s="453">
        <v>247874</v>
      </c>
    </row>
    <row r="4" spans="1:15" x14ac:dyDescent="0.15">
      <c r="J4" s="453">
        <v>516550</v>
      </c>
      <c r="K4" s="4" t="s">
        <v>104</v>
      </c>
      <c r="L4" s="398">
        <f t="shared" si="0"/>
        <v>516550</v>
      </c>
      <c r="M4" s="453">
        <v>333973</v>
      </c>
    </row>
    <row r="5" spans="1:15" x14ac:dyDescent="0.15">
      <c r="J5" s="453">
        <v>155235</v>
      </c>
      <c r="K5" s="4" t="s">
        <v>92</v>
      </c>
      <c r="L5" s="398">
        <f t="shared" si="0"/>
        <v>155235</v>
      </c>
      <c r="M5" s="453">
        <v>127243</v>
      </c>
    </row>
    <row r="6" spans="1:15" x14ac:dyDescent="0.15">
      <c r="J6" s="453">
        <v>254102</v>
      </c>
      <c r="K6" s="4" t="s">
        <v>102</v>
      </c>
      <c r="L6" s="398">
        <f t="shared" si="0"/>
        <v>254102</v>
      </c>
      <c r="M6" s="453">
        <v>153537</v>
      </c>
    </row>
    <row r="7" spans="1:15" x14ac:dyDescent="0.15">
      <c r="J7" s="453">
        <v>864705</v>
      </c>
      <c r="K7" s="4" t="s">
        <v>105</v>
      </c>
      <c r="L7" s="398">
        <f t="shared" si="0"/>
        <v>864705</v>
      </c>
      <c r="M7" s="453">
        <v>615919</v>
      </c>
    </row>
    <row r="8" spans="1:15" x14ac:dyDescent="0.15">
      <c r="J8" s="398">
        <f>SUM(J2:J7)</f>
        <v>2402019</v>
      </c>
      <c r="K8" s="4" t="s">
        <v>94</v>
      </c>
      <c r="L8" s="510">
        <f>SUM(L2:L7)</f>
        <v>2402019</v>
      </c>
      <c r="M8" s="398">
        <f>SUM(M2:M7)</f>
        <v>1632516</v>
      </c>
    </row>
    <row r="10" spans="1:15" x14ac:dyDescent="0.15">
      <c r="K10" s="4"/>
      <c r="L10" s="4" t="s">
        <v>169</v>
      </c>
      <c r="M10" s="4" t="s">
        <v>115</v>
      </c>
      <c r="N10" s="4"/>
      <c r="O10" s="4" t="s">
        <v>131</v>
      </c>
    </row>
    <row r="11" spans="1:15" x14ac:dyDescent="0.15">
      <c r="K11" s="5" t="s">
        <v>113</v>
      </c>
      <c r="L11" s="398">
        <f>SUM(M2)</f>
        <v>153970</v>
      </c>
      <c r="M11" s="398">
        <f t="shared" ref="M11:M17" si="1">SUM(N11-L11)</f>
        <v>68804</v>
      </c>
      <c r="N11" s="398">
        <f t="shared" ref="N11:N17" si="2">SUM(L2)</f>
        <v>222774</v>
      </c>
      <c r="O11" s="399">
        <f>SUM(L11/N11)</f>
        <v>0.6911488773375708</v>
      </c>
    </row>
    <row r="12" spans="1:15" x14ac:dyDescent="0.15">
      <c r="K12" s="4" t="s">
        <v>114</v>
      </c>
      <c r="L12" s="398">
        <f t="shared" ref="L12:L17" si="3">SUM(M3)</f>
        <v>247874</v>
      </c>
      <c r="M12" s="398">
        <f t="shared" si="1"/>
        <v>140779</v>
      </c>
      <c r="N12" s="398">
        <f t="shared" si="2"/>
        <v>388653</v>
      </c>
      <c r="O12" s="399">
        <f t="shared" ref="O12:O17" si="4">SUM(L12/N12)</f>
        <v>0.63777714310709044</v>
      </c>
    </row>
    <row r="13" spans="1:15" x14ac:dyDescent="0.15">
      <c r="K13" s="4" t="s">
        <v>104</v>
      </c>
      <c r="L13" s="398">
        <f t="shared" si="3"/>
        <v>333973</v>
      </c>
      <c r="M13" s="398">
        <f t="shared" si="1"/>
        <v>182577</v>
      </c>
      <c r="N13" s="398">
        <f t="shared" si="2"/>
        <v>516550</v>
      </c>
      <c r="O13" s="399">
        <f t="shared" si="4"/>
        <v>0.6465453489497629</v>
      </c>
    </row>
    <row r="14" spans="1:15" x14ac:dyDescent="0.15">
      <c r="K14" s="4" t="s">
        <v>92</v>
      </c>
      <c r="L14" s="398">
        <f t="shared" si="3"/>
        <v>127243</v>
      </c>
      <c r="M14" s="398">
        <f t="shared" si="1"/>
        <v>27992</v>
      </c>
      <c r="N14" s="398">
        <f t="shared" si="2"/>
        <v>155235</v>
      </c>
      <c r="O14" s="399">
        <f t="shared" si="4"/>
        <v>0.81967984024221341</v>
      </c>
    </row>
    <row r="15" spans="1:15" x14ac:dyDescent="0.15">
      <c r="K15" s="4" t="s">
        <v>102</v>
      </c>
      <c r="L15" s="398">
        <f t="shared" si="3"/>
        <v>153537</v>
      </c>
      <c r="M15" s="398">
        <f t="shared" si="1"/>
        <v>100565</v>
      </c>
      <c r="N15" s="398">
        <f t="shared" si="2"/>
        <v>254102</v>
      </c>
      <c r="O15" s="399">
        <f t="shared" si="4"/>
        <v>0.60423373291040605</v>
      </c>
    </row>
    <row r="16" spans="1:15" x14ac:dyDescent="0.15">
      <c r="K16" s="4" t="s">
        <v>105</v>
      </c>
      <c r="L16" s="398">
        <f t="shared" si="3"/>
        <v>615919</v>
      </c>
      <c r="M16" s="398">
        <f t="shared" si="1"/>
        <v>248786</v>
      </c>
      <c r="N16" s="398">
        <f t="shared" si="2"/>
        <v>864705</v>
      </c>
      <c r="O16" s="399">
        <f t="shared" si="4"/>
        <v>0.71228800573606033</v>
      </c>
    </row>
    <row r="17" spans="11:15" x14ac:dyDescent="0.15">
      <c r="K17" s="4" t="s">
        <v>94</v>
      </c>
      <c r="L17" s="398">
        <f t="shared" si="3"/>
        <v>1632516</v>
      </c>
      <c r="M17" s="398">
        <f t="shared" si="1"/>
        <v>769503</v>
      </c>
      <c r="N17" s="398">
        <f t="shared" si="2"/>
        <v>2402019</v>
      </c>
      <c r="O17" s="399">
        <f t="shared" si="4"/>
        <v>0.67964325011584004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42" t="s">
        <v>111</v>
      </c>
      <c r="D56" s="543"/>
      <c r="E56" s="542" t="s">
        <v>112</v>
      </c>
      <c r="F56" s="543"/>
      <c r="G56" s="546" t="s">
        <v>117</v>
      </c>
      <c r="H56" s="542" t="s">
        <v>118</v>
      </c>
      <c r="I56" s="543"/>
    </row>
    <row r="57" spans="1:11" ht="14.25" x14ac:dyDescent="0.15">
      <c r="A57" s="40" t="s">
        <v>119</v>
      </c>
      <c r="B57" s="41"/>
      <c r="C57" s="544"/>
      <c r="D57" s="545"/>
      <c r="E57" s="544"/>
      <c r="F57" s="545"/>
      <c r="G57" s="547"/>
      <c r="H57" s="544"/>
      <c r="I57" s="545"/>
    </row>
    <row r="58" spans="1:11" ht="19.5" customHeight="1" x14ac:dyDescent="0.15">
      <c r="A58" s="45" t="s">
        <v>120</v>
      </c>
      <c r="B58" s="42"/>
      <c r="C58" s="550" t="s">
        <v>163</v>
      </c>
      <c r="D58" s="551"/>
      <c r="E58" s="552" t="s">
        <v>212</v>
      </c>
      <c r="F58" s="553"/>
      <c r="G58" s="88">
        <v>15.1</v>
      </c>
      <c r="H58" s="43"/>
      <c r="I58" s="44"/>
    </row>
    <row r="59" spans="1:11" ht="19.5" customHeight="1" x14ac:dyDescent="0.15">
      <c r="A59" s="45" t="s">
        <v>121</v>
      </c>
      <c r="B59" s="42"/>
      <c r="C59" s="548" t="s">
        <v>160</v>
      </c>
      <c r="D59" s="551"/>
      <c r="E59" s="552" t="s">
        <v>213</v>
      </c>
      <c r="F59" s="553"/>
      <c r="G59" s="93">
        <v>27.3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52" t="s">
        <v>199</v>
      </c>
      <c r="D60" s="553"/>
      <c r="E60" s="548" t="s">
        <v>214</v>
      </c>
      <c r="F60" s="549"/>
      <c r="G60" s="88">
        <v>77.7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Q82" sqref="Q82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77</v>
      </c>
      <c r="C25" s="164" t="s">
        <v>78</v>
      </c>
      <c r="D25" s="164" t="s">
        <v>79</v>
      </c>
      <c r="E25" s="164" t="s">
        <v>80</v>
      </c>
      <c r="F25" s="164" t="s">
        <v>81</v>
      </c>
      <c r="G25" s="164" t="s">
        <v>82</v>
      </c>
      <c r="H25" s="164" t="s">
        <v>83</v>
      </c>
      <c r="I25" s="164" t="s">
        <v>84</v>
      </c>
      <c r="J25" s="164" t="s">
        <v>85</v>
      </c>
      <c r="K25" s="164" t="s">
        <v>86</v>
      </c>
      <c r="L25" s="164" t="s">
        <v>87</v>
      </c>
      <c r="M25" s="165" t="s">
        <v>88</v>
      </c>
      <c r="N25" s="235" t="s">
        <v>127</v>
      </c>
      <c r="O25" s="167" t="s">
        <v>126</v>
      </c>
      <c r="AI25" s="410"/>
    </row>
    <row r="26" spans="1:35" ht="9.9499999999999993" customHeight="1" x14ac:dyDescent="0.15">
      <c r="A26" s="7" t="s">
        <v>177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180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179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184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206</v>
      </c>
      <c r="B30" s="164">
        <v>93.3</v>
      </c>
      <c r="C30" s="164">
        <v>91.3</v>
      </c>
      <c r="D30" s="166">
        <v>106.6</v>
      </c>
      <c r="E30" s="164"/>
      <c r="F30" s="164"/>
      <c r="G30" s="164"/>
      <c r="H30" s="166"/>
      <c r="I30" s="164"/>
      <c r="J30" s="164"/>
      <c r="K30" s="164"/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77</v>
      </c>
      <c r="C55" s="164" t="s">
        <v>78</v>
      </c>
      <c r="D55" s="164" t="s">
        <v>79</v>
      </c>
      <c r="E55" s="164" t="s">
        <v>80</v>
      </c>
      <c r="F55" s="164" t="s">
        <v>81</v>
      </c>
      <c r="G55" s="164" t="s">
        <v>82</v>
      </c>
      <c r="H55" s="164" t="s">
        <v>83</v>
      </c>
      <c r="I55" s="164" t="s">
        <v>84</v>
      </c>
      <c r="J55" s="164" t="s">
        <v>85</v>
      </c>
      <c r="K55" s="164" t="s">
        <v>86</v>
      </c>
      <c r="L55" s="164" t="s">
        <v>87</v>
      </c>
      <c r="M55" s="165" t="s">
        <v>88</v>
      </c>
      <c r="N55" s="235" t="s">
        <v>128</v>
      </c>
      <c r="O55" s="167" t="s">
        <v>126</v>
      </c>
    </row>
    <row r="56" spans="1:27" ht="9.9499999999999993" customHeight="1" x14ac:dyDescent="0.15">
      <c r="A56" s="7" t="s">
        <v>177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180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179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184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206</v>
      </c>
      <c r="B60" s="164">
        <v>141.30000000000001</v>
      </c>
      <c r="C60" s="164">
        <v>142.30000000000001</v>
      </c>
      <c r="D60" s="164">
        <v>141.1</v>
      </c>
      <c r="E60" s="164"/>
      <c r="F60" s="164"/>
      <c r="G60" s="164"/>
      <c r="H60" s="164"/>
      <c r="I60" s="164"/>
      <c r="J60" s="165"/>
      <c r="K60" s="164"/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77</v>
      </c>
      <c r="C85" s="164" t="s">
        <v>78</v>
      </c>
      <c r="D85" s="164" t="s">
        <v>79</v>
      </c>
      <c r="E85" s="164" t="s">
        <v>80</v>
      </c>
      <c r="F85" s="164" t="s">
        <v>81</v>
      </c>
      <c r="G85" s="164" t="s">
        <v>82</v>
      </c>
      <c r="H85" s="164" t="s">
        <v>83</v>
      </c>
      <c r="I85" s="164" t="s">
        <v>84</v>
      </c>
      <c r="J85" s="164" t="s">
        <v>85</v>
      </c>
      <c r="K85" s="164" t="s">
        <v>86</v>
      </c>
      <c r="L85" s="164" t="s">
        <v>87</v>
      </c>
      <c r="M85" s="165" t="s">
        <v>88</v>
      </c>
      <c r="N85" s="235" t="s">
        <v>128</v>
      </c>
      <c r="O85" s="167" t="s">
        <v>126</v>
      </c>
    </row>
    <row r="86" spans="1:25" ht="9.9499999999999993" customHeight="1" x14ac:dyDescent="0.15">
      <c r="A86" s="7" t="s">
        <v>177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180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179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184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09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206</v>
      </c>
      <c r="B90" s="164">
        <v>66.900000000000006</v>
      </c>
      <c r="C90" s="164">
        <v>64.099999999999994</v>
      </c>
      <c r="D90" s="164">
        <v>75.599999999999994</v>
      </c>
      <c r="E90" s="164"/>
      <c r="F90" s="164"/>
      <c r="G90" s="164"/>
      <c r="H90" s="164"/>
      <c r="I90" s="164"/>
      <c r="J90" s="165"/>
      <c r="K90" s="164"/>
      <c r="L90" s="164"/>
      <c r="M90" s="165"/>
      <c r="N90" s="240"/>
      <c r="O90" s="509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K53" sqref="K5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4" t="s">
        <v>215</v>
      </c>
      <c r="B1" s="555"/>
      <c r="C1" s="555"/>
      <c r="D1" s="555"/>
      <c r="E1" s="555"/>
      <c r="F1" s="555"/>
      <c r="G1" s="555"/>
      <c r="M1" s="17"/>
      <c r="N1" s="392" t="s">
        <v>206</v>
      </c>
      <c r="O1" s="124"/>
      <c r="P1" s="53"/>
      <c r="Q1" s="330" t="s">
        <v>184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308748</v>
      </c>
      <c r="K3" s="225">
        <v>1</v>
      </c>
      <c r="L3" s="4">
        <f>SUM(H3)</f>
        <v>17</v>
      </c>
      <c r="M3" s="182" t="s">
        <v>21</v>
      </c>
      <c r="N3" s="14">
        <f>SUM(J3)</f>
        <v>308748</v>
      </c>
      <c r="O3" s="4">
        <f>SUM(H3)</f>
        <v>17</v>
      </c>
      <c r="P3" s="182" t="s">
        <v>21</v>
      </c>
      <c r="Q3" s="226">
        <v>71451</v>
      </c>
    </row>
    <row r="4" spans="1:19" ht="13.5" customHeight="1" x14ac:dyDescent="0.15">
      <c r="H4" s="91">
        <v>33</v>
      </c>
      <c r="I4" s="182" t="s">
        <v>0</v>
      </c>
      <c r="J4" s="14">
        <v>108586</v>
      </c>
      <c r="K4" s="225">
        <v>2</v>
      </c>
      <c r="L4" s="4">
        <f t="shared" ref="L4:L12" si="0">SUM(H4)</f>
        <v>33</v>
      </c>
      <c r="M4" s="182" t="s">
        <v>0</v>
      </c>
      <c r="N4" s="14">
        <f t="shared" ref="N4:N12" si="1">SUM(J4)</f>
        <v>108586</v>
      </c>
      <c r="O4" s="4">
        <f t="shared" ref="O4:O12" si="2">SUM(H4)</f>
        <v>33</v>
      </c>
      <c r="P4" s="182" t="s">
        <v>0</v>
      </c>
      <c r="Q4" s="96">
        <v>107402</v>
      </c>
    </row>
    <row r="5" spans="1:19" ht="13.5" customHeight="1" x14ac:dyDescent="0.15">
      <c r="G5" s="18"/>
      <c r="H5" s="91">
        <v>26</v>
      </c>
      <c r="I5" s="182" t="s">
        <v>30</v>
      </c>
      <c r="J5" s="14">
        <v>105138</v>
      </c>
      <c r="K5" s="225">
        <v>3</v>
      </c>
      <c r="L5" s="4">
        <f t="shared" si="0"/>
        <v>26</v>
      </c>
      <c r="M5" s="182" t="s">
        <v>30</v>
      </c>
      <c r="N5" s="14">
        <f t="shared" si="1"/>
        <v>105138</v>
      </c>
      <c r="O5" s="4">
        <f t="shared" si="2"/>
        <v>26</v>
      </c>
      <c r="P5" s="182" t="s">
        <v>30</v>
      </c>
      <c r="Q5" s="96">
        <v>105687</v>
      </c>
      <c r="S5" s="53"/>
    </row>
    <row r="6" spans="1:19" ht="13.5" customHeight="1" x14ac:dyDescent="0.15">
      <c r="H6" s="91">
        <v>36</v>
      </c>
      <c r="I6" s="183" t="s">
        <v>5</v>
      </c>
      <c r="J6" s="14">
        <v>101783</v>
      </c>
      <c r="K6" s="225">
        <v>4</v>
      </c>
      <c r="L6" s="4">
        <f t="shared" si="0"/>
        <v>36</v>
      </c>
      <c r="M6" s="183" t="s">
        <v>5</v>
      </c>
      <c r="N6" s="14">
        <f t="shared" si="1"/>
        <v>101783</v>
      </c>
      <c r="O6" s="4">
        <f t="shared" si="2"/>
        <v>36</v>
      </c>
      <c r="P6" s="183" t="s">
        <v>5</v>
      </c>
      <c r="Q6" s="96">
        <v>72633</v>
      </c>
    </row>
    <row r="7" spans="1:19" ht="13.5" customHeight="1" x14ac:dyDescent="0.15">
      <c r="H7" s="91">
        <v>16</v>
      </c>
      <c r="I7" s="182" t="s">
        <v>3</v>
      </c>
      <c r="J7" s="97">
        <v>77058</v>
      </c>
      <c r="K7" s="225">
        <v>5</v>
      </c>
      <c r="L7" s="4">
        <f t="shared" si="0"/>
        <v>16</v>
      </c>
      <c r="M7" s="182" t="s">
        <v>3</v>
      </c>
      <c r="N7" s="14">
        <f t="shared" si="1"/>
        <v>77058</v>
      </c>
      <c r="O7" s="4">
        <f t="shared" si="2"/>
        <v>16</v>
      </c>
      <c r="P7" s="182" t="s">
        <v>3</v>
      </c>
      <c r="Q7" s="96">
        <v>72258</v>
      </c>
    </row>
    <row r="8" spans="1:19" ht="13.5" customHeight="1" x14ac:dyDescent="0.15">
      <c r="G8" s="446"/>
      <c r="H8" s="349">
        <v>40</v>
      </c>
      <c r="I8" s="183" t="s">
        <v>2</v>
      </c>
      <c r="J8" s="14">
        <v>47750</v>
      </c>
      <c r="K8" s="225">
        <v>6</v>
      </c>
      <c r="L8" s="4">
        <f t="shared" si="0"/>
        <v>40</v>
      </c>
      <c r="M8" s="183" t="s">
        <v>2</v>
      </c>
      <c r="N8" s="14">
        <f t="shared" si="1"/>
        <v>47750</v>
      </c>
      <c r="O8" s="4">
        <f t="shared" si="2"/>
        <v>40</v>
      </c>
      <c r="P8" s="183" t="s">
        <v>2</v>
      </c>
      <c r="Q8" s="96">
        <v>54360</v>
      </c>
    </row>
    <row r="9" spans="1:19" ht="13.5" customHeight="1" x14ac:dyDescent="0.15">
      <c r="H9" s="152">
        <v>34</v>
      </c>
      <c r="I9" s="185" t="s">
        <v>1</v>
      </c>
      <c r="J9" s="251">
        <v>44207</v>
      </c>
      <c r="K9" s="225">
        <v>7</v>
      </c>
      <c r="L9" s="4">
        <f t="shared" si="0"/>
        <v>34</v>
      </c>
      <c r="M9" s="185" t="s">
        <v>1</v>
      </c>
      <c r="N9" s="14">
        <f t="shared" si="1"/>
        <v>44207</v>
      </c>
      <c r="O9" s="4">
        <f t="shared" si="2"/>
        <v>34</v>
      </c>
      <c r="P9" s="185" t="s">
        <v>1</v>
      </c>
      <c r="Q9" s="96">
        <v>44182</v>
      </c>
    </row>
    <row r="10" spans="1:19" ht="13.5" customHeight="1" x14ac:dyDescent="0.15">
      <c r="G10" s="446"/>
      <c r="H10" s="91">
        <v>13</v>
      </c>
      <c r="I10" s="182" t="s">
        <v>7</v>
      </c>
      <c r="J10" s="151">
        <v>39385</v>
      </c>
      <c r="K10" s="225">
        <v>8</v>
      </c>
      <c r="L10" s="4">
        <f t="shared" si="0"/>
        <v>13</v>
      </c>
      <c r="M10" s="182" t="s">
        <v>7</v>
      </c>
      <c r="N10" s="14">
        <f t="shared" si="1"/>
        <v>39385</v>
      </c>
      <c r="O10" s="4">
        <f t="shared" si="2"/>
        <v>13</v>
      </c>
      <c r="P10" s="182" t="s">
        <v>7</v>
      </c>
      <c r="Q10" s="96">
        <v>55905</v>
      </c>
    </row>
    <row r="11" spans="1:19" ht="13.5" customHeight="1" x14ac:dyDescent="0.15">
      <c r="H11" s="152">
        <v>24</v>
      </c>
      <c r="I11" s="253" t="s">
        <v>28</v>
      </c>
      <c r="J11" s="465">
        <v>31679</v>
      </c>
      <c r="K11" s="225">
        <v>9</v>
      </c>
      <c r="L11" s="4">
        <f t="shared" si="0"/>
        <v>24</v>
      </c>
      <c r="M11" s="253" t="s">
        <v>28</v>
      </c>
      <c r="N11" s="14">
        <f t="shared" si="1"/>
        <v>31679</v>
      </c>
      <c r="O11" s="4">
        <f t="shared" si="2"/>
        <v>24</v>
      </c>
      <c r="P11" s="253" t="s">
        <v>28</v>
      </c>
      <c r="Q11" s="96">
        <v>35426</v>
      </c>
    </row>
    <row r="12" spans="1:19" ht="13.5" customHeight="1" thickBot="1" x14ac:dyDescent="0.2">
      <c r="H12" s="321">
        <v>38</v>
      </c>
      <c r="I12" s="462" t="s">
        <v>38</v>
      </c>
      <c r="J12" s="466">
        <v>29472</v>
      </c>
      <c r="K12" s="224">
        <v>10</v>
      </c>
      <c r="L12" s="4">
        <f t="shared" si="0"/>
        <v>38</v>
      </c>
      <c r="M12" s="462" t="s">
        <v>38</v>
      </c>
      <c r="N12" s="128">
        <f t="shared" si="1"/>
        <v>29472</v>
      </c>
      <c r="O12" s="15">
        <f t="shared" si="2"/>
        <v>38</v>
      </c>
      <c r="P12" s="462" t="s">
        <v>38</v>
      </c>
      <c r="Q12" s="227">
        <v>29276</v>
      </c>
    </row>
    <row r="13" spans="1:19" ht="13.5" customHeight="1" thickTop="1" thickBot="1" x14ac:dyDescent="0.2">
      <c r="H13" s="136">
        <v>25</v>
      </c>
      <c r="I13" s="199" t="s">
        <v>29</v>
      </c>
      <c r="J13" s="467">
        <v>28005</v>
      </c>
      <c r="K13" s="116"/>
      <c r="L13" s="85"/>
      <c r="M13" s="186"/>
      <c r="N13" s="396">
        <f>SUM(J43)</f>
        <v>1066088</v>
      </c>
      <c r="O13" s="4"/>
      <c r="P13" s="320" t="s">
        <v>156</v>
      </c>
      <c r="Q13" s="229">
        <v>822919</v>
      </c>
    </row>
    <row r="14" spans="1:19" ht="13.5" customHeight="1" x14ac:dyDescent="0.15">
      <c r="B14" s="21"/>
      <c r="G14" s="513"/>
      <c r="H14" s="91">
        <v>3</v>
      </c>
      <c r="I14" s="182" t="s">
        <v>10</v>
      </c>
      <c r="J14" s="14">
        <v>27920</v>
      </c>
      <c r="K14" s="116"/>
      <c r="L14" s="28"/>
      <c r="N14" t="s">
        <v>59</v>
      </c>
      <c r="O14"/>
    </row>
    <row r="15" spans="1:19" ht="13.5" customHeight="1" x14ac:dyDescent="0.15">
      <c r="H15" s="91">
        <v>31</v>
      </c>
      <c r="I15" s="182" t="s">
        <v>106</v>
      </c>
      <c r="J15" s="14">
        <v>18800</v>
      </c>
      <c r="K15" s="116"/>
      <c r="L15" s="28"/>
      <c r="M15" s="1" t="s">
        <v>207</v>
      </c>
      <c r="N15" s="16"/>
      <c r="O15"/>
      <c r="P15" s="392" t="s">
        <v>208</v>
      </c>
      <c r="Q15" s="95" t="s">
        <v>63</v>
      </c>
    </row>
    <row r="16" spans="1:19" ht="13.5" customHeight="1" x14ac:dyDescent="0.15">
      <c r="B16" s="1"/>
      <c r="C16" s="16"/>
      <c r="D16" s="1"/>
      <c r="E16" s="19"/>
      <c r="F16" s="1"/>
      <c r="H16" s="91">
        <v>2</v>
      </c>
      <c r="I16" s="182" t="s">
        <v>6</v>
      </c>
      <c r="J16" s="14">
        <v>14808</v>
      </c>
      <c r="K16" s="116"/>
      <c r="L16" s="4">
        <f>SUM(L3)</f>
        <v>17</v>
      </c>
      <c r="M16" s="14">
        <f>SUM(N3)</f>
        <v>308748</v>
      </c>
      <c r="N16" s="182" t="s">
        <v>21</v>
      </c>
      <c r="O16" s="4">
        <f>SUM(O3)</f>
        <v>17</v>
      </c>
      <c r="P16" s="14">
        <f>SUM(M16)</f>
        <v>308748</v>
      </c>
      <c r="Q16" s="325">
        <v>273600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9</v>
      </c>
      <c r="I17" s="393" t="s">
        <v>172</v>
      </c>
      <c r="J17" s="251">
        <v>12934</v>
      </c>
      <c r="K17" s="116"/>
      <c r="L17" s="4">
        <f t="shared" ref="L17:L25" si="3">SUM(L4)</f>
        <v>33</v>
      </c>
      <c r="M17" s="14">
        <f t="shared" ref="M17:M25" si="4">SUM(N4)</f>
        <v>108586</v>
      </c>
      <c r="N17" s="182" t="s">
        <v>0</v>
      </c>
      <c r="O17" s="4">
        <f t="shared" ref="O17:O25" si="5">SUM(O4)</f>
        <v>33</v>
      </c>
      <c r="P17" s="14">
        <f t="shared" ref="P17:P25" si="6">SUM(M17)</f>
        <v>108586</v>
      </c>
      <c r="Q17" s="326">
        <v>93363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14</v>
      </c>
      <c r="I18" s="182" t="s">
        <v>19</v>
      </c>
      <c r="J18" s="14">
        <v>11784</v>
      </c>
      <c r="K18" s="116"/>
      <c r="L18" s="4">
        <f t="shared" si="3"/>
        <v>26</v>
      </c>
      <c r="M18" s="14">
        <f t="shared" si="4"/>
        <v>105138</v>
      </c>
      <c r="N18" s="182" t="s">
        <v>30</v>
      </c>
      <c r="O18" s="4">
        <f t="shared" si="5"/>
        <v>26</v>
      </c>
      <c r="P18" s="14">
        <f t="shared" si="6"/>
        <v>105138</v>
      </c>
      <c r="Q18" s="326">
        <v>89762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37</v>
      </c>
      <c r="I19" s="182" t="s">
        <v>37</v>
      </c>
      <c r="J19" s="14">
        <v>9629</v>
      </c>
      <c r="L19" s="4">
        <f t="shared" si="3"/>
        <v>36</v>
      </c>
      <c r="M19" s="14">
        <f t="shared" si="4"/>
        <v>101783</v>
      </c>
      <c r="N19" s="183" t="s">
        <v>5</v>
      </c>
      <c r="O19" s="4">
        <f t="shared" si="5"/>
        <v>36</v>
      </c>
      <c r="P19" s="14">
        <f t="shared" si="6"/>
        <v>101783</v>
      </c>
      <c r="Q19" s="326">
        <v>76195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21</v>
      </c>
      <c r="I20" s="393" t="s">
        <v>166</v>
      </c>
      <c r="J20" s="14">
        <v>8780</v>
      </c>
      <c r="L20" s="4">
        <f t="shared" si="3"/>
        <v>16</v>
      </c>
      <c r="M20" s="14">
        <f t="shared" si="4"/>
        <v>77058</v>
      </c>
      <c r="N20" s="182" t="s">
        <v>3</v>
      </c>
      <c r="O20" s="4">
        <f t="shared" si="5"/>
        <v>16</v>
      </c>
      <c r="P20" s="14">
        <f t="shared" si="6"/>
        <v>77058</v>
      </c>
      <c r="Q20" s="326">
        <v>59531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11</v>
      </c>
      <c r="I21" s="182" t="s">
        <v>17</v>
      </c>
      <c r="J21" s="251">
        <v>7289</v>
      </c>
      <c r="L21" s="4">
        <f t="shared" si="3"/>
        <v>40</v>
      </c>
      <c r="M21" s="14">
        <f t="shared" si="4"/>
        <v>47750</v>
      </c>
      <c r="N21" s="183" t="s">
        <v>2</v>
      </c>
      <c r="O21" s="4">
        <f t="shared" si="5"/>
        <v>40</v>
      </c>
      <c r="P21" s="14">
        <f t="shared" si="6"/>
        <v>47750</v>
      </c>
      <c r="Q21" s="326">
        <v>38299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15</v>
      </c>
      <c r="I22" s="182" t="s">
        <v>20</v>
      </c>
      <c r="J22" s="14">
        <v>6856</v>
      </c>
      <c r="K22" s="16"/>
      <c r="L22" s="4">
        <f t="shared" si="3"/>
        <v>34</v>
      </c>
      <c r="M22" s="14">
        <f t="shared" si="4"/>
        <v>44207</v>
      </c>
      <c r="N22" s="185" t="s">
        <v>1</v>
      </c>
      <c r="O22" s="4">
        <f t="shared" si="5"/>
        <v>34</v>
      </c>
      <c r="P22" s="14">
        <f t="shared" si="6"/>
        <v>44207</v>
      </c>
      <c r="Q22" s="326">
        <v>37976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2" t="s">
        <v>26</v>
      </c>
      <c r="J23" s="251">
        <v>4421</v>
      </c>
      <c r="K23" s="16"/>
      <c r="L23" s="4">
        <f t="shared" si="3"/>
        <v>13</v>
      </c>
      <c r="M23" s="14">
        <f t="shared" si="4"/>
        <v>39385</v>
      </c>
      <c r="N23" s="182" t="s">
        <v>7</v>
      </c>
      <c r="O23" s="4">
        <f t="shared" si="5"/>
        <v>13</v>
      </c>
      <c r="P23" s="14">
        <f t="shared" si="6"/>
        <v>39385</v>
      </c>
      <c r="Q23" s="326">
        <v>32454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20</v>
      </c>
      <c r="I24" s="182" t="s">
        <v>24</v>
      </c>
      <c r="J24" s="97">
        <v>3267</v>
      </c>
      <c r="K24" s="16"/>
      <c r="L24" s="4">
        <f t="shared" si="3"/>
        <v>24</v>
      </c>
      <c r="M24" s="14">
        <f t="shared" si="4"/>
        <v>31679</v>
      </c>
      <c r="N24" s="253" t="s">
        <v>28</v>
      </c>
      <c r="O24" s="4">
        <f t="shared" si="5"/>
        <v>24</v>
      </c>
      <c r="P24" s="14">
        <f t="shared" si="6"/>
        <v>31679</v>
      </c>
      <c r="Q24" s="326">
        <v>27303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1</v>
      </c>
      <c r="I25" s="182" t="s">
        <v>4</v>
      </c>
      <c r="J25" s="14">
        <v>3160</v>
      </c>
      <c r="K25" s="16"/>
      <c r="L25" s="15">
        <f t="shared" si="3"/>
        <v>38</v>
      </c>
      <c r="M25" s="128">
        <f t="shared" si="4"/>
        <v>29472</v>
      </c>
      <c r="N25" s="462" t="s">
        <v>38</v>
      </c>
      <c r="O25" s="15">
        <f t="shared" si="5"/>
        <v>38</v>
      </c>
      <c r="P25" s="128">
        <f t="shared" si="6"/>
        <v>29472</v>
      </c>
      <c r="Q25" s="327">
        <v>23695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27</v>
      </c>
      <c r="I26" s="182" t="s">
        <v>31</v>
      </c>
      <c r="J26" s="151">
        <v>2238</v>
      </c>
      <c r="K26" s="16"/>
      <c r="L26" s="129"/>
      <c r="M26" s="184">
        <f>SUM(J43-(M16+M17+M18+M19+M20+M21+M22+M23+M24+M25))</f>
        <v>172282</v>
      </c>
      <c r="N26" s="252" t="s">
        <v>45</v>
      </c>
      <c r="O26" s="130"/>
      <c r="P26" s="184">
        <f>SUM(M26)</f>
        <v>172282</v>
      </c>
      <c r="Q26" s="184"/>
      <c r="R26" s="200">
        <v>913235</v>
      </c>
      <c r="T26" s="30"/>
    </row>
    <row r="27" spans="2:20" ht="13.5" customHeight="1" x14ac:dyDescent="0.15">
      <c r="H27" s="91">
        <v>39</v>
      </c>
      <c r="I27" s="182" t="s">
        <v>39</v>
      </c>
      <c r="J27" s="14">
        <v>2011</v>
      </c>
      <c r="K27" s="16"/>
      <c r="M27" s="53" t="s">
        <v>185</v>
      </c>
      <c r="N27" s="53"/>
      <c r="O27" s="124"/>
      <c r="P27" s="125" t="s">
        <v>186</v>
      </c>
    </row>
    <row r="28" spans="2:20" ht="13.5" customHeight="1" x14ac:dyDescent="0.15">
      <c r="G28" s="513"/>
      <c r="H28" s="91">
        <v>30</v>
      </c>
      <c r="I28" s="182" t="s">
        <v>33</v>
      </c>
      <c r="J28" s="14">
        <v>1991</v>
      </c>
      <c r="K28" s="16"/>
      <c r="M28" s="96">
        <f t="shared" ref="M28:M37" si="7">SUM(Q3)</f>
        <v>71451</v>
      </c>
      <c r="N28" s="182" t="s">
        <v>21</v>
      </c>
      <c r="O28" s="4">
        <f>SUM(L3)</f>
        <v>17</v>
      </c>
      <c r="P28" s="96">
        <f t="shared" ref="P28:P37" si="8">SUM(Q3)</f>
        <v>71451</v>
      </c>
    </row>
    <row r="29" spans="2:20" ht="13.5" customHeight="1" x14ac:dyDescent="0.15">
      <c r="H29" s="91">
        <v>12</v>
      </c>
      <c r="I29" s="182" t="s">
        <v>18</v>
      </c>
      <c r="J29" s="14">
        <v>1882</v>
      </c>
      <c r="K29" s="16"/>
      <c r="M29" s="96">
        <f t="shared" si="7"/>
        <v>107402</v>
      </c>
      <c r="N29" s="182" t="s">
        <v>0</v>
      </c>
      <c r="O29" s="4">
        <f t="shared" ref="O29:O37" si="9">SUM(L4)</f>
        <v>33</v>
      </c>
      <c r="P29" s="96">
        <f t="shared" si="8"/>
        <v>107402</v>
      </c>
    </row>
    <row r="30" spans="2:20" ht="13.5" customHeight="1" x14ac:dyDescent="0.15">
      <c r="H30" s="91">
        <v>29</v>
      </c>
      <c r="I30" s="182" t="s">
        <v>96</v>
      </c>
      <c r="J30" s="14">
        <v>1794</v>
      </c>
      <c r="K30" s="16"/>
      <c r="M30" s="96">
        <f t="shared" si="7"/>
        <v>105687</v>
      </c>
      <c r="N30" s="182" t="s">
        <v>30</v>
      </c>
      <c r="O30" s="4">
        <f t="shared" si="9"/>
        <v>26</v>
      </c>
      <c r="P30" s="96">
        <f t="shared" si="8"/>
        <v>105687</v>
      </c>
    </row>
    <row r="31" spans="2:20" ht="13.5" customHeight="1" x14ac:dyDescent="0.15">
      <c r="H31" s="91">
        <v>35</v>
      </c>
      <c r="I31" s="182" t="s">
        <v>36</v>
      </c>
      <c r="J31" s="151">
        <v>1066</v>
      </c>
      <c r="K31" s="16"/>
      <c r="M31" s="96">
        <f t="shared" si="7"/>
        <v>72633</v>
      </c>
      <c r="N31" s="183" t="s">
        <v>5</v>
      </c>
      <c r="O31" s="4">
        <f t="shared" si="9"/>
        <v>36</v>
      </c>
      <c r="P31" s="96">
        <f t="shared" si="8"/>
        <v>72633</v>
      </c>
    </row>
    <row r="32" spans="2:20" ht="13.5" customHeight="1" x14ac:dyDescent="0.15">
      <c r="H32" s="91">
        <v>23</v>
      </c>
      <c r="I32" s="182" t="s">
        <v>27</v>
      </c>
      <c r="J32" s="14">
        <v>680</v>
      </c>
      <c r="K32" s="16"/>
      <c r="M32" s="96">
        <f t="shared" si="7"/>
        <v>72258</v>
      </c>
      <c r="N32" s="182" t="s">
        <v>3</v>
      </c>
      <c r="O32" s="4">
        <f t="shared" si="9"/>
        <v>16</v>
      </c>
      <c r="P32" s="96">
        <f t="shared" si="8"/>
        <v>72258</v>
      </c>
      <c r="S32" s="11"/>
    </row>
    <row r="33" spans="7:21" ht="13.5" customHeight="1" x14ac:dyDescent="0.15">
      <c r="G33" s="447"/>
      <c r="H33" s="91">
        <v>6</v>
      </c>
      <c r="I33" s="182" t="s">
        <v>13</v>
      </c>
      <c r="J33" s="14">
        <v>645</v>
      </c>
      <c r="K33" s="16"/>
      <c r="M33" s="96">
        <f t="shared" si="7"/>
        <v>54360</v>
      </c>
      <c r="N33" s="183" t="s">
        <v>2</v>
      </c>
      <c r="O33" s="4">
        <f t="shared" si="9"/>
        <v>40</v>
      </c>
      <c r="P33" s="96">
        <f t="shared" si="8"/>
        <v>54360</v>
      </c>
      <c r="S33" s="30"/>
      <c r="T33" s="30"/>
    </row>
    <row r="34" spans="7:21" ht="13.5" customHeight="1" x14ac:dyDescent="0.15">
      <c r="H34" s="91">
        <v>18</v>
      </c>
      <c r="I34" s="182" t="s">
        <v>22</v>
      </c>
      <c r="J34" s="14">
        <v>620</v>
      </c>
      <c r="K34" s="16"/>
      <c r="M34" s="96">
        <f t="shared" si="7"/>
        <v>44182</v>
      </c>
      <c r="N34" s="185" t="s">
        <v>1</v>
      </c>
      <c r="O34" s="4">
        <f t="shared" si="9"/>
        <v>34</v>
      </c>
      <c r="P34" s="96">
        <f t="shared" si="8"/>
        <v>44182</v>
      </c>
      <c r="S34" s="30"/>
      <c r="T34" s="30"/>
    </row>
    <row r="35" spans="7:21" ht="13.5" customHeight="1" x14ac:dyDescent="0.15">
      <c r="H35" s="91">
        <v>4</v>
      </c>
      <c r="I35" s="182" t="s">
        <v>11</v>
      </c>
      <c r="J35" s="251">
        <v>554</v>
      </c>
      <c r="K35" s="16"/>
      <c r="M35" s="96">
        <f t="shared" si="7"/>
        <v>55905</v>
      </c>
      <c r="N35" s="182" t="s">
        <v>7</v>
      </c>
      <c r="O35" s="4">
        <f t="shared" si="9"/>
        <v>13</v>
      </c>
      <c r="P35" s="96">
        <f t="shared" si="8"/>
        <v>55905</v>
      </c>
      <c r="S35" s="30"/>
    </row>
    <row r="36" spans="7:21" ht="13.5" customHeight="1" x14ac:dyDescent="0.15">
      <c r="H36" s="91">
        <v>19</v>
      </c>
      <c r="I36" s="182" t="s">
        <v>23</v>
      </c>
      <c r="J36" s="14">
        <v>329</v>
      </c>
      <c r="K36" s="16"/>
      <c r="M36" s="96">
        <f t="shared" si="7"/>
        <v>35426</v>
      </c>
      <c r="N36" s="253" t="s">
        <v>28</v>
      </c>
      <c r="O36" s="4">
        <f t="shared" si="9"/>
        <v>24</v>
      </c>
      <c r="P36" s="96">
        <f t="shared" si="8"/>
        <v>35426</v>
      </c>
      <c r="S36" s="30"/>
    </row>
    <row r="37" spans="7:21" ht="13.5" customHeight="1" thickBot="1" x14ac:dyDescent="0.2">
      <c r="H37" s="91">
        <v>5</v>
      </c>
      <c r="I37" s="182" t="s">
        <v>12</v>
      </c>
      <c r="J37" s="251">
        <v>273</v>
      </c>
      <c r="K37" s="16"/>
      <c r="M37" s="127">
        <f t="shared" si="7"/>
        <v>29276</v>
      </c>
      <c r="N37" s="462" t="s">
        <v>38</v>
      </c>
      <c r="O37" s="15">
        <f t="shared" si="9"/>
        <v>38</v>
      </c>
      <c r="P37" s="127">
        <f t="shared" si="8"/>
        <v>29276</v>
      </c>
      <c r="S37" s="30"/>
    </row>
    <row r="38" spans="7:21" ht="13.5" customHeight="1" thickTop="1" x14ac:dyDescent="0.15">
      <c r="G38" s="432"/>
      <c r="H38" s="91">
        <v>7</v>
      </c>
      <c r="I38" s="182" t="s">
        <v>14</v>
      </c>
      <c r="J38" s="251">
        <v>246</v>
      </c>
      <c r="K38" s="16"/>
      <c r="M38" s="402">
        <f>SUM(Q13-(Q3+Q4+Q5+Q6+Q7+Q8+Q9+Q10+Q11+Q12))</f>
        <v>174339</v>
      </c>
      <c r="N38" s="403" t="s">
        <v>168</v>
      </c>
      <c r="O38" s="404"/>
      <c r="P38" s="405">
        <f>SUM(M38)</f>
        <v>174339</v>
      </c>
      <c r="U38" s="30"/>
    </row>
    <row r="39" spans="7:21" ht="13.5" customHeight="1" x14ac:dyDescent="0.15">
      <c r="H39" s="91">
        <v>32</v>
      </c>
      <c r="I39" s="182" t="s">
        <v>35</v>
      </c>
      <c r="J39" s="151">
        <v>138</v>
      </c>
      <c r="K39" s="16"/>
      <c r="P39" s="30"/>
    </row>
    <row r="40" spans="7:21" ht="13.5" customHeight="1" x14ac:dyDescent="0.15">
      <c r="H40" s="91">
        <v>10</v>
      </c>
      <c r="I40" s="182" t="s">
        <v>16</v>
      </c>
      <c r="J40" s="14">
        <v>96</v>
      </c>
      <c r="K40" s="16"/>
    </row>
    <row r="41" spans="7:21" ht="13.5" customHeight="1" x14ac:dyDescent="0.15">
      <c r="G41" s="447"/>
      <c r="H41" s="91">
        <v>28</v>
      </c>
      <c r="I41" s="182" t="s">
        <v>32</v>
      </c>
      <c r="J41" s="14">
        <v>66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94</v>
      </c>
      <c r="J43" s="348">
        <f>SUM(J3:J42)</f>
        <v>1066088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206</v>
      </c>
      <c r="D52" s="9" t="s">
        <v>184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308748</v>
      </c>
      <c r="D53" s="97">
        <f t="shared" ref="D53:D63" si="11">SUM(Q3)</f>
        <v>71451</v>
      </c>
      <c r="E53" s="94">
        <f t="shared" ref="E53:E62" si="12">SUM(P16/Q16*100)</f>
        <v>112.84649122807018</v>
      </c>
      <c r="F53" s="22">
        <f t="shared" ref="F53:F63" si="13">SUM(C53/D53*100)</f>
        <v>432.11151698366717</v>
      </c>
      <c r="G53" s="23"/>
      <c r="I53" s="181"/>
    </row>
    <row r="54" spans="1:16" ht="13.5" customHeight="1" x14ac:dyDescent="0.15">
      <c r="A54" s="10">
        <v>2</v>
      </c>
      <c r="B54" s="182" t="s">
        <v>0</v>
      </c>
      <c r="C54" s="14">
        <f t="shared" si="10"/>
        <v>108586</v>
      </c>
      <c r="D54" s="97">
        <f t="shared" si="11"/>
        <v>107402</v>
      </c>
      <c r="E54" s="94">
        <f t="shared" si="12"/>
        <v>116.30517442670008</v>
      </c>
      <c r="F54" s="22">
        <f t="shared" si="13"/>
        <v>101.10240032774063</v>
      </c>
      <c r="G54" s="23"/>
      <c r="I54" s="181"/>
    </row>
    <row r="55" spans="1:16" ht="13.5" customHeight="1" x14ac:dyDescent="0.15">
      <c r="A55" s="10">
        <v>3</v>
      </c>
      <c r="B55" s="182" t="s">
        <v>30</v>
      </c>
      <c r="C55" s="14">
        <f t="shared" si="10"/>
        <v>105138</v>
      </c>
      <c r="D55" s="97">
        <f t="shared" si="11"/>
        <v>105687</v>
      </c>
      <c r="E55" s="94">
        <f t="shared" si="12"/>
        <v>117.12974309841582</v>
      </c>
      <c r="F55" s="22">
        <f t="shared" si="13"/>
        <v>99.480541599250614</v>
      </c>
      <c r="G55" s="23"/>
      <c r="I55" s="181"/>
    </row>
    <row r="56" spans="1:16" ht="13.5" customHeight="1" x14ac:dyDescent="0.15">
      <c r="A56" s="10">
        <v>4</v>
      </c>
      <c r="B56" s="183" t="s">
        <v>5</v>
      </c>
      <c r="C56" s="14">
        <f t="shared" si="10"/>
        <v>101783</v>
      </c>
      <c r="D56" s="97">
        <f t="shared" si="11"/>
        <v>72633</v>
      </c>
      <c r="E56" s="94">
        <f t="shared" si="12"/>
        <v>133.58225605354681</v>
      </c>
      <c r="F56" s="22">
        <f t="shared" si="13"/>
        <v>140.13327275480842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77058</v>
      </c>
      <c r="D57" s="97">
        <f t="shared" si="11"/>
        <v>72258</v>
      </c>
      <c r="E57" s="94">
        <f t="shared" si="12"/>
        <v>129.44180343014565</v>
      </c>
      <c r="F57" s="22">
        <f t="shared" si="13"/>
        <v>106.6428630739849</v>
      </c>
      <c r="G57" s="23"/>
      <c r="I57" s="181"/>
      <c r="P57" s="30"/>
    </row>
    <row r="58" spans="1:16" ht="13.5" customHeight="1" x14ac:dyDescent="0.15">
      <c r="A58" s="10">
        <v>6</v>
      </c>
      <c r="B58" s="183" t="s">
        <v>2</v>
      </c>
      <c r="C58" s="14">
        <f t="shared" si="10"/>
        <v>47750</v>
      </c>
      <c r="D58" s="97">
        <f t="shared" si="11"/>
        <v>54360</v>
      </c>
      <c r="E58" s="94">
        <f t="shared" si="12"/>
        <v>124.67688451395598</v>
      </c>
      <c r="F58" s="22">
        <f t="shared" si="13"/>
        <v>87.840323767476079</v>
      </c>
      <c r="G58" s="23"/>
    </row>
    <row r="59" spans="1:16" ht="13.5" customHeight="1" x14ac:dyDescent="0.15">
      <c r="A59" s="10">
        <v>7</v>
      </c>
      <c r="B59" s="185" t="s">
        <v>1</v>
      </c>
      <c r="C59" s="14">
        <f t="shared" si="10"/>
        <v>44207</v>
      </c>
      <c r="D59" s="97">
        <f t="shared" si="11"/>
        <v>44182</v>
      </c>
      <c r="E59" s="94">
        <f t="shared" si="12"/>
        <v>116.40773119865177</v>
      </c>
      <c r="F59" s="22">
        <f t="shared" si="13"/>
        <v>100.05658412928342</v>
      </c>
      <c r="G59" s="23"/>
    </row>
    <row r="60" spans="1:16" ht="13.5" customHeight="1" x14ac:dyDescent="0.15">
      <c r="A60" s="10">
        <v>8</v>
      </c>
      <c r="B60" s="182" t="s">
        <v>7</v>
      </c>
      <c r="C60" s="14">
        <f t="shared" si="10"/>
        <v>39385</v>
      </c>
      <c r="D60" s="97">
        <f t="shared" si="11"/>
        <v>55905</v>
      </c>
      <c r="E60" s="94">
        <f t="shared" si="12"/>
        <v>121.3563813397424</v>
      </c>
      <c r="F60" s="22">
        <f t="shared" si="13"/>
        <v>70.449870315714165</v>
      </c>
      <c r="G60" s="23"/>
    </row>
    <row r="61" spans="1:16" ht="13.5" customHeight="1" x14ac:dyDescent="0.15">
      <c r="A61" s="10">
        <v>9</v>
      </c>
      <c r="B61" s="253" t="s">
        <v>28</v>
      </c>
      <c r="C61" s="14">
        <f t="shared" si="10"/>
        <v>31679</v>
      </c>
      <c r="D61" s="97">
        <f t="shared" si="11"/>
        <v>35426</v>
      </c>
      <c r="E61" s="94">
        <f t="shared" si="12"/>
        <v>116.02754276086877</v>
      </c>
      <c r="F61" s="22">
        <f t="shared" si="13"/>
        <v>89.423022638739909</v>
      </c>
      <c r="G61" s="23"/>
    </row>
    <row r="62" spans="1:16" ht="13.5" customHeight="1" thickBot="1" x14ac:dyDescent="0.2">
      <c r="A62" s="142">
        <v>10</v>
      </c>
      <c r="B62" s="462" t="s">
        <v>38</v>
      </c>
      <c r="C62" s="128">
        <f t="shared" si="10"/>
        <v>29472</v>
      </c>
      <c r="D62" s="143">
        <f t="shared" si="11"/>
        <v>29276</v>
      </c>
      <c r="E62" s="144">
        <f t="shared" si="12"/>
        <v>124.38067102764296</v>
      </c>
      <c r="F62" s="145">
        <f t="shared" si="13"/>
        <v>100.66949036753654</v>
      </c>
      <c r="G62" s="146"/>
    </row>
    <row r="63" spans="1:16" ht="13.5" customHeight="1" thickTop="1" x14ac:dyDescent="0.15">
      <c r="A63" s="129"/>
      <c r="B63" s="147" t="s">
        <v>74</v>
      </c>
      <c r="C63" s="148">
        <f>SUM(J43)</f>
        <v>1066088</v>
      </c>
      <c r="D63" s="148">
        <f t="shared" si="11"/>
        <v>822919</v>
      </c>
      <c r="E63" s="149">
        <f>SUM(C63/R26*100)</f>
        <v>116.7375319605578</v>
      </c>
      <c r="F63" s="150">
        <f t="shared" si="13"/>
        <v>129.5495668467978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L59" sqref="L59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66</v>
      </c>
      <c r="R1" s="117"/>
    </row>
    <row r="2" spans="8:30" x14ac:dyDescent="0.15">
      <c r="H2" s="209" t="s">
        <v>206</v>
      </c>
      <c r="I2" s="91"/>
      <c r="J2" s="211" t="s">
        <v>103</v>
      </c>
      <c r="K2" s="4"/>
      <c r="L2" s="350" t="s">
        <v>184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101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47">
        <v>18079</v>
      </c>
      <c r="I4" s="91">
        <v>26</v>
      </c>
      <c r="J4" s="182" t="s">
        <v>30</v>
      </c>
      <c r="K4" s="131">
        <f>SUM(I4)</f>
        <v>26</v>
      </c>
      <c r="L4" s="367">
        <v>18028</v>
      </c>
      <c r="M4" s="49"/>
      <c r="N4" s="101"/>
      <c r="O4" s="101"/>
      <c r="S4" s="28"/>
      <c r="T4" s="28"/>
      <c r="U4" s="28"/>
    </row>
    <row r="5" spans="8:30" x14ac:dyDescent="0.15">
      <c r="H5" s="48">
        <v>14408</v>
      </c>
      <c r="I5" s="91">
        <v>33</v>
      </c>
      <c r="J5" s="182" t="s">
        <v>0</v>
      </c>
      <c r="K5" s="131">
        <f t="shared" ref="K5:K13" si="0">SUM(I5)</f>
        <v>33</v>
      </c>
      <c r="L5" s="368">
        <v>22709</v>
      </c>
      <c r="M5" s="49"/>
      <c r="N5" s="101"/>
      <c r="O5" s="101"/>
      <c r="S5" s="28"/>
      <c r="T5" s="28"/>
      <c r="U5" s="28"/>
    </row>
    <row r="6" spans="8:30" x14ac:dyDescent="0.15">
      <c r="H6" s="48">
        <v>8312</v>
      </c>
      <c r="I6" s="91">
        <v>14</v>
      </c>
      <c r="J6" s="182" t="s">
        <v>19</v>
      </c>
      <c r="K6" s="131">
        <f t="shared" si="0"/>
        <v>14</v>
      </c>
      <c r="L6" s="368">
        <v>10182</v>
      </c>
      <c r="M6" s="49"/>
      <c r="N6" s="210"/>
      <c r="O6" s="101"/>
      <c r="S6" s="28"/>
      <c r="T6" s="28"/>
      <c r="U6" s="28"/>
    </row>
    <row r="7" spans="8:30" x14ac:dyDescent="0.15">
      <c r="H7" s="98">
        <v>6289</v>
      </c>
      <c r="I7" s="91">
        <v>34</v>
      </c>
      <c r="J7" s="182" t="s">
        <v>1</v>
      </c>
      <c r="K7" s="131">
        <f t="shared" si="0"/>
        <v>34</v>
      </c>
      <c r="L7" s="368">
        <v>4812</v>
      </c>
      <c r="M7" s="49"/>
      <c r="N7" s="101"/>
      <c r="O7" s="101"/>
      <c r="S7" s="28"/>
      <c r="T7" s="28"/>
      <c r="U7" s="28"/>
    </row>
    <row r="8" spans="8:30" x14ac:dyDescent="0.15">
      <c r="H8" s="197">
        <v>5012</v>
      </c>
      <c r="I8" s="91">
        <v>38</v>
      </c>
      <c r="J8" s="182" t="s">
        <v>38</v>
      </c>
      <c r="K8" s="131">
        <f t="shared" si="0"/>
        <v>38</v>
      </c>
      <c r="L8" s="368">
        <v>5150</v>
      </c>
      <c r="M8" s="49"/>
      <c r="N8" s="101"/>
      <c r="O8" s="101"/>
      <c r="S8" s="28"/>
      <c r="T8" s="28"/>
      <c r="U8" s="28"/>
    </row>
    <row r="9" spans="8:30" x14ac:dyDescent="0.15">
      <c r="H9" s="98">
        <v>4946</v>
      </c>
      <c r="I9" s="91">
        <v>24</v>
      </c>
      <c r="J9" s="182" t="s">
        <v>28</v>
      </c>
      <c r="K9" s="131">
        <f t="shared" si="0"/>
        <v>24</v>
      </c>
      <c r="L9" s="368">
        <v>4601</v>
      </c>
      <c r="M9" s="49"/>
      <c r="N9" s="101"/>
      <c r="O9" s="101"/>
      <c r="S9" s="28"/>
      <c r="T9" s="28"/>
      <c r="U9" s="28"/>
    </row>
    <row r="10" spans="8:30" x14ac:dyDescent="0.15">
      <c r="H10" s="48">
        <v>3844</v>
      </c>
      <c r="I10" s="152">
        <v>15</v>
      </c>
      <c r="J10" s="185" t="s">
        <v>20</v>
      </c>
      <c r="K10" s="131">
        <f t="shared" si="0"/>
        <v>15</v>
      </c>
      <c r="L10" s="368">
        <v>4122</v>
      </c>
      <c r="S10" s="28"/>
      <c r="T10" s="28"/>
      <c r="U10" s="28"/>
    </row>
    <row r="11" spans="8:30" x14ac:dyDescent="0.15">
      <c r="H11" s="99">
        <v>2704</v>
      </c>
      <c r="I11" s="91">
        <v>36</v>
      </c>
      <c r="J11" s="182" t="s">
        <v>5</v>
      </c>
      <c r="K11" s="131">
        <f t="shared" si="0"/>
        <v>36</v>
      </c>
      <c r="L11" s="368">
        <v>1704</v>
      </c>
      <c r="M11" s="49"/>
      <c r="N11" s="101"/>
      <c r="O11" s="101"/>
      <c r="S11" s="28"/>
      <c r="T11" s="28"/>
      <c r="U11" s="28"/>
    </row>
    <row r="12" spans="8:30" x14ac:dyDescent="0.15">
      <c r="H12" s="388">
        <v>2138</v>
      </c>
      <c r="I12" s="152">
        <v>37</v>
      </c>
      <c r="J12" s="185" t="s">
        <v>37</v>
      </c>
      <c r="K12" s="131">
        <f t="shared" si="0"/>
        <v>37</v>
      </c>
      <c r="L12" s="368">
        <v>3745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9">
        <v>1371</v>
      </c>
      <c r="I13" s="472">
        <v>27</v>
      </c>
      <c r="J13" s="473" t="s">
        <v>31</v>
      </c>
      <c r="K13" s="131">
        <f t="shared" si="0"/>
        <v>27</v>
      </c>
      <c r="L13" s="368">
        <v>1162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98">
        <v>1134</v>
      </c>
      <c r="I14" s="136">
        <v>25</v>
      </c>
      <c r="J14" s="199" t="s">
        <v>29</v>
      </c>
      <c r="K14" s="120" t="s">
        <v>8</v>
      </c>
      <c r="L14" s="369">
        <v>80731</v>
      </c>
      <c r="S14" s="28"/>
      <c r="T14" s="28"/>
      <c r="U14" s="28"/>
    </row>
    <row r="15" spans="8:30" x14ac:dyDescent="0.15">
      <c r="H15" s="221">
        <v>692</v>
      </c>
      <c r="I15" s="349">
        <v>40</v>
      </c>
      <c r="J15" s="183" t="s">
        <v>2</v>
      </c>
      <c r="K15" s="55"/>
      <c r="L15" s="1" t="s">
        <v>60</v>
      </c>
      <c r="M15" s="456" t="s">
        <v>95</v>
      </c>
      <c r="N15" s="46" t="s">
        <v>75</v>
      </c>
      <c r="S15" s="28"/>
      <c r="T15" s="28"/>
      <c r="U15" s="28"/>
    </row>
    <row r="16" spans="8:30" x14ac:dyDescent="0.15">
      <c r="H16" s="48">
        <v>647</v>
      </c>
      <c r="I16" s="91">
        <v>17</v>
      </c>
      <c r="J16" s="182" t="s">
        <v>21</v>
      </c>
      <c r="K16" s="131">
        <f>SUM(I4)</f>
        <v>26</v>
      </c>
      <c r="L16" s="182" t="s">
        <v>30</v>
      </c>
      <c r="M16" s="370">
        <v>19082</v>
      </c>
      <c r="N16" s="99">
        <f>SUM(H4)</f>
        <v>18079</v>
      </c>
      <c r="O16" s="49"/>
      <c r="P16" s="18"/>
      <c r="S16" s="28"/>
      <c r="T16" s="28"/>
      <c r="U16" s="28"/>
    </row>
    <row r="17" spans="1:21" x14ac:dyDescent="0.15">
      <c r="H17" s="98">
        <v>547</v>
      </c>
      <c r="I17" s="91">
        <v>16</v>
      </c>
      <c r="J17" s="182" t="s">
        <v>3</v>
      </c>
      <c r="K17" s="131">
        <f t="shared" ref="K17:K25" si="1">SUM(I5)</f>
        <v>33</v>
      </c>
      <c r="L17" s="182" t="s">
        <v>0</v>
      </c>
      <c r="M17" s="371">
        <v>21261</v>
      </c>
      <c r="N17" s="99">
        <f t="shared" ref="N17:N25" si="2">SUM(H5)</f>
        <v>14408</v>
      </c>
      <c r="O17" s="49"/>
      <c r="P17" s="18"/>
      <c r="S17" s="28"/>
      <c r="T17" s="28"/>
      <c r="U17" s="28"/>
    </row>
    <row r="18" spans="1:21" x14ac:dyDescent="0.15">
      <c r="H18" s="407">
        <v>512</v>
      </c>
      <c r="I18" s="91">
        <v>1</v>
      </c>
      <c r="J18" s="182" t="s">
        <v>4</v>
      </c>
      <c r="K18" s="131">
        <f t="shared" si="1"/>
        <v>14</v>
      </c>
      <c r="L18" s="182" t="s">
        <v>19</v>
      </c>
      <c r="M18" s="371">
        <v>6561</v>
      </c>
      <c r="N18" s="99">
        <f t="shared" si="2"/>
        <v>8312</v>
      </c>
      <c r="O18" s="49"/>
      <c r="P18" s="18"/>
      <c r="S18" s="28"/>
      <c r="T18" s="28"/>
      <c r="U18" s="28"/>
    </row>
    <row r="19" spans="1:21" x14ac:dyDescent="0.15">
      <c r="H19" s="110">
        <v>310</v>
      </c>
      <c r="I19" s="91">
        <v>19</v>
      </c>
      <c r="J19" s="182" t="s">
        <v>23</v>
      </c>
      <c r="K19" s="131">
        <f t="shared" si="1"/>
        <v>34</v>
      </c>
      <c r="L19" s="182" t="s">
        <v>1</v>
      </c>
      <c r="M19" s="371">
        <v>5531</v>
      </c>
      <c r="N19" s="99">
        <f t="shared" si="2"/>
        <v>6289</v>
      </c>
      <c r="O19" s="49"/>
      <c r="P19" s="18"/>
      <c r="S19" s="28"/>
      <c r="T19" s="28"/>
      <c r="U19" s="28"/>
    </row>
    <row r="20" spans="1:21" ht="14.25" thickBot="1" x14ac:dyDescent="0.2">
      <c r="H20" s="48">
        <v>204</v>
      </c>
      <c r="I20" s="91">
        <v>23</v>
      </c>
      <c r="J20" s="182" t="s">
        <v>27</v>
      </c>
      <c r="K20" s="131">
        <f t="shared" si="1"/>
        <v>38</v>
      </c>
      <c r="L20" s="182" t="s">
        <v>38</v>
      </c>
      <c r="M20" s="371">
        <v>4316</v>
      </c>
      <c r="N20" s="99">
        <f t="shared" si="2"/>
        <v>5012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206</v>
      </c>
      <c r="D21" s="66" t="s">
        <v>184</v>
      </c>
      <c r="E21" s="66" t="s">
        <v>51</v>
      </c>
      <c r="F21" s="66" t="s">
        <v>50</v>
      </c>
      <c r="G21" s="66" t="s">
        <v>52</v>
      </c>
      <c r="H21" s="48">
        <v>147</v>
      </c>
      <c r="I21" s="91">
        <v>21</v>
      </c>
      <c r="J21" s="182" t="s">
        <v>25</v>
      </c>
      <c r="K21" s="131">
        <f t="shared" si="1"/>
        <v>24</v>
      </c>
      <c r="L21" s="182" t="s">
        <v>28</v>
      </c>
      <c r="M21" s="371">
        <v>4730</v>
      </c>
      <c r="N21" s="99">
        <f t="shared" si="2"/>
        <v>4946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18079</v>
      </c>
      <c r="D22" s="99">
        <f>SUM(L4)</f>
        <v>18028</v>
      </c>
      <c r="E22" s="58">
        <f t="shared" ref="E22:E32" si="4">SUM(N16/M16*100)</f>
        <v>94.743737553715548</v>
      </c>
      <c r="F22" s="62">
        <f>SUM(C22/D22*100)</f>
        <v>100.28289327712447</v>
      </c>
      <c r="G22" s="4"/>
      <c r="H22" s="455">
        <v>71</v>
      </c>
      <c r="I22" s="91">
        <v>18</v>
      </c>
      <c r="J22" s="182" t="s">
        <v>22</v>
      </c>
      <c r="K22" s="131">
        <f t="shared" si="1"/>
        <v>15</v>
      </c>
      <c r="L22" s="185" t="s">
        <v>20</v>
      </c>
      <c r="M22" s="371">
        <v>4555</v>
      </c>
      <c r="N22" s="99">
        <f t="shared" si="2"/>
        <v>3844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0</v>
      </c>
      <c r="C23" s="47">
        <f t="shared" si="3"/>
        <v>14408</v>
      </c>
      <c r="D23" s="99">
        <f>SUM(L5)</f>
        <v>22709</v>
      </c>
      <c r="E23" s="58">
        <f t="shared" si="4"/>
        <v>67.767273411410571</v>
      </c>
      <c r="F23" s="62">
        <f t="shared" ref="F23:F32" si="5">SUM(C23/D23*100)</f>
        <v>63.446210753445776</v>
      </c>
      <c r="G23" s="4"/>
      <c r="H23" s="140">
        <v>69</v>
      </c>
      <c r="I23" s="91">
        <v>32</v>
      </c>
      <c r="J23" s="182" t="s">
        <v>35</v>
      </c>
      <c r="K23" s="131">
        <f t="shared" si="1"/>
        <v>36</v>
      </c>
      <c r="L23" s="182" t="s">
        <v>5</v>
      </c>
      <c r="M23" s="371">
        <v>2144</v>
      </c>
      <c r="N23" s="99">
        <f t="shared" si="2"/>
        <v>2704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8312</v>
      </c>
      <c r="D24" s="99">
        <f t="shared" ref="D24:D31" si="6">SUM(L6)</f>
        <v>10182</v>
      </c>
      <c r="E24" s="58">
        <f t="shared" si="4"/>
        <v>126.68800487730529</v>
      </c>
      <c r="F24" s="62">
        <f t="shared" si="5"/>
        <v>81.634256531133374</v>
      </c>
      <c r="G24" s="4"/>
      <c r="H24" s="455">
        <v>56</v>
      </c>
      <c r="I24" s="91">
        <v>22</v>
      </c>
      <c r="J24" s="182" t="s">
        <v>26</v>
      </c>
      <c r="K24" s="131">
        <f t="shared" si="1"/>
        <v>37</v>
      </c>
      <c r="L24" s="185" t="s">
        <v>37</v>
      </c>
      <c r="M24" s="371">
        <v>2356</v>
      </c>
      <c r="N24" s="99">
        <f t="shared" si="2"/>
        <v>2138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6289</v>
      </c>
      <c r="D25" s="99">
        <f t="shared" si="6"/>
        <v>4812</v>
      </c>
      <c r="E25" s="58">
        <f t="shared" si="4"/>
        <v>113.70457421804376</v>
      </c>
      <c r="F25" s="62">
        <f t="shared" si="5"/>
        <v>130.69409808811307</v>
      </c>
      <c r="G25" s="4"/>
      <c r="H25" s="102">
        <v>31</v>
      </c>
      <c r="I25" s="91">
        <v>9</v>
      </c>
      <c r="J25" s="393" t="s">
        <v>173</v>
      </c>
      <c r="K25" s="206">
        <f t="shared" si="1"/>
        <v>27</v>
      </c>
      <c r="L25" s="473" t="s">
        <v>31</v>
      </c>
      <c r="M25" s="372">
        <v>1095</v>
      </c>
      <c r="N25" s="190">
        <f t="shared" si="2"/>
        <v>1371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38</v>
      </c>
      <c r="C26" s="99">
        <f t="shared" si="3"/>
        <v>5012</v>
      </c>
      <c r="D26" s="99">
        <f t="shared" si="6"/>
        <v>5150</v>
      </c>
      <c r="E26" s="459">
        <f t="shared" si="4"/>
        <v>116.12604263206674</v>
      </c>
      <c r="F26" s="461">
        <f t="shared" si="5"/>
        <v>97.320388349514559</v>
      </c>
      <c r="G26" s="13"/>
      <c r="H26" s="520">
        <v>12</v>
      </c>
      <c r="I26" s="91">
        <v>4</v>
      </c>
      <c r="J26" s="182" t="s">
        <v>11</v>
      </c>
      <c r="K26" s="4"/>
      <c r="L26" s="438" t="s">
        <v>165</v>
      </c>
      <c r="M26" s="373">
        <v>75880</v>
      </c>
      <c r="N26" s="219">
        <f>SUM(H44)</f>
        <v>71535</v>
      </c>
      <c r="S26" s="28"/>
      <c r="T26" s="28"/>
      <c r="U26" s="28"/>
    </row>
    <row r="27" spans="1:21" x14ac:dyDescent="0.15">
      <c r="A27" s="68">
        <v>6</v>
      </c>
      <c r="B27" s="182" t="s">
        <v>28</v>
      </c>
      <c r="C27" s="47">
        <f t="shared" si="3"/>
        <v>4946</v>
      </c>
      <c r="D27" s="99">
        <f t="shared" si="6"/>
        <v>4601</v>
      </c>
      <c r="E27" s="58">
        <f t="shared" si="4"/>
        <v>104.56659619450318</v>
      </c>
      <c r="F27" s="62">
        <f t="shared" si="5"/>
        <v>107.4983699195827</v>
      </c>
      <c r="G27" s="4"/>
      <c r="H27" s="140">
        <v>0</v>
      </c>
      <c r="I27" s="91">
        <v>2</v>
      </c>
      <c r="J27" s="182" t="s">
        <v>6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20</v>
      </c>
      <c r="C28" s="47">
        <f t="shared" si="3"/>
        <v>3844</v>
      </c>
      <c r="D28" s="99">
        <f t="shared" si="6"/>
        <v>4122</v>
      </c>
      <c r="E28" s="58">
        <f t="shared" si="4"/>
        <v>84.390779363336989</v>
      </c>
      <c r="F28" s="62">
        <f t="shared" si="5"/>
        <v>93.255701115963134</v>
      </c>
      <c r="G28" s="4"/>
      <c r="H28" s="455">
        <v>0</v>
      </c>
      <c r="I28" s="91">
        <v>3</v>
      </c>
      <c r="J28" s="182" t="s">
        <v>10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5</v>
      </c>
      <c r="C29" s="47">
        <f t="shared" si="3"/>
        <v>2704</v>
      </c>
      <c r="D29" s="99">
        <f t="shared" si="6"/>
        <v>1704</v>
      </c>
      <c r="E29" s="58">
        <f t="shared" si="4"/>
        <v>126.11940298507463</v>
      </c>
      <c r="F29" s="62">
        <f t="shared" si="5"/>
        <v>158.68544600938966</v>
      </c>
      <c r="G29" s="12"/>
      <c r="H29" s="140">
        <v>0</v>
      </c>
      <c r="I29" s="91">
        <v>5</v>
      </c>
      <c r="J29" s="182" t="s">
        <v>12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37</v>
      </c>
      <c r="C30" s="47">
        <f t="shared" si="3"/>
        <v>2138</v>
      </c>
      <c r="D30" s="99">
        <f t="shared" si="6"/>
        <v>3745</v>
      </c>
      <c r="E30" s="58">
        <f t="shared" si="4"/>
        <v>90.747028862478771</v>
      </c>
      <c r="F30" s="62">
        <f t="shared" si="5"/>
        <v>57.089452603471294</v>
      </c>
      <c r="G30" s="13"/>
      <c r="H30" s="102">
        <v>0</v>
      </c>
      <c r="I30" s="91">
        <v>6</v>
      </c>
      <c r="J30" s="182" t="s">
        <v>13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3" t="s">
        <v>31</v>
      </c>
      <c r="C31" s="47">
        <f t="shared" si="3"/>
        <v>1371</v>
      </c>
      <c r="D31" s="99">
        <f t="shared" si="6"/>
        <v>1162</v>
      </c>
      <c r="E31" s="58">
        <f t="shared" si="4"/>
        <v>125.2054794520548</v>
      </c>
      <c r="F31" s="62">
        <f t="shared" si="5"/>
        <v>117.98623063683304</v>
      </c>
      <c r="G31" s="103"/>
      <c r="H31" s="455">
        <v>0</v>
      </c>
      <c r="I31" s="91">
        <v>7</v>
      </c>
      <c r="J31" s="182" t="s">
        <v>14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71535</v>
      </c>
      <c r="D32" s="74">
        <f>SUM(L14)</f>
        <v>80731</v>
      </c>
      <c r="E32" s="77">
        <f t="shared" si="4"/>
        <v>94.273853452820248</v>
      </c>
      <c r="F32" s="75">
        <f t="shared" si="5"/>
        <v>88.609084490468348</v>
      </c>
      <c r="G32" s="76"/>
      <c r="H32" s="522">
        <v>0</v>
      </c>
      <c r="I32" s="91">
        <v>8</v>
      </c>
      <c r="J32" s="182" t="s">
        <v>15</v>
      </c>
      <c r="L32" s="32"/>
      <c r="M32" s="28"/>
      <c r="S32" s="28"/>
      <c r="T32" s="28"/>
      <c r="U32" s="28"/>
    </row>
    <row r="33" spans="1:30" x14ac:dyDescent="0.15">
      <c r="H33" s="47">
        <v>0</v>
      </c>
      <c r="I33" s="91">
        <v>10</v>
      </c>
      <c r="J33" s="182" t="s">
        <v>16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11</v>
      </c>
      <c r="J34" s="182" t="s">
        <v>17</v>
      </c>
      <c r="L34" s="248"/>
      <c r="M34" s="28"/>
      <c r="S34" s="28"/>
      <c r="T34" s="28"/>
      <c r="U34" s="28"/>
    </row>
    <row r="35" spans="1:30" x14ac:dyDescent="0.15">
      <c r="H35" s="137">
        <v>0</v>
      </c>
      <c r="I35" s="91">
        <v>12</v>
      </c>
      <c r="J35" s="182" t="s">
        <v>18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13</v>
      </c>
      <c r="J36" s="182" t="s">
        <v>7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221">
        <v>0</v>
      </c>
      <c r="I37" s="91">
        <v>20</v>
      </c>
      <c r="J37" s="182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1">
        <v>28</v>
      </c>
      <c r="J38" s="182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521">
        <v>0</v>
      </c>
      <c r="I39" s="91">
        <v>29</v>
      </c>
      <c r="J39" s="182" t="s">
        <v>96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30</v>
      </c>
      <c r="J40" s="182" t="s">
        <v>33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31</v>
      </c>
      <c r="J41" s="182" t="s">
        <v>106</v>
      </c>
      <c r="L41" s="52"/>
      <c r="M41" s="28"/>
      <c r="S41" s="28"/>
      <c r="T41" s="28"/>
      <c r="U41" s="28"/>
    </row>
    <row r="42" spans="1:30" x14ac:dyDescent="0.15">
      <c r="H42" s="98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98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71535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206</v>
      </c>
      <c r="I47" s="91"/>
      <c r="J47" s="204" t="s">
        <v>71</v>
      </c>
      <c r="K47" s="4"/>
      <c r="L47" s="355" t="s">
        <v>184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53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55212</v>
      </c>
      <c r="I49" s="91">
        <v>26</v>
      </c>
      <c r="J49" s="182" t="s">
        <v>30</v>
      </c>
      <c r="K49" s="4">
        <f>SUM(I49)</f>
        <v>26</v>
      </c>
      <c r="L49" s="361">
        <v>57153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15364</v>
      </c>
      <c r="I50" s="91">
        <v>13</v>
      </c>
      <c r="J50" s="182" t="s">
        <v>7</v>
      </c>
      <c r="K50" s="4">
        <f t="shared" ref="K50:K58" si="7">SUM(I50)</f>
        <v>13</v>
      </c>
      <c r="L50" s="361">
        <v>26086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12036</v>
      </c>
      <c r="I51" s="91">
        <v>33</v>
      </c>
      <c r="J51" s="182" t="s">
        <v>0</v>
      </c>
      <c r="K51" s="4">
        <f t="shared" si="7"/>
        <v>33</v>
      </c>
      <c r="L51" s="361">
        <v>11344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11317</v>
      </c>
      <c r="I52" s="91">
        <v>40</v>
      </c>
      <c r="J52" s="182" t="s">
        <v>2</v>
      </c>
      <c r="K52" s="4">
        <f t="shared" si="7"/>
        <v>40</v>
      </c>
      <c r="L52" s="361">
        <v>10032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206</v>
      </c>
      <c r="D53" s="66" t="s">
        <v>184</v>
      </c>
      <c r="E53" s="66" t="s">
        <v>51</v>
      </c>
      <c r="F53" s="66" t="s">
        <v>50</v>
      </c>
      <c r="G53" s="66" t="s">
        <v>52</v>
      </c>
      <c r="H53" s="48">
        <v>6558</v>
      </c>
      <c r="I53" s="91">
        <v>25</v>
      </c>
      <c r="J53" s="182" t="s">
        <v>29</v>
      </c>
      <c r="K53" s="4">
        <f t="shared" si="7"/>
        <v>25</v>
      </c>
      <c r="L53" s="361">
        <v>9117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55212</v>
      </c>
      <c r="D54" s="110">
        <f>SUM(L49)</f>
        <v>57153</v>
      </c>
      <c r="E54" s="58">
        <f t="shared" ref="E54:E64" si="9">SUM(N63/M63*100)</f>
        <v>122.10181786014418</v>
      </c>
      <c r="F54" s="58">
        <f>SUM(C54/D54*100)</f>
        <v>96.603852816125141</v>
      </c>
      <c r="G54" s="4"/>
      <c r="H54" s="391">
        <v>4155</v>
      </c>
      <c r="I54" s="91">
        <v>34</v>
      </c>
      <c r="J54" s="182" t="s">
        <v>1</v>
      </c>
      <c r="K54" s="4">
        <f t="shared" si="7"/>
        <v>34</v>
      </c>
      <c r="L54" s="361">
        <v>5005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15364</v>
      </c>
      <c r="D55" s="110">
        <f t="shared" ref="D55:D64" si="10">SUM(L50)</f>
        <v>26086</v>
      </c>
      <c r="E55" s="58">
        <f t="shared" si="9"/>
        <v>98.424087123638699</v>
      </c>
      <c r="F55" s="58">
        <f t="shared" ref="F55:F64" si="11">SUM(C55/D55*100)</f>
        <v>58.897492908073303</v>
      </c>
      <c r="G55" s="4"/>
      <c r="H55" s="98">
        <v>3869</v>
      </c>
      <c r="I55" s="91">
        <v>24</v>
      </c>
      <c r="J55" s="182" t="s">
        <v>28</v>
      </c>
      <c r="K55" s="4">
        <f t="shared" si="7"/>
        <v>24</v>
      </c>
      <c r="L55" s="361">
        <v>4161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0</v>
      </c>
      <c r="C56" s="47">
        <f t="shared" si="8"/>
        <v>12036</v>
      </c>
      <c r="D56" s="110">
        <f t="shared" si="10"/>
        <v>11344</v>
      </c>
      <c r="E56" s="58">
        <f t="shared" si="9"/>
        <v>140.31242713919326</v>
      </c>
      <c r="F56" s="58">
        <f t="shared" si="11"/>
        <v>106.10014104372357</v>
      </c>
      <c r="G56" s="4"/>
      <c r="H56" s="98">
        <v>2856</v>
      </c>
      <c r="I56" s="91">
        <v>22</v>
      </c>
      <c r="J56" s="182" t="s">
        <v>26</v>
      </c>
      <c r="K56" s="4">
        <f t="shared" si="7"/>
        <v>22</v>
      </c>
      <c r="L56" s="361">
        <v>2667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</v>
      </c>
      <c r="C57" s="47">
        <f t="shared" si="8"/>
        <v>11317</v>
      </c>
      <c r="D57" s="110">
        <f t="shared" si="10"/>
        <v>10032</v>
      </c>
      <c r="E57" s="58">
        <f t="shared" si="9"/>
        <v>144.22072129476234</v>
      </c>
      <c r="F57" s="58">
        <f t="shared" si="11"/>
        <v>112.80901116427432</v>
      </c>
      <c r="G57" s="4"/>
      <c r="H57" s="140">
        <v>2674</v>
      </c>
      <c r="I57" s="91">
        <v>36</v>
      </c>
      <c r="J57" s="182" t="s">
        <v>5</v>
      </c>
      <c r="K57" s="4">
        <f t="shared" si="7"/>
        <v>36</v>
      </c>
      <c r="L57" s="361">
        <v>3534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29</v>
      </c>
      <c r="C58" s="47">
        <f t="shared" si="8"/>
        <v>6558</v>
      </c>
      <c r="D58" s="110">
        <f t="shared" si="10"/>
        <v>9117</v>
      </c>
      <c r="E58" s="58">
        <f t="shared" si="9"/>
        <v>36.923596644333088</v>
      </c>
      <c r="F58" s="58">
        <f t="shared" si="11"/>
        <v>71.931556433037187</v>
      </c>
      <c r="G58" s="13"/>
      <c r="H58" s="388">
        <v>2414</v>
      </c>
      <c r="I58" s="152">
        <v>17</v>
      </c>
      <c r="J58" s="185" t="s">
        <v>21</v>
      </c>
      <c r="K58" s="15">
        <f t="shared" si="7"/>
        <v>17</v>
      </c>
      <c r="L58" s="362">
        <v>183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1</v>
      </c>
      <c r="C59" s="47">
        <f t="shared" si="8"/>
        <v>4155</v>
      </c>
      <c r="D59" s="110">
        <f t="shared" si="10"/>
        <v>5005</v>
      </c>
      <c r="E59" s="58">
        <f t="shared" si="9"/>
        <v>111.36424551058697</v>
      </c>
      <c r="F59" s="58">
        <f t="shared" si="11"/>
        <v>83.016983016983019</v>
      </c>
      <c r="G59" s="4"/>
      <c r="H59" s="517">
        <v>1929</v>
      </c>
      <c r="I59" s="395">
        <v>38</v>
      </c>
      <c r="J59" s="255" t="s">
        <v>38</v>
      </c>
      <c r="K59" s="9" t="s">
        <v>67</v>
      </c>
      <c r="L59" s="363">
        <v>134427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28</v>
      </c>
      <c r="C60" s="47">
        <f t="shared" si="8"/>
        <v>3869</v>
      </c>
      <c r="D60" s="110">
        <f t="shared" si="10"/>
        <v>4161</v>
      </c>
      <c r="E60" s="58">
        <f t="shared" si="9"/>
        <v>100.15531969971525</v>
      </c>
      <c r="F60" s="58">
        <f t="shared" si="11"/>
        <v>92.982456140350877</v>
      </c>
      <c r="G60" s="4"/>
      <c r="H60" s="102">
        <v>1611</v>
      </c>
      <c r="I60" s="155">
        <v>16</v>
      </c>
      <c r="J60" s="182" t="s">
        <v>3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26</v>
      </c>
      <c r="C61" s="47">
        <f t="shared" si="8"/>
        <v>2856</v>
      </c>
      <c r="D61" s="110">
        <f t="shared" si="10"/>
        <v>2667</v>
      </c>
      <c r="E61" s="58">
        <f t="shared" si="9"/>
        <v>94.883720930232556</v>
      </c>
      <c r="F61" s="58">
        <f t="shared" si="11"/>
        <v>107.08661417322836</v>
      </c>
      <c r="G61" s="12"/>
      <c r="H61" s="140">
        <v>524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5</v>
      </c>
      <c r="C62" s="47">
        <f t="shared" si="8"/>
        <v>2674</v>
      </c>
      <c r="D62" s="110">
        <f t="shared" si="10"/>
        <v>3534</v>
      </c>
      <c r="E62" s="58">
        <f t="shared" si="9"/>
        <v>121.26984126984127</v>
      </c>
      <c r="F62" s="58">
        <f t="shared" si="11"/>
        <v>75.664968873797406</v>
      </c>
      <c r="G62" s="13"/>
      <c r="H62" s="102">
        <v>235</v>
      </c>
      <c r="I62" s="198">
        <v>23</v>
      </c>
      <c r="J62" s="182" t="s">
        <v>27</v>
      </c>
      <c r="K62" s="55"/>
      <c r="L62" s="1" t="s">
        <v>61</v>
      </c>
      <c r="M62" s="104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21</v>
      </c>
      <c r="C63" s="388">
        <f t="shared" si="8"/>
        <v>2414</v>
      </c>
      <c r="D63" s="153">
        <f t="shared" si="10"/>
        <v>183</v>
      </c>
      <c r="E63" s="64">
        <f t="shared" si="9"/>
        <v>80.199335548172755</v>
      </c>
      <c r="F63" s="64">
        <f t="shared" si="11"/>
        <v>1319.1256830601094</v>
      </c>
      <c r="G63" s="103"/>
      <c r="H63" s="102">
        <v>210</v>
      </c>
      <c r="I63" s="91">
        <v>4</v>
      </c>
      <c r="J63" s="182" t="s">
        <v>11</v>
      </c>
      <c r="K63" s="4">
        <f>SUM(K49)</f>
        <v>26</v>
      </c>
      <c r="L63" s="182" t="s">
        <v>30</v>
      </c>
      <c r="M63" s="193">
        <v>45218</v>
      </c>
      <c r="N63" s="99">
        <f>SUM(H49)</f>
        <v>55212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3">
        <f>SUM(H89)</f>
        <v>121304</v>
      </c>
      <c r="D64" s="154">
        <f t="shared" si="10"/>
        <v>134427</v>
      </c>
      <c r="E64" s="77">
        <f t="shared" si="9"/>
        <v>105.38368648301146</v>
      </c>
      <c r="F64" s="77">
        <f t="shared" si="11"/>
        <v>90.237824246617123</v>
      </c>
      <c r="G64" s="76"/>
      <c r="H64" s="102">
        <v>187</v>
      </c>
      <c r="I64" s="91">
        <v>9</v>
      </c>
      <c r="J64" s="393" t="s">
        <v>170</v>
      </c>
      <c r="K64" s="4">
        <f t="shared" ref="K64:K72" si="12">SUM(K50)</f>
        <v>13</v>
      </c>
      <c r="L64" s="182" t="s">
        <v>7</v>
      </c>
      <c r="M64" s="193">
        <v>15610</v>
      </c>
      <c r="N64" s="99">
        <f t="shared" ref="N64:N72" si="13">SUM(H50)</f>
        <v>15364</v>
      </c>
      <c r="O64" s="49"/>
      <c r="S64" s="28"/>
      <c r="T64" s="28"/>
      <c r="U64" s="28"/>
      <c r="V64" s="28"/>
    </row>
    <row r="65" spans="2:22" x14ac:dyDescent="0.15">
      <c r="H65" s="506">
        <v>91</v>
      </c>
      <c r="I65" s="91">
        <v>1</v>
      </c>
      <c r="J65" s="182" t="s">
        <v>4</v>
      </c>
      <c r="K65" s="4">
        <f t="shared" si="12"/>
        <v>33</v>
      </c>
      <c r="L65" s="182" t="s">
        <v>0</v>
      </c>
      <c r="M65" s="193">
        <v>8578</v>
      </c>
      <c r="N65" s="99">
        <f t="shared" si="13"/>
        <v>12036</v>
      </c>
      <c r="O65" s="49"/>
      <c r="S65" s="28"/>
      <c r="T65" s="28"/>
      <c r="U65" s="28"/>
      <c r="V65" s="28"/>
    </row>
    <row r="66" spans="2:22" x14ac:dyDescent="0.15">
      <c r="H66" s="99">
        <v>24</v>
      </c>
      <c r="I66" s="91">
        <v>15</v>
      </c>
      <c r="J66" s="182" t="s">
        <v>20</v>
      </c>
      <c r="K66" s="4">
        <f t="shared" si="12"/>
        <v>40</v>
      </c>
      <c r="L66" s="182" t="s">
        <v>2</v>
      </c>
      <c r="M66" s="193">
        <v>7847</v>
      </c>
      <c r="N66" s="99">
        <f t="shared" si="13"/>
        <v>11317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99">
        <v>20</v>
      </c>
      <c r="I67" s="91">
        <v>29</v>
      </c>
      <c r="J67" s="182" t="s">
        <v>96</v>
      </c>
      <c r="K67" s="4">
        <f t="shared" si="12"/>
        <v>25</v>
      </c>
      <c r="L67" s="182" t="s">
        <v>29</v>
      </c>
      <c r="M67" s="193">
        <v>17761</v>
      </c>
      <c r="N67" s="99">
        <f t="shared" si="13"/>
        <v>6558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8</v>
      </c>
      <c r="I68" s="91">
        <v>30</v>
      </c>
      <c r="J68" s="182" t="s">
        <v>33</v>
      </c>
      <c r="K68" s="4">
        <f t="shared" si="12"/>
        <v>34</v>
      </c>
      <c r="L68" s="182" t="s">
        <v>1</v>
      </c>
      <c r="M68" s="193">
        <v>3731</v>
      </c>
      <c r="N68" s="99">
        <f t="shared" si="13"/>
        <v>4155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7</v>
      </c>
      <c r="I69" s="91">
        <v>12</v>
      </c>
      <c r="J69" s="182" t="s">
        <v>18</v>
      </c>
      <c r="K69" s="4">
        <f t="shared" si="12"/>
        <v>24</v>
      </c>
      <c r="L69" s="182" t="s">
        <v>28</v>
      </c>
      <c r="M69" s="193">
        <v>3863</v>
      </c>
      <c r="N69" s="99">
        <f t="shared" si="13"/>
        <v>3869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3</v>
      </c>
      <c r="I70" s="91">
        <v>27</v>
      </c>
      <c r="J70" s="182" t="s">
        <v>31</v>
      </c>
      <c r="K70" s="4">
        <f t="shared" si="12"/>
        <v>22</v>
      </c>
      <c r="L70" s="182" t="s">
        <v>26</v>
      </c>
      <c r="M70" s="193">
        <v>3010</v>
      </c>
      <c r="N70" s="99">
        <f t="shared" si="13"/>
        <v>2856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0</v>
      </c>
      <c r="I71" s="91">
        <v>2</v>
      </c>
      <c r="J71" s="182" t="s">
        <v>6</v>
      </c>
      <c r="K71" s="4">
        <f t="shared" si="12"/>
        <v>36</v>
      </c>
      <c r="L71" s="182" t="s">
        <v>5</v>
      </c>
      <c r="M71" s="193">
        <v>2205</v>
      </c>
      <c r="N71" s="99">
        <f t="shared" si="13"/>
        <v>2674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391">
        <v>0</v>
      </c>
      <c r="I72" s="91">
        <v>3</v>
      </c>
      <c r="J72" s="182" t="s">
        <v>10</v>
      </c>
      <c r="K72" s="4">
        <f t="shared" si="12"/>
        <v>17</v>
      </c>
      <c r="L72" s="185" t="s">
        <v>21</v>
      </c>
      <c r="M72" s="194">
        <v>3010</v>
      </c>
      <c r="N72" s="99">
        <f t="shared" si="13"/>
        <v>2414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98">
        <v>0</v>
      </c>
      <c r="I73" s="91">
        <v>5</v>
      </c>
      <c r="J73" s="182" t="s">
        <v>12</v>
      </c>
      <c r="K73" s="47"/>
      <c r="L73" s="393" t="s">
        <v>200</v>
      </c>
      <c r="M73" s="192">
        <v>115107</v>
      </c>
      <c r="N73" s="191">
        <f>SUM(H89)</f>
        <v>121304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6</v>
      </c>
      <c r="J74" s="182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7</v>
      </c>
      <c r="J75" s="182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98">
        <v>0</v>
      </c>
      <c r="I76" s="91">
        <v>8</v>
      </c>
      <c r="J76" s="182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10</v>
      </c>
      <c r="J77" s="182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11</v>
      </c>
      <c r="J78" s="182" t="s">
        <v>17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14</v>
      </c>
      <c r="J79" s="182" t="s">
        <v>19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18</v>
      </c>
      <c r="J80" s="182" t="s">
        <v>22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524">
        <v>0</v>
      </c>
      <c r="I81" s="91">
        <v>19</v>
      </c>
      <c r="J81" s="182" t="s">
        <v>23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99">
        <v>0</v>
      </c>
      <c r="I82" s="91">
        <v>20</v>
      </c>
      <c r="J82" s="182" t="s">
        <v>24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28</v>
      </c>
      <c r="J83" s="182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31</v>
      </c>
      <c r="J84" s="182" t="s">
        <v>97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32</v>
      </c>
      <c r="J85" s="182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345">
        <v>0</v>
      </c>
      <c r="I86" s="91">
        <v>35</v>
      </c>
      <c r="J86" s="182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4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121304</v>
      </c>
      <c r="I89" s="91"/>
      <c r="J89" s="4" t="s">
        <v>94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R53" sqref="R5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65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206</v>
      </c>
      <c r="I2" s="91"/>
      <c r="J2" s="213" t="s">
        <v>104</v>
      </c>
      <c r="K2" s="4"/>
      <c r="L2" s="205" t="s">
        <v>184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101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39094</v>
      </c>
      <c r="I4" s="91">
        <v>17</v>
      </c>
      <c r="J4" s="36" t="s">
        <v>21</v>
      </c>
      <c r="K4" s="231">
        <f>SUM(I4)</f>
        <v>17</v>
      </c>
      <c r="L4" s="322">
        <v>31621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48">
        <v>27912</v>
      </c>
      <c r="I5" s="91">
        <v>3</v>
      </c>
      <c r="J5" s="36" t="s">
        <v>10</v>
      </c>
      <c r="K5" s="231">
        <f t="shared" ref="K5:K13" si="0">SUM(I5)</f>
        <v>3</v>
      </c>
      <c r="L5" s="322">
        <v>13178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21692</v>
      </c>
      <c r="I6" s="91">
        <v>33</v>
      </c>
      <c r="J6" s="36" t="s">
        <v>0</v>
      </c>
      <c r="K6" s="231">
        <f t="shared" si="0"/>
        <v>33</v>
      </c>
      <c r="L6" s="322">
        <v>22407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17470</v>
      </c>
      <c r="I7" s="91">
        <v>31</v>
      </c>
      <c r="J7" s="36" t="s">
        <v>64</v>
      </c>
      <c r="K7" s="231">
        <f t="shared" si="0"/>
        <v>31</v>
      </c>
      <c r="L7" s="322">
        <v>22272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16397</v>
      </c>
      <c r="I8" s="91">
        <v>34</v>
      </c>
      <c r="J8" s="36" t="s">
        <v>1</v>
      </c>
      <c r="K8" s="231">
        <f t="shared" si="0"/>
        <v>34</v>
      </c>
      <c r="L8" s="322">
        <v>17520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15646</v>
      </c>
      <c r="I9" s="91">
        <v>16</v>
      </c>
      <c r="J9" s="36" t="s">
        <v>3</v>
      </c>
      <c r="K9" s="231">
        <f t="shared" si="0"/>
        <v>16</v>
      </c>
      <c r="L9" s="322">
        <v>15234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345">
        <v>13404</v>
      </c>
      <c r="I10" s="91">
        <v>40</v>
      </c>
      <c r="J10" s="349" t="s">
        <v>2</v>
      </c>
      <c r="K10" s="231">
        <f t="shared" si="0"/>
        <v>40</v>
      </c>
      <c r="L10" s="322">
        <v>13709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12750</v>
      </c>
      <c r="I11" s="91">
        <v>13</v>
      </c>
      <c r="J11" s="36" t="s">
        <v>7</v>
      </c>
      <c r="K11" s="231">
        <f t="shared" si="0"/>
        <v>13</v>
      </c>
      <c r="L11" s="322">
        <v>15053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8">
        <v>12610</v>
      </c>
      <c r="I12" s="91">
        <v>2</v>
      </c>
      <c r="J12" s="36" t="s">
        <v>6</v>
      </c>
      <c r="K12" s="231">
        <f t="shared" si="0"/>
        <v>2</v>
      </c>
      <c r="L12" s="323">
        <v>18851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3">
        <v>7196</v>
      </c>
      <c r="I13" s="152">
        <v>11</v>
      </c>
      <c r="J13" s="84" t="s">
        <v>17</v>
      </c>
      <c r="K13" s="231">
        <f t="shared" si="0"/>
        <v>11</v>
      </c>
      <c r="L13" s="323">
        <v>6802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6553</v>
      </c>
      <c r="I14" s="254">
        <v>21</v>
      </c>
      <c r="J14" s="514" t="s">
        <v>166</v>
      </c>
      <c r="K14" s="120" t="s">
        <v>8</v>
      </c>
      <c r="L14" s="324">
        <v>214509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6152</v>
      </c>
      <c r="I15" s="91">
        <v>25</v>
      </c>
      <c r="J15" s="36" t="s">
        <v>29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5978</v>
      </c>
      <c r="I16" s="91">
        <v>38</v>
      </c>
      <c r="J16" s="36" t="s">
        <v>38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4920</v>
      </c>
      <c r="I17" s="91">
        <v>26</v>
      </c>
      <c r="J17" s="36" t="s">
        <v>30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512">
        <v>2782</v>
      </c>
      <c r="I18" s="91">
        <v>9</v>
      </c>
      <c r="J18" s="393" t="s">
        <v>172</v>
      </c>
      <c r="K18" s="1"/>
      <c r="L18" s="214" t="s">
        <v>104</v>
      </c>
      <c r="M1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2179</v>
      </c>
      <c r="I19" s="91">
        <v>24</v>
      </c>
      <c r="J19" s="349" t="s">
        <v>28</v>
      </c>
      <c r="K19" s="131">
        <f>SUM(I4)</f>
        <v>17</v>
      </c>
      <c r="L19" s="36" t="s">
        <v>21</v>
      </c>
      <c r="M19" s="448">
        <v>31665</v>
      </c>
      <c r="N19" s="99">
        <f>SUM(H4)</f>
        <v>39094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206</v>
      </c>
      <c r="D20" s="66" t="s">
        <v>184</v>
      </c>
      <c r="E20" s="66" t="s">
        <v>51</v>
      </c>
      <c r="F20" s="66" t="s">
        <v>50</v>
      </c>
      <c r="G20" s="67" t="s">
        <v>52</v>
      </c>
      <c r="H20" s="98">
        <v>1527</v>
      </c>
      <c r="I20" s="91">
        <v>1</v>
      </c>
      <c r="J20" s="36" t="s">
        <v>4</v>
      </c>
      <c r="K20" s="131">
        <f t="shared" ref="K20:K28" si="1">SUM(I5)</f>
        <v>3</v>
      </c>
      <c r="L20" s="36" t="s">
        <v>10</v>
      </c>
      <c r="M20" s="449">
        <v>4473</v>
      </c>
      <c r="N20" s="99">
        <f t="shared" ref="N20:N28" si="2">SUM(H5)</f>
        <v>27912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21</v>
      </c>
      <c r="C21" s="230">
        <f>SUM(H4)</f>
        <v>39094</v>
      </c>
      <c r="D21" s="6">
        <f>SUM(L4)</f>
        <v>31621</v>
      </c>
      <c r="E21" s="58">
        <f t="shared" ref="E21:E30" si="3">SUM(N19/M19*100)</f>
        <v>123.46123480183167</v>
      </c>
      <c r="F21" s="58">
        <f t="shared" ref="F21:F31" si="4">SUM(C21/D21*100)</f>
        <v>123.63302868346983</v>
      </c>
      <c r="G21" s="69"/>
      <c r="H21" s="98">
        <v>1327</v>
      </c>
      <c r="I21" s="91">
        <v>36</v>
      </c>
      <c r="J21" s="36" t="s">
        <v>5</v>
      </c>
      <c r="K21" s="131">
        <f t="shared" si="1"/>
        <v>33</v>
      </c>
      <c r="L21" s="36" t="s">
        <v>0</v>
      </c>
      <c r="M21" s="449">
        <v>14913</v>
      </c>
      <c r="N21" s="99">
        <f t="shared" si="2"/>
        <v>21692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10</v>
      </c>
      <c r="C22" s="230">
        <f t="shared" ref="C22:C30" si="5">SUM(H5)</f>
        <v>27912</v>
      </c>
      <c r="D22" s="6">
        <f t="shared" ref="D22:D30" si="6">SUM(L5)</f>
        <v>13178</v>
      </c>
      <c r="E22" s="58">
        <f t="shared" si="3"/>
        <v>624.01073105298451</v>
      </c>
      <c r="F22" s="58">
        <f t="shared" si="4"/>
        <v>211.8075580512976</v>
      </c>
      <c r="G22" s="69"/>
      <c r="H22" s="98">
        <v>1025</v>
      </c>
      <c r="I22" s="91">
        <v>14</v>
      </c>
      <c r="J22" s="36" t="s">
        <v>19</v>
      </c>
      <c r="K22" s="131">
        <f t="shared" si="1"/>
        <v>31</v>
      </c>
      <c r="L22" s="36" t="s">
        <v>64</v>
      </c>
      <c r="M22" s="449">
        <v>27859</v>
      </c>
      <c r="N22" s="99">
        <f t="shared" si="2"/>
        <v>17470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0</v>
      </c>
      <c r="C23" s="458">
        <f t="shared" si="5"/>
        <v>21692</v>
      </c>
      <c r="D23" s="110">
        <f t="shared" si="6"/>
        <v>22407</v>
      </c>
      <c r="E23" s="459">
        <f t="shared" si="3"/>
        <v>145.45698383960303</v>
      </c>
      <c r="F23" s="459">
        <f t="shared" si="4"/>
        <v>96.809032891507115</v>
      </c>
      <c r="G23" s="69"/>
      <c r="H23" s="98">
        <v>745</v>
      </c>
      <c r="I23" s="91">
        <v>27</v>
      </c>
      <c r="J23" s="36" t="s">
        <v>31</v>
      </c>
      <c r="K23" s="131">
        <f t="shared" si="1"/>
        <v>34</v>
      </c>
      <c r="L23" s="36" t="s">
        <v>1</v>
      </c>
      <c r="M23" s="449">
        <v>13842</v>
      </c>
      <c r="N23" s="99">
        <f t="shared" si="2"/>
        <v>16397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64</v>
      </c>
      <c r="C24" s="230">
        <f t="shared" si="5"/>
        <v>17470</v>
      </c>
      <c r="D24" s="6">
        <f t="shared" si="6"/>
        <v>22272</v>
      </c>
      <c r="E24" s="58">
        <f t="shared" si="3"/>
        <v>62.708639936824731</v>
      </c>
      <c r="F24" s="58">
        <f t="shared" si="4"/>
        <v>78.439295977011497</v>
      </c>
      <c r="G24" s="69"/>
      <c r="H24" s="98">
        <v>463</v>
      </c>
      <c r="I24" s="91">
        <v>12</v>
      </c>
      <c r="J24" s="36" t="s">
        <v>18</v>
      </c>
      <c r="K24" s="131">
        <f t="shared" si="1"/>
        <v>16</v>
      </c>
      <c r="L24" s="36" t="s">
        <v>3</v>
      </c>
      <c r="M24" s="449">
        <v>10996</v>
      </c>
      <c r="N24" s="99">
        <f t="shared" si="2"/>
        <v>15646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1</v>
      </c>
      <c r="C25" s="230">
        <f t="shared" si="5"/>
        <v>16397</v>
      </c>
      <c r="D25" s="6">
        <f t="shared" si="6"/>
        <v>17520</v>
      </c>
      <c r="E25" s="58">
        <f t="shared" si="3"/>
        <v>118.45831527235948</v>
      </c>
      <c r="F25" s="58">
        <f t="shared" si="4"/>
        <v>93.590182648401836</v>
      </c>
      <c r="G25" s="79"/>
      <c r="H25" s="48">
        <v>282</v>
      </c>
      <c r="I25" s="91">
        <v>4</v>
      </c>
      <c r="J25" s="36" t="s">
        <v>11</v>
      </c>
      <c r="K25" s="131">
        <f t="shared" si="1"/>
        <v>40</v>
      </c>
      <c r="L25" s="349" t="s">
        <v>2</v>
      </c>
      <c r="M25" s="449">
        <v>13446</v>
      </c>
      <c r="N25" s="99">
        <f t="shared" si="2"/>
        <v>13404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3</v>
      </c>
      <c r="C26" s="230">
        <f t="shared" si="5"/>
        <v>15646</v>
      </c>
      <c r="D26" s="6">
        <f t="shared" si="6"/>
        <v>15234</v>
      </c>
      <c r="E26" s="58">
        <f t="shared" si="3"/>
        <v>142.28810476536921</v>
      </c>
      <c r="F26" s="58">
        <f t="shared" si="4"/>
        <v>102.70447682814756</v>
      </c>
      <c r="G26" s="69"/>
      <c r="H26" s="98">
        <v>263</v>
      </c>
      <c r="I26" s="91">
        <v>20</v>
      </c>
      <c r="J26" s="36" t="s">
        <v>24</v>
      </c>
      <c r="K26" s="131">
        <f t="shared" si="1"/>
        <v>13</v>
      </c>
      <c r="L26" s="36" t="s">
        <v>7</v>
      </c>
      <c r="M26" s="449">
        <v>8936</v>
      </c>
      <c r="N26" s="99">
        <f t="shared" si="2"/>
        <v>12750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49" t="s">
        <v>2</v>
      </c>
      <c r="C27" s="230">
        <f t="shared" si="5"/>
        <v>13404</v>
      </c>
      <c r="D27" s="6">
        <f t="shared" si="6"/>
        <v>13709</v>
      </c>
      <c r="E27" s="58">
        <f t="shared" si="3"/>
        <v>99.68763944667559</v>
      </c>
      <c r="F27" s="58">
        <f t="shared" si="4"/>
        <v>97.775184185571518</v>
      </c>
      <c r="G27" s="69"/>
      <c r="H27" s="98">
        <v>260</v>
      </c>
      <c r="I27" s="91">
        <v>39</v>
      </c>
      <c r="J27" s="36" t="s">
        <v>39</v>
      </c>
      <c r="K27" s="131">
        <f t="shared" si="1"/>
        <v>2</v>
      </c>
      <c r="L27" s="36" t="s">
        <v>6</v>
      </c>
      <c r="M27" s="450">
        <v>12936</v>
      </c>
      <c r="N27" s="99">
        <f t="shared" si="2"/>
        <v>12610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7</v>
      </c>
      <c r="C28" s="230">
        <f t="shared" si="5"/>
        <v>12750</v>
      </c>
      <c r="D28" s="6">
        <f t="shared" si="6"/>
        <v>15053</v>
      </c>
      <c r="E28" s="58">
        <f t="shared" si="3"/>
        <v>142.68128916741273</v>
      </c>
      <c r="F28" s="58">
        <f t="shared" si="4"/>
        <v>84.700724108151206</v>
      </c>
      <c r="G28" s="80"/>
      <c r="H28" s="98">
        <v>246</v>
      </c>
      <c r="I28" s="91">
        <v>7</v>
      </c>
      <c r="J28" s="36" t="s">
        <v>14</v>
      </c>
      <c r="K28" s="206">
        <f t="shared" si="1"/>
        <v>11</v>
      </c>
      <c r="L28" s="84" t="s">
        <v>17</v>
      </c>
      <c r="M28" s="451">
        <v>6542</v>
      </c>
      <c r="N28" s="190">
        <f t="shared" si="2"/>
        <v>7196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6</v>
      </c>
      <c r="C29" s="230">
        <f t="shared" si="5"/>
        <v>12610</v>
      </c>
      <c r="D29" s="6">
        <f t="shared" si="6"/>
        <v>18851</v>
      </c>
      <c r="E29" s="58">
        <f t="shared" si="3"/>
        <v>97.47990105132962</v>
      </c>
      <c r="F29" s="58">
        <f t="shared" si="4"/>
        <v>66.893003023712268</v>
      </c>
      <c r="G29" s="79"/>
      <c r="H29" s="48">
        <v>104</v>
      </c>
      <c r="I29" s="91">
        <v>5</v>
      </c>
      <c r="J29" s="36" t="s">
        <v>12</v>
      </c>
      <c r="K29" s="129"/>
      <c r="L29" s="129" t="s">
        <v>176</v>
      </c>
      <c r="M29" s="452">
        <v>177195</v>
      </c>
      <c r="N29" s="195">
        <f>SUM(H44)</f>
        <v>219382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17</v>
      </c>
      <c r="C30" s="230">
        <f t="shared" si="5"/>
        <v>7196</v>
      </c>
      <c r="D30" s="6">
        <f t="shared" si="6"/>
        <v>6802</v>
      </c>
      <c r="E30" s="64">
        <f t="shared" si="3"/>
        <v>109.99694283093855</v>
      </c>
      <c r="F30" s="70">
        <f t="shared" si="4"/>
        <v>105.79241399588358</v>
      </c>
      <c r="G30" s="82"/>
      <c r="H30" s="98">
        <v>96</v>
      </c>
      <c r="I30" s="91">
        <v>10</v>
      </c>
      <c r="J30" s="36" t="s">
        <v>16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219382</v>
      </c>
      <c r="D31" s="74">
        <f>SUM(L14)</f>
        <v>214509</v>
      </c>
      <c r="E31" s="77">
        <f>SUM(N29/M29*100)</f>
        <v>123.8082338666441</v>
      </c>
      <c r="F31" s="70">
        <f t="shared" si="4"/>
        <v>102.27169955572958</v>
      </c>
      <c r="G31" s="78"/>
      <c r="H31" s="98">
        <v>77</v>
      </c>
      <c r="I31" s="91">
        <v>29</v>
      </c>
      <c r="J31" s="36" t="s">
        <v>54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69</v>
      </c>
      <c r="I32" s="91">
        <v>15</v>
      </c>
      <c r="J32" s="36" t="s">
        <v>20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64</v>
      </c>
      <c r="I33" s="91">
        <v>18</v>
      </c>
      <c r="J33" s="36" t="s">
        <v>22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64</v>
      </c>
      <c r="I34" s="91">
        <v>32</v>
      </c>
      <c r="J34" s="36" t="s">
        <v>35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19</v>
      </c>
      <c r="I35" s="91">
        <v>23</v>
      </c>
      <c r="J35" s="36" t="s">
        <v>27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13</v>
      </c>
      <c r="I36" s="91">
        <v>37</v>
      </c>
      <c r="J36" s="36" t="s">
        <v>37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391">
        <v>3</v>
      </c>
      <c r="I37" s="91">
        <v>19</v>
      </c>
      <c r="J37" s="36" t="s">
        <v>23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6</v>
      </c>
      <c r="J38" s="36" t="s">
        <v>13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8</v>
      </c>
      <c r="J39" s="36" t="s">
        <v>15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345">
        <v>0</v>
      </c>
      <c r="I40" s="91">
        <v>22</v>
      </c>
      <c r="J40" s="36" t="s">
        <v>26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28</v>
      </c>
      <c r="J41" s="36" t="s">
        <v>32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30</v>
      </c>
      <c r="J42" s="36" t="s">
        <v>33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35</v>
      </c>
      <c r="J43" s="36" t="s">
        <v>36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219382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206</v>
      </c>
      <c r="I48" s="91"/>
      <c r="J48" s="216" t="s">
        <v>92</v>
      </c>
      <c r="K48" s="4"/>
      <c r="L48" s="384" t="s">
        <v>184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182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34805</v>
      </c>
      <c r="I50" s="91">
        <v>16</v>
      </c>
      <c r="J50" s="36" t="s">
        <v>3</v>
      </c>
      <c r="K50" s="382">
        <f>SUM(I50)</f>
        <v>16</v>
      </c>
      <c r="L50" s="385">
        <v>31612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9430</v>
      </c>
      <c r="I51" s="91">
        <v>33</v>
      </c>
      <c r="J51" s="36" t="s">
        <v>0</v>
      </c>
      <c r="K51" s="382">
        <f t="shared" ref="K51:K59" si="7">SUM(I51)</f>
        <v>33</v>
      </c>
      <c r="L51" s="386">
        <v>2735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5650</v>
      </c>
      <c r="I52" s="91">
        <v>26</v>
      </c>
      <c r="J52" s="36" t="s">
        <v>30</v>
      </c>
      <c r="K52" s="382">
        <f t="shared" si="7"/>
        <v>26</v>
      </c>
      <c r="L52" s="386">
        <v>4969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206</v>
      </c>
      <c r="D53" s="66" t="s">
        <v>184</v>
      </c>
      <c r="E53" s="66" t="s">
        <v>51</v>
      </c>
      <c r="F53" s="66" t="s">
        <v>50</v>
      </c>
      <c r="G53" s="67" t="s">
        <v>52</v>
      </c>
      <c r="H53" s="48">
        <v>4940</v>
      </c>
      <c r="I53" s="91">
        <v>38</v>
      </c>
      <c r="J53" s="36" t="s">
        <v>38</v>
      </c>
      <c r="K53" s="382">
        <f t="shared" si="7"/>
        <v>38</v>
      </c>
      <c r="L53" s="386">
        <v>8827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34805</v>
      </c>
      <c r="D54" s="110">
        <f>SUM(L50)</f>
        <v>31612</v>
      </c>
      <c r="E54" s="58">
        <f t="shared" ref="E54:E63" si="8">SUM(N67/M67*100)</f>
        <v>166.20505228976648</v>
      </c>
      <c r="F54" s="58">
        <f t="shared" ref="F54:F61" si="9">SUM(C54/D54*100)</f>
        <v>110.10059471086929</v>
      </c>
      <c r="G54" s="69"/>
      <c r="H54" s="98">
        <v>3783</v>
      </c>
      <c r="I54" s="91">
        <v>34</v>
      </c>
      <c r="J54" s="36" t="s">
        <v>1</v>
      </c>
      <c r="K54" s="382">
        <f t="shared" si="7"/>
        <v>34</v>
      </c>
      <c r="L54" s="386">
        <v>3441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9430</v>
      </c>
      <c r="D55" s="110">
        <f t="shared" ref="D55:D63" si="11">SUM(L51)</f>
        <v>2735</v>
      </c>
      <c r="E55" s="58">
        <f t="shared" si="8"/>
        <v>153.90892769707852</v>
      </c>
      <c r="F55" s="58">
        <f t="shared" si="9"/>
        <v>344.78976234003659</v>
      </c>
      <c r="G55" s="69"/>
      <c r="H55" s="98">
        <v>2607</v>
      </c>
      <c r="I55" s="91">
        <v>36</v>
      </c>
      <c r="J55" s="36" t="s">
        <v>5</v>
      </c>
      <c r="K55" s="382">
        <f t="shared" si="7"/>
        <v>36</v>
      </c>
      <c r="L55" s="386">
        <v>333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5650</v>
      </c>
      <c r="D56" s="110">
        <f t="shared" si="11"/>
        <v>4969</v>
      </c>
      <c r="E56" s="58">
        <f t="shared" si="8"/>
        <v>129.9746951920865</v>
      </c>
      <c r="F56" s="58">
        <f t="shared" si="9"/>
        <v>113.70497081907828</v>
      </c>
      <c r="G56" s="69"/>
      <c r="H56" s="48">
        <v>1950</v>
      </c>
      <c r="I56" s="91">
        <v>40</v>
      </c>
      <c r="J56" s="36" t="s">
        <v>2</v>
      </c>
      <c r="K56" s="382">
        <f t="shared" si="7"/>
        <v>40</v>
      </c>
      <c r="L56" s="386">
        <v>1350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38</v>
      </c>
      <c r="C57" s="47">
        <f t="shared" si="10"/>
        <v>4940</v>
      </c>
      <c r="D57" s="110">
        <f t="shared" si="11"/>
        <v>8827</v>
      </c>
      <c r="E57" s="58">
        <f t="shared" si="8"/>
        <v>128.77997914494267</v>
      </c>
      <c r="F57" s="58">
        <f t="shared" si="9"/>
        <v>55.964653902798233</v>
      </c>
      <c r="G57" s="69"/>
      <c r="H57" s="48">
        <v>1113</v>
      </c>
      <c r="I57" s="91">
        <v>25</v>
      </c>
      <c r="J57" s="36" t="s">
        <v>29</v>
      </c>
      <c r="K57" s="382">
        <f t="shared" si="7"/>
        <v>25</v>
      </c>
      <c r="L57" s="386">
        <v>1771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3783</v>
      </c>
      <c r="D58" s="110">
        <f t="shared" si="11"/>
        <v>3441</v>
      </c>
      <c r="E58" s="58">
        <f t="shared" si="8"/>
        <v>117.01206309928858</v>
      </c>
      <c r="F58" s="58">
        <f t="shared" si="9"/>
        <v>109.93897122929381</v>
      </c>
      <c r="G58" s="79"/>
      <c r="H58" s="48">
        <v>690</v>
      </c>
      <c r="I58" s="91">
        <v>14</v>
      </c>
      <c r="J58" s="36" t="s">
        <v>19</v>
      </c>
      <c r="K58" s="382">
        <f t="shared" si="7"/>
        <v>14</v>
      </c>
      <c r="L58" s="386">
        <v>900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5</v>
      </c>
      <c r="C59" s="47">
        <f t="shared" si="10"/>
        <v>2607</v>
      </c>
      <c r="D59" s="110">
        <f t="shared" si="11"/>
        <v>333</v>
      </c>
      <c r="E59" s="58">
        <f t="shared" si="8"/>
        <v>144.75291504719601</v>
      </c>
      <c r="F59" s="58">
        <f t="shared" si="9"/>
        <v>782.88288288288288</v>
      </c>
      <c r="G59" s="69"/>
      <c r="H59" s="460">
        <v>687</v>
      </c>
      <c r="I59" s="152">
        <v>24</v>
      </c>
      <c r="J59" s="508" t="s">
        <v>28</v>
      </c>
      <c r="K59" s="383">
        <f t="shared" si="7"/>
        <v>24</v>
      </c>
      <c r="L59" s="387">
        <v>220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2</v>
      </c>
      <c r="C60" s="99">
        <f t="shared" si="10"/>
        <v>1950</v>
      </c>
      <c r="D60" s="110">
        <f t="shared" si="11"/>
        <v>1350</v>
      </c>
      <c r="E60" s="58">
        <f t="shared" si="8"/>
        <v>103.72340425531914</v>
      </c>
      <c r="F60" s="58">
        <f t="shared" si="9"/>
        <v>144.44444444444443</v>
      </c>
      <c r="G60" s="440"/>
      <c r="H60" s="511">
        <v>518</v>
      </c>
      <c r="I60" s="254">
        <v>31</v>
      </c>
      <c r="J60" s="468" t="s">
        <v>108</v>
      </c>
      <c r="K60" s="441" t="s">
        <v>8</v>
      </c>
      <c r="L60" s="454">
        <v>58315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1113</v>
      </c>
      <c r="D61" s="110">
        <f t="shared" si="11"/>
        <v>1771</v>
      </c>
      <c r="E61" s="58">
        <f t="shared" si="8"/>
        <v>138.2608695652174</v>
      </c>
      <c r="F61" s="58">
        <f t="shared" si="9"/>
        <v>62.845849802371546</v>
      </c>
      <c r="G61" s="80"/>
      <c r="H61" s="98">
        <v>159</v>
      </c>
      <c r="I61" s="91">
        <v>37</v>
      </c>
      <c r="J61" s="36" t="s">
        <v>37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690</v>
      </c>
      <c r="D62" s="110">
        <f t="shared" si="11"/>
        <v>900</v>
      </c>
      <c r="E62" s="58">
        <f t="shared" si="8"/>
        <v>93.622795115332423</v>
      </c>
      <c r="F62" s="58">
        <f>SUM(C62/D62*100)</f>
        <v>76.666666666666671</v>
      </c>
      <c r="G62" s="79"/>
      <c r="H62" s="98">
        <v>158</v>
      </c>
      <c r="I62" s="91">
        <v>15</v>
      </c>
      <c r="J62" s="36" t="s">
        <v>20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508" t="s">
        <v>28</v>
      </c>
      <c r="C63" s="47">
        <f t="shared" si="10"/>
        <v>687</v>
      </c>
      <c r="D63" s="110">
        <f t="shared" si="11"/>
        <v>220</v>
      </c>
      <c r="E63" s="64">
        <f t="shared" si="8"/>
        <v>108.70253164556962</v>
      </c>
      <c r="F63" s="58">
        <f>SUM(C63/D63*100)</f>
        <v>312.27272727272725</v>
      </c>
      <c r="G63" s="82"/>
      <c r="H63" s="98">
        <v>114</v>
      </c>
      <c r="I63" s="91">
        <v>13</v>
      </c>
      <c r="J63" s="36" t="s">
        <v>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66799</v>
      </c>
      <c r="D64" s="74">
        <f>SUM(L60)</f>
        <v>58315</v>
      </c>
      <c r="E64" s="77">
        <f>SUM(N77/M77*100)</f>
        <v>147.34206811364038</v>
      </c>
      <c r="F64" s="77">
        <f>SUM(C64/D64*100)</f>
        <v>114.54857240847123</v>
      </c>
      <c r="G64" s="78"/>
      <c r="H64" s="407">
        <v>93</v>
      </c>
      <c r="I64" s="91">
        <v>1</v>
      </c>
      <c r="J64" s="36" t="s">
        <v>4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80</v>
      </c>
      <c r="I65" s="91">
        <v>9</v>
      </c>
      <c r="J65" s="393" t="s">
        <v>172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16</v>
      </c>
      <c r="I66" s="91">
        <v>19</v>
      </c>
      <c r="J66" s="36" t="s">
        <v>23</v>
      </c>
      <c r="K66" s="1"/>
      <c r="L66" s="217" t="s">
        <v>92</v>
      </c>
      <c r="M66" s="400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6</v>
      </c>
      <c r="I67" s="91">
        <v>23</v>
      </c>
      <c r="J67" s="36" t="s">
        <v>27</v>
      </c>
      <c r="K67" s="4">
        <f>SUM(I50)</f>
        <v>16</v>
      </c>
      <c r="L67" s="36" t="s">
        <v>3</v>
      </c>
      <c r="M67" s="487">
        <v>20941</v>
      </c>
      <c r="N67" s="99">
        <f>SUM(H50)</f>
        <v>34805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0</v>
      </c>
      <c r="I68" s="91">
        <v>2</v>
      </c>
      <c r="J68" s="36" t="s">
        <v>6</v>
      </c>
      <c r="K68" s="4">
        <f t="shared" ref="K68:K76" si="12">SUM(I51)</f>
        <v>33</v>
      </c>
      <c r="L68" s="36" t="s">
        <v>0</v>
      </c>
      <c r="M68" s="488">
        <v>6127</v>
      </c>
      <c r="N68" s="99">
        <f t="shared" ref="N68:N76" si="13">SUM(H51)</f>
        <v>9430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0</v>
      </c>
      <c r="I69" s="91">
        <v>3</v>
      </c>
      <c r="J69" s="36" t="s">
        <v>10</v>
      </c>
      <c r="K69" s="4">
        <f t="shared" si="12"/>
        <v>26</v>
      </c>
      <c r="L69" s="36" t="s">
        <v>30</v>
      </c>
      <c r="M69" s="488">
        <v>4347</v>
      </c>
      <c r="N69" s="99">
        <f t="shared" si="13"/>
        <v>5650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4</v>
      </c>
      <c r="J70" s="36" t="s">
        <v>11</v>
      </c>
      <c r="K70" s="4">
        <f t="shared" si="12"/>
        <v>38</v>
      </c>
      <c r="L70" s="36" t="s">
        <v>38</v>
      </c>
      <c r="M70" s="488">
        <v>3836</v>
      </c>
      <c r="N70" s="99">
        <f t="shared" si="13"/>
        <v>4940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345">
        <v>0</v>
      </c>
      <c r="I71" s="91">
        <v>5</v>
      </c>
      <c r="J71" s="36" t="s">
        <v>12</v>
      </c>
      <c r="K71" s="4">
        <f t="shared" si="12"/>
        <v>34</v>
      </c>
      <c r="L71" s="36" t="s">
        <v>1</v>
      </c>
      <c r="M71" s="488">
        <v>3233</v>
      </c>
      <c r="N71" s="99">
        <f t="shared" si="13"/>
        <v>3783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6</v>
      </c>
      <c r="J72" s="36" t="s">
        <v>13</v>
      </c>
      <c r="K72" s="4">
        <f t="shared" si="12"/>
        <v>36</v>
      </c>
      <c r="L72" s="36" t="s">
        <v>5</v>
      </c>
      <c r="M72" s="488">
        <v>1801</v>
      </c>
      <c r="N72" s="99">
        <f t="shared" si="13"/>
        <v>2607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7</v>
      </c>
      <c r="J73" s="36" t="s">
        <v>14</v>
      </c>
      <c r="K73" s="4">
        <f t="shared" si="12"/>
        <v>40</v>
      </c>
      <c r="L73" s="36" t="s">
        <v>2</v>
      </c>
      <c r="M73" s="488">
        <v>1880</v>
      </c>
      <c r="N73" s="99">
        <f t="shared" si="13"/>
        <v>1950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8</v>
      </c>
      <c r="J74" s="36" t="s">
        <v>15</v>
      </c>
      <c r="K74" s="4">
        <f t="shared" si="12"/>
        <v>25</v>
      </c>
      <c r="L74" s="36" t="s">
        <v>29</v>
      </c>
      <c r="M74" s="488">
        <v>805</v>
      </c>
      <c r="N74" s="99">
        <f t="shared" si="13"/>
        <v>1113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10</v>
      </c>
      <c r="J75" s="36" t="s">
        <v>16</v>
      </c>
      <c r="K75" s="4">
        <f t="shared" si="12"/>
        <v>14</v>
      </c>
      <c r="L75" s="36" t="s">
        <v>19</v>
      </c>
      <c r="M75" s="488">
        <v>737</v>
      </c>
      <c r="N75" s="99">
        <f t="shared" si="13"/>
        <v>690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11</v>
      </c>
      <c r="J76" s="36" t="s">
        <v>17</v>
      </c>
      <c r="K76" s="15">
        <f t="shared" si="12"/>
        <v>24</v>
      </c>
      <c r="L76" s="508" t="s">
        <v>28</v>
      </c>
      <c r="M76" s="489">
        <v>632</v>
      </c>
      <c r="N76" s="190">
        <f t="shared" si="13"/>
        <v>687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98">
        <v>0</v>
      </c>
      <c r="I77" s="91">
        <v>12</v>
      </c>
      <c r="J77" s="36" t="s">
        <v>18</v>
      </c>
      <c r="K77" s="4"/>
      <c r="L77" s="129" t="s">
        <v>62</v>
      </c>
      <c r="M77" s="351">
        <v>45336</v>
      </c>
      <c r="N77" s="195">
        <f>SUM(H90)</f>
        <v>66799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17</v>
      </c>
      <c r="J78" s="36" t="s">
        <v>21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9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37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99">
        <v>0</v>
      </c>
      <c r="I81" s="91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345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66799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M19" sqref="M19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102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209</v>
      </c>
      <c r="I2" s="4"/>
      <c r="J2" s="208" t="s">
        <v>102</v>
      </c>
      <c r="K2" s="89"/>
      <c r="L2" s="374" t="s">
        <v>181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35641</v>
      </c>
      <c r="I4" s="91">
        <v>33</v>
      </c>
      <c r="J4" s="183" t="s">
        <v>0</v>
      </c>
      <c r="K4" s="135">
        <f>SUM(I4)</f>
        <v>33</v>
      </c>
      <c r="L4" s="367">
        <v>33404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10829</v>
      </c>
      <c r="I5" s="91">
        <v>34</v>
      </c>
      <c r="J5" s="183" t="s">
        <v>1</v>
      </c>
      <c r="K5" s="135">
        <f t="shared" ref="K5:K13" si="0">SUM(I5)</f>
        <v>34</v>
      </c>
      <c r="L5" s="368">
        <v>11497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10690</v>
      </c>
      <c r="I6" s="91">
        <v>13</v>
      </c>
      <c r="J6" s="183" t="s">
        <v>7</v>
      </c>
      <c r="K6" s="135">
        <f t="shared" si="0"/>
        <v>13</v>
      </c>
      <c r="L6" s="368">
        <v>14369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9670</v>
      </c>
      <c r="I7" s="91">
        <v>9</v>
      </c>
      <c r="J7" s="408" t="s">
        <v>171</v>
      </c>
      <c r="K7" s="135">
        <f t="shared" si="0"/>
        <v>9</v>
      </c>
      <c r="L7" s="368">
        <v>9289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6999</v>
      </c>
      <c r="I8" s="91">
        <v>24</v>
      </c>
      <c r="J8" s="183" t="s">
        <v>28</v>
      </c>
      <c r="K8" s="135">
        <f t="shared" si="0"/>
        <v>24</v>
      </c>
      <c r="L8" s="368">
        <v>6418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3871</v>
      </c>
      <c r="I9" s="91">
        <v>25</v>
      </c>
      <c r="J9" s="183" t="s">
        <v>29</v>
      </c>
      <c r="K9" s="135">
        <f t="shared" si="0"/>
        <v>25</v>
      </c>
      <c r="L9" s="368">
        <v>3947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3004</v>
      </c>
      <c r="I10" s="91">
        <v>20</v>
      </c>
      <c r="J10" s="183" t="s">
        <v>24</v>
      </c>
      <c r="K10" s="135">
        <f t="shared" si="0"/>
        <v>20</v>
      </c>
      <c r="L10" s="368">
        <v>1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2724</v>
      </c>
      <c r="I11" s="91">
        <v>36</v>
      </c>
      <c r="J11" s="183" t="s">
        <v>5</v>
      </c>
      <c r="K11" s="135">
        <f t="shared" si="0"/>
        <v>36</v>
      </c>
      <c r="L11" s="368">
        <v>3144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345">
        <v>2198</v>
      </c>
      <c r="I12" s="91">
        <v>2</v>
      </c>
      <c r="J12" s="183" t="s">
        <v>6</v>
      </c>
      <c r="K12" s="135">
        <f t="shared" si="0"/>
        <v>2</v>
      </c>
      <c r="L12" s="368">
        <v>44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1437</v>
      </c>
      <c r="I13" s="152">
        <v>22</v>
      </c>
      <c r="J13" s="253" t="s">
        <v>26</v>
      </c>
      <c r="K13" s="207">
        <f t="shared" si="0"/>
        <v>22</v>
      </c>
      <c r="L13" s="376">
        <v>1409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1412</v>
      </c>
      <c r="I14" s="254">
        <v>12</v>
      </c>
      <c r="J14" s="477" t="s">
        <v>18</v>
      </c>
      <c r="K14" s="89" t="s">
        <v>8</v>
      </c>
      <c r="L14" s="377">
        <v>104954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1054</v>
      </c>
      <c r="I15" s="91">
        <v>17</v>
      </c>
      <c r="J15" s="183" t="s">
        <v>21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939</v>
      </c>
      <c r="I16" s="91">
        <v>40</v>
      </c>
      <c r="J16" s="183" t="s">
        <v>2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845</v>
      </c>
      <c r="I17" s="91">
        <v>38</v>
      </c>
      <c r="J17" s="183" t="s">
        <v>38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812</v>
      </c>
      <c r="I18" s="91">
        <v>31</v>
      </c>
      <c r="J18" s="91" t="s">
        <v>157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506">
        <v>736</v>
      </c>
      <c r="I19" s="91">
        <v>16</v>
      </c>
      <c r="J19" s="183" t="s">
        <v>3</v>
      </c>
      <c r="K19" s="1"/>
      <c r="L19" s="57" t="s">
        <v>70</v>
      </c>
      <c r="M19" s="531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676</v>
      </c>
      <c r="I20" s="91">
        <v>26</v>
      </c>
      <c r="J20" s="183" t="s">
        <v>30</v>
      </c>
      <c r="K20" s="135">
        <f>SUM(I4)</f>
        <v>33</v>
      </c>
      <c r="L20" s="183" t="s">
        <v>0</v>
      </c>
      <c r="M20" s="378">
        <v>28371</v>
      </c>
      <c r="N20" s="99">
        <f>SUM(H4)</f>
        <v>35641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206</v>
      </c>
      <c r="D21" s="66" t="s">
        <v>184</v>
      </c>
      <c r="E21" s="66" t="s">
        <v>51</v>
      </c>
      <c r="F21" s="66" t="s">
        <v>50</v>
      </c>
      <c r="G21" s="67" t="s">
        <v>52</v>
      </c>
      <c r="H21" s="98">
        <v>645</v>
      </c>
      <c r="I21" s="91">
        <v>6</v>
      </c>
      <c r="J21" s="183" t="s">
        <v>13</v>
      </c>
      <c r="K21" s="135">
        <f t="shared" ref="K21:K29" si="1">SUM(I5)</f>
        <v>34</v>
      </c>
      <c r="L21" s="183" t="s">
        <v>1</v>
      </c>
      <c r="M21" s="379">
        <v>9567</v>
      </c>
      <c r="N21" s="99">
        <f t="shared" ref="N21:N29" si="2">SUM(H5)</f>
        <v>10829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35641</v>
      </c>
      <c r="D22" s="110">
        <f>SUM(L4)</f>
        <v>33404</v>
      </c>
      <c r="E22" s="62">
        <f t="shared" ref="E22:E31" si="3">SUM(N20/M20*100)</f>
        <v>125.62475767509076</v>
      </c>
      <c r="F22" s="58">
        <f t="shared" ref="F22:F32" si="4">SUM(C22/D22*100)</f>
        <v>106.6968027781104</v>
      </c>
      <c r="G22" s="69"/>
      <c r="H22" s="345">
        <v>571</v>
      </c>
      <c r="I22" s="91">
        <v>21</v>
      </c>
      <c r="J22" s="183" t="s">
        <v>25</v>
      </c>
      <c r="K22" s="135">
        <f t="shared" si="1"/>
        <v>13</v>
      </c>
      <c r="L22" s="183" t="s">
        <v>7</v>
      </c>
      <c r="M22" s="379">
        <v>7484</v>
      </c>
      <c r="N22" s="99">
        <f t="shared" si="2"/>
        <v>10690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1</v>
      </c>
      <c r="C23" s="47">
        <f t="shared" ref="C23:C31" si="5">SUM(H5)</f>
        <v>10829</v>
      </c>
      <c r="D23" s="110">
        <f t="shared" ref="D23:D31" si="6">SUM(L5)</f>
        <v>11497</v>
      </c>
      <c r="E23" s="62">
        <f t="shared" si="3"/>
        <v>113.19117800773493</v>
      </c>
      <c r="F23" s="58">
        <f t="shared" si="4"/>
        <v>94.189788640514919</v>
      </c>
      <c r="G23" s="69"/>
      <c r="H23" s="98">
        <v>475</v>
      </c>
      <c r="I23" s="91">
        <v>18</v>
      </c>
      <c r="J23" s="183" t="s">
        <v>22</v>
      </c>
      <c r="K23" s="135">
        <f t="shared" si="1"/>
        <v>9</v>
      </c>
      <c r="L23" s="408" t="s">
        <v>170</v>
      </c>
      <c r="M23" s="379">
        <v>9324</v>
      </c>
      <c r="N23" s="99">
        <f t="shared" si="2"/>
        <v>9670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10690</v>
      </c>
      <c r="D24" s="110">
        <f t="shared" si="6"/>
        <v>14369</v>
      </c>
      <c r="E24" s="62">
        <f t="shared" si="3"/>
        <v>142.83805451630144</v>
      </c>
      <c r="F24" s="58">
        <f t="shared" si="4"/>
        <v>74.396269747372813</v>
      </c>
      <c r="G24" s="69"/>
      <c r="H24" s="98">
        <v>422</v>
      </c>
      <c r="I24" s="91">
        <v>1</v>
      </c>
      <c r="J24" s="183" t="s">
        <v>4</v>
      </c>
      <c r="K24" s="135">
        <f t="shared" si="1"/>
        <v>24</v>
      </c>
      <c r="L24" s="183" t="s">
        <v>28</v>
      </c>
      <c r="M24" s="379">
        <v>4285</v>
      </c>
      <c r="N24" s="99">
        <f t="shared" si="2"/>
        <v>6999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408" t="s">
        <v>170</v>
      </c>
      <c r="C25" s="47">
        <f t="shared" si="5"/>
        <v>9670</v>
      </c>
      <c r="D25" s="110">
        <f t="shared" si="6"/>
        <v>9289</v>
      </c>
      <c r="E25" s="62">
        <f t="shared" si="3"/>
        <v>103.71085371085371</v>
      </c>
      <c r="F25" s="58">
        <f t="shared" si="4"/>
        <v>104.1016255786414</v>
      </c>
      <c r="G25" s="69"/>
      <c r="H25" s="98">
        <v>274</v>
      </c>
      <c r="I25" s="91">
        <v>14</v>
      </c>
      <c r="J25" s="183" t="s">
        <v>19</v>
      </c>
      <c r="K25" s="135">
        <f t="shared" si="1"/>
        <v>25</v>
      </c>
      <c r="L25" s="183" t="s">
        <v>29</v>
      </c>
      <c r="M25" s="379">
        <v>3028</v>
      </c>
      <c r="N25" s="99">
        <f t="shared" si="2"/>
        <v>3871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6999</v>
      </c>
      <c r="D26" s="110">
        <f t="shared" si="6"/>
        <v>6418</v>
      </c>
      <c r="E26" s="62">
        <f t="shared" si="3"/>
        <v>163.3372228704784</v>
      </c>
      <c r="F26" s="58">
        <f t="shared" si="4"/>
        <v>109.05266438142725</v>
      </c>
      <c r="G26" s="79"/>
      <c r="H26" s="98">
        <v>169</v>
      </c>
      <c r="I26" s="91">
        <v>5</v>
      </c>
      <c r="J26" s="183" t="s">
        <v>12</v>
      </c>
      <c r="K26" s="135">
        <f t="shared" si="1"/>
        <v>20</v>
      </c>
      <c r="L26" s="183" t="s">
        <v>24</v>
      </c>
      <c r="M26" s="379">
        <v>1705</v>
      </c>
      <c r="N26" s="99">
        <f t="shared" si="2"/>
        <v>3004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3871</v>
      </c>
      <c r="D27" s="110">
        <f t="shared" si="6"/>
        <v>3947</v>
      </c>
      <c r="E27" s="62">
        <f t="shared" si="3"/>
        <v>127.84015852047557</v>
      </c>
      <c r="F27" s="58">
        <f t="shared" si="4"/>
        <v>98.074486952115535</v>
      </c>
      <c r="G27" s="83"/>
      <c r="H27" s="98">
        <v>93</v>
      </c>
      <c r="I27" s="91">
        <v>11</v>
      </c>
      <c r="J27" s="183" t="s">
        <v>17</v>
      </c>
      <c r="K27" s="135">
        <f t="shared" si="1"/>
        <v>36</v>
      </c>
      <c r="L27" s="183" t="s">
        <v>5</v>
      </c>
      <c r="M27" s="379">
        <v>1278</v>
      </c>
      <c r="N27" s="99">
        <f t="shared" si="2"/>
        <v>2724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24</v>
      </c>
      <c r="C28" s="47">
        <f t="shared" si="5"/>
        <v>3004</v>
      </c>
      <c r="D28" s="110">
        <f t="shared" si="6"/>
        <v>1</v>
      </c>
      <c r="E28" s="62">
        <f t="shared" si="3"/>
        <v>176.18768328445748</v>
      </c>
      <c r="F28" s="58">
        <f t="shared" si="4"/>
        <v>300400</v>
      </c>
      <c r="G28" s="69"/>
      <c r="H28" s="98">
        <v>37</v>
      </c>
      <c r="I28" s="91">
        <v>39</v>
      </c>
      <c r="J28" s="183" t="s">
        <v>39</v>
      </c>
      <c r="K28" s="135">
        <f t="shared" si="1"/>
        <v>2</v>
      </c>
      <c r="L28" s="183" t="s">
        <v>6</v>
      </c>
      <c r="M28" s="379">
        <v>13</v>
      </c>
      <c r="N28" s="99">
        <f t="shared" si="2"/>
        <v>2198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5</v>
      </c>
      <c r="C29" s="47">
        <f t="shared" si="5"/>
        <v>2724</v>
      </c>
      <c r="D29" s="110">
        <f t="shared" si="6"/>
        <v>3144</v>
      </c>
      <c r="E29" s="62">
        <f t="shared" si="3"/>
        <v>213.14553990610329</v>
      </c>
      <c r="F29" s="58">
        <f t="shared" si="4"/>
        <v>86.641221374045813</v>
      </c>
      <c r="G29" s="80"/>
      <c r="H29" s="98">
        <v>22</v>
      </c>
      <c r="I29" s="91">
        <v>27</v>
      </c>
      <c r="J29" s="183" t="s">
        <v>31</v>
      </c>
      <c r="K29" s="207">
        <f t="shared" si="1"/>
        <v>22</v>
      </c>
      <c r="L29" s="253" t="s">
        <v>26</v>
      </c>
      <c r="M29" s="380">
        <v>614</v>
      </c>
      <c r="N29" s="99">
        <f t="shared" si="2"/>
        <v>1437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6</v>
      </c>
      <c r="C30" s="47">
        <f t="shared" si="5"/>
        <v>2198</v>
      </c>
      <c r="D30" s="110">
        <f t="shared" si="6"/>
        <v>44</v>
      </c>
      <c r="E30" s="62">
        <f t="shared" si="3"/>
        <v>16907.692307692305</v>
      </c>
      <c r="F30" s="58">
        <f t="shared" si="4"/>
        <v>4995.454545454545</v>
      </c>
      <c r="G30" s="79"/>
      <c r="H30" s="98">
        <v>14</v>
      </c>
      <c r="I30" s="91">
        <v>29</v>
      </c>
      <c r="J30" s="183" t="s">
        <v>96</v>
      </c>
      <c r="K30" s="129"/>
      <c r="L30" s="390" t="s">
        <v>109</v>
      </c>
      <c r="M30" s="381">
        <v>75661</v>
      </c>
      <c r="N30" s="99">
        <f>SUM(H44)</f>
        <v>96274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26</v>
      </c>
      <c r="C31" s="47">
        <f t="shared" si="5"/>
        <v>1437</v>
      </c>
      <c r="D31" s="110">
        <f t="shared" si="6"/>
        <v>1409</v>
      </c>
      <c r="E31" s="63">
        <f t="shared" si="3"/>
        <v>234.03908794788273</v>
      </c>
      <c r="F31" s="70">
        <f t="shared" si="4"/>
        <v>101.98722498225692</v>
      </c>
      <c r="G31" s="82"/>
      <c r="H31" s="98">
        <v>5</v>
      </c>
      <c r="I31" s="91">
        <v>15</v>
      </c>
      <c r="J31" s="183" t="s">
        <v>20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96274</v>
      </c>
      <c r="D32" s="74">
        <f>SUM(L14)</f>
        <v>104954</v>
      </c>
      <c r="E32" s="75">
        <f>SUM(N30/M30*100)</f>
        <v>127.24389051162422</v>
      </c>
      <c r="F32" s="70">
        <f t="shared" si="4"/>
        <v>91.729710158736211</v>
      </c>
      <c r="G32" s="78"/>
      <c r="H32" s="506">
        <v>5</v>
      </c>
      <c r="I32" s="91">
        <v>32</v>
      </c>
      <c r="J32" s="183" t="s">
        <v>35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4</v>
      </c>
      <c r="I33" s="91">
        <v>4</v>
      </c>
      <c r="J33" s="183" t="s">
        <v>11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1</v>
      </c>
      <c r="I34" s="91">
        <v>23</v>
      </c>
      <c r="J34" s="183" t="s">
        <v>27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0</v>
      </c>
      <c r="I35" s="91">
        <v>3</v>
      </c>
      <c r="J35" s="183" t="s">
        <v>10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7</v>
      </c>
      <c r="J36" s="183" t="s">
        <v>14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8</v>
      </c>
      <c r="J37" s="183" t="s">
        <v>15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10</v>
      </c>
      <c r="J38" s="183" t="s">
        <v>16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19</v>
      </c>
      <c r="J39" s="183" t="s">
        <v>23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28</v>
      </c>
      <c r="J40" s="183" t="s">
        <v>32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96274</v>
      </c>
      <c r="I44" s="4"/>
      <c r="J44" s="182" t="s">
        <v>107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184</v>
      </c>
      <c r="I48" s="4"/>
      <c r="J48" s="204" t="s">
        <v>105</v>
      </c>
      <c r="K48" s="89"/>
      <c r="L48" s="353" t="s">
        <v>181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265539</v>
      </c>
      <c r="I50" s="183">
        <v>17</v>
      </c>
      <c r="J50" s="182" t="s">
        <v>21</v>
      </c>
      <c r="K50" s="138">
        <f>SUM(I50)</f>
        <v>17</v>
      </c>
      <c r="L50" s="354">
        <v>37560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89747</v>
      </c>
      <c r="I51" s="183">
        <v>36</v>
      </c>
      <c r="J51" s="183" t="s">
        <v>5</v>
      </c>
      <c r="K51" s="138">
        <f t="shared" ref="K51:K59" si="7">SUM(I51)</f>
        <v>36</v>
      </c>
      <c r="L51" s="354">
        <v>62366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23713</v>
      </c>
      <c r="I52" s="183">
        <v>16</v>
      </c>
      <c r="J52" s="182" t="s">
        <v>3</v>
      </c>
      <c r="K52" s="138">
        <f t="shared" si="7"/>
        <v>16</v>
      </c>
      <c r="L52" s="354">
        <v>20856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345">
        <v>20601</v>
      </c>
      <c r="I53" s="183">
        <v>26</v>
      </c>
      <c r="J53" s="182" t="s">
        <v>30</v>
      </c>
      <c r="K53" s="138">
        <f t="shared" si="7"/>
        <v>26</v>
      </c>
      <c r="L53" s="354">
        <v>18836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206</v>
      </c>
      <c r="D54" s="66" t="s">
        <v>184</v>
      </c>
      <c r="E54" s="66" t="s">
        <v>51</v>
      </c>
      <c r="F54" s="66" t="s">
        <v>50</v>
      </c>
      <c r="G54" s="67" t="s">
        <v>52</v>
      </c>
      <c r="H54" s="98">
        <v>19448</v>
      </c>
      <c r="I54" s="183">
        <v>40</v>
      </c>
      <c r="J54" s="182" t="s">
        <v>2</v>
      </c>
      <c r="K54" s="138">
        <f t="shared" si="7"/>
        <v>40</v>
      </c>
      <c r="L54" s="354">
        <v>16452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265539</v>
      </c>
      <c r="D55" s="6">
        <f t="shared" ref="D55:D64" si="8">SUM(L50)</f>
        <v>37560</v>
      </c>
      <c r="E55" s="58">
        <f>SUM(N66/M66*100)</f>
        <v>111.90437058295511</v>
      </c>
      <c r="F55" s="58">
        <f t="shared" ref="F55:F65" si="9">SUM(C55/D55*100)</f>
        <v>706.97284345047922</v>
      </c>
      <c r="G55" s="69"/>
      <c r="H55" s="98">
        <v>15379</v>
      </c>
      <c r="I55" s="183">
        <v>33</v>
      </c>
      <c r="J55" s="182" t="s">
        <v>0</v>
      </c>
      <c r="K55" s="138">
        <f t="shared" si="7"/>
        <v>33</v>
      </c>
      <c r="L55" s="354">
        <v>14803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89747</v>
      </c>
      <c r="D56" s="6">
        <f t="shared" si="8"/>
        <v>62366</v>
      </c>
      <c r="E56" s="58">
        <f t="shared" ref="E56:E65" si="11">SUM(N67/M67*100)</f>
        <v>133.08075565704794</v>
      </c>
      <c r="F56" s="58">
        <f t="shared" si="9"/>
        <v>143.90372959625438</v>
      </c>
      <c r="G56" s="69"/>
      <c r="H56" s="98">
        <v>12999</v>
      </c>
      <c r="I56" s="183">
        <v>24</v>
      </c>
      <c r="J56" s="182" t="s">
        <v>28</v>
      </c>
      <c r="K56" s="138">
        <f t="shared" si="7"/>
        <v>24</v>
      </c>
      <c r="L56" s="354">
        <v>14061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23713</v>
      </c>
      <c r="D57" s="6">
        <f t="shared" si="8"/>
        <v>20856</v>
      </c>
      <c r="E57" s="58">
        <f t="shared" si="11"/>
        <v>97.196376603680775</v>
      </c>
      <c r="F57" s="58">
        <f t="shared" si="9"/>
        <v>113.69869581894898</v>
      </c>
      <c r="G57" s="69"/>
      <c r="H57" s="98">
        <v>10768</v>
      </c>
      <c r="I57" s="183">
        <v>38</v>
      </c>
      <c r="J57" s="182" t="s">
        <v>38</v>
      </c>
      <c r="K57" s="138">
        <f t="shared" si="7"/>
        <v>38</v>
      </c>
      <c r="L57" s="354">
        <v>9473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30</v>
      </c>
      <c r="C58" s="47">
        <f t="shared" si="10"/>
        <v>20601</v>
      </c>
      <c r="D58" s="6">
        <f t="shared" si="8"/>
        <v>18836</v>
      </c>
      <c r="E58" s="58">
        <f t="shared" si="11"/>
        <v>130.5347864655937</v>
      </c>
      <c r="F58" s="58">
        <f t="shared" si="9"/>
        <v>109.37035464005096</v>
      </c>
      <c r="G58" s="69"/>
      <c r="H58" s="460">
        <v>9177</v>
      </c>
      <c r="I58" s="185">
        <v>25</v>
      </c>
      <c r="J58" s="185" t="s">
        <v>29</v>
      </c>
      <c r="K58" s="138">
        <f t="shared" si="7"/>
        <v>25</v>
      </c>
      <c r="L58" s="352">
        <v>9829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2</v>
      </c>
      <c r="C59" s="47">
        <f t="shared" si="10"/>
        <v>19448</v>
      </c>
      <c r="D59" s="6">
        <f t="shared" si="8"/>
        <v>16452</v>
      </c>
      <c r="E59" s="58">
        <f t="shared" si="11"/>
        <v>141.3064012206641</v>
      </c>
      <c r="F59" s="58">
        <f t="shared" si="9"/>
        <v>118.21055190858254</v>
      </c>
      <c r="G59" s="79"/>
      <c r="H59" s="525">
        <v>7319</v>
      </c>
      <c r="I59" s="253">
        <v>37</v>
      </c>
      <c r="J59" s="185" t="s">
        <v>37</v>
      </c>
      <c r="K59" s="138">
        <f t="shared" si="7"/>
        <v>37</v>
      </c>
      <c r="L59" s="352">
        <v>7416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0</v>
      </c>
      <c r="C60" s="47">
        <f t="shared" si="10"/>
        <v>15379</v>
      </c>
      <c r="D60" s="6">
        <f t="shared" si="8"/>
        <v>14803</v>
      </c>
      <c r="E60" s="58">
        <f t="shared" si="11"/>
        <v>108.97045277403812</v>
      </c>
      <c r="F60" s="58">
        <f t="shared" si="9"/>
        <v>103.89110315476593</v>
      </c>
      <c r="G60" s="69"/>
      <c r="H60" s="475">
        <v>2756</v>
      </c>
      <c r="I60" s="255">
        <v>15</v>
      </c>
      <c r="J60" s="255" t="s">
        <v>20</v>
      </c>
      <c r="K60" s="89" t="s">
        <v>8</v>
      </c>
      <c r="L60" s="526">
        <v>229983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28</v>
      </c>
      <c r="C61" s="47">
        <f t="shared" si="10"/>
        <v>12999</v>
      </c>
      <c r="D61" s="6">
        <f t="shared" si="8"/>
        <v>14061</v>
      </c>
      <c r="E61" s="58">
        <f t="shared" si="11"/>
        <v>102.84832660811773</v>
      </c>
      <c r="F61" s="58">
        <f t="shared" si="9"/>
        <v>92.447194367399192</v>
      </c>
      <c r="G61" s="69"/>
      <c r="H61" s="345">
        <v>2754</v>
      </c>
      <c r="I61" s="183">
        <v>34</v>
      </c>
      <c r="J61" s="182" t="s">
        <v>1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38</v>
      </c>
      <c r="C62" s="47">
        <f t="shared" si="10"/>
        <v>10768</v>
      </c>
      <c r="D62" s="6">
        <f t="shared" si="8"/>
        <v>9473</v>
      </c>
      <c r="E62" s="58">
        <f t="shared" si="11"/>
        <v>116.99261190786613</v>
      </c>
      <c r="F62" s="58">
        <f t="shared" si="9"/>
        <v>113.67043175340442</v>
      </c>
      <c r="G62" s="80"/>
      <c r="H62" s="98">
        <v>1983</v>
      </c>
      <c r="I62" s="183">
        <v>30</v>
      </c>
      <c r="J62" s="182" t="s">
        <v>99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9177</v>
      </c>
      <c r="D63" s="6">
        <f t="shared" si="8"/>
        <v>9829</v>
      </c>
      <c r="E63" s="58">
        <f t="shared" si="11"/>
        <v>132.44335401933901</v>
      </c>
      <c r="F63" s="58">
        <f t="shared" si="9"/>
        <v>93.366568318241931</v>
      </c>
      <c r="G63" s="79"/>
      <c r="H63" s="98">
        <v>1714</v>
      </c>
      <c r="I63" s="182">
        <v>39</v>
      </c>
      <c r="J63" s="182" t="s">
        <v>39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37</v>
      </c>
      <c r="C64" s="47">
        <f t="shared" si="10"/>
        <v>7319</v>
      </c>
      <c r="D64" s="6">
        <f t="shared" si="8"/>
        <v>7416</v>
      </c>
      <c r="E64" s="64">
        <f t="shared" si="11"/>
        <v>112.79087686854676</v>
      </c>
      <c r="F64" s="58">
        <f t="shared" si="9"/>
        <v>98.692017259978428</v>
      </c>
      <c r="G64" s="82"/>
      <c r="H64" s="137">
        <v>1683</v>
      </c>
      <c r="I64" s="183">
        <v>29</v>
      </c>
      <c r="J64" s="182" t="s">
        <v>96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490794</v>
      </c>
      <c r="D65" s="74">
        <f>SUM(L60)</f>
        <v>229983</v>
      </c>
      <c r="E65" s="77">
        <f t="shared" si="11"/>
        <v>115.73801573377101</v>
      </c>
      <c r="F65" s="77">
        <f t="shared" si="9"/>
        <v>213.40446902597151</v>
      </c>
      <c r="G65" s="78"/>
      <c r="H65" s="99">
        <v>1483</v>
      </c>
      <c r="I65" s="183">
        <v>14</v>
      </c>
      <c r="J65" s="182" t="s">
        <v>19</v>
      </c>
      <c r="K65" s="1"/>
      <c r="L65" s="218" t="s">
        <v>105</v>
      </c>
      <c r="M65" s="157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1066</v>
      </c>
      <c r="I66" s="183">
        <v>35</v>
      </c>
      <c r="J66" s="182" t="s">
        <v>36</v>
      </c>
      <c r="K66" s="131">
        <f>SUM(I50)</f>
        <v>17</v>
      </c>
      <c r="L66" s="182" t="s">
        <v>21</v>
      </c>
      <c r="M66" s="366">
        <v>237291</v>
      </c>
      <c r="N66" s="99">
        <f>SUM(H50)</f>
        <v>265539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985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67438</v>
      </c>
      <c r="N67" s="99">
        <f t="shared" ref="N67:N75" si="13">SUM(H51)</f>
        <v>89747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345">
        <v>515</v>
      </c>
      <c r="I68" s="182">
        <v>1</v>
      </c>
      <c r="J68" s="182" t="s">
        <v>4</v>
      </c>
      <c r="K68" s="131">
        <f t="shared" si="12"/>
        <v>16</v>
      </c>
      <c r="L68" s="182" t="s">
        <v>3</v>
      </c>
      <c r="M68" s="364">
        <v>24397</v>
      </c>
      <c r="N68" s="99">
        <f t="shared" si="13"/>
        <v>23713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467</v>
      </c>
      <c r="I69" s="182">
        <v>13</v>
      </c>
      <c r="J69" s="182" t="s">
        <v>7</v>
      </c>
      <c r="K69" s="131">
        <f t="shared" si="12"/>
        <v>26</v>
      </c>
      <c r="L69" s="182" t="s">
        <v>30</v>
      </c>
      <c r="M69" s="364">
        <v>15782</v>
      </c>
      <c r="N69" s="99">
        <f t="shared" si="13"/>
        <v>20601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215</v>
      </c>
      <c r="I70" s="182">
        <v>23</v>
      </c>
      <c r="J70" s="182" t="s">
        <v>27</v>
      </c>
      <c r="K70" s="131">
        <f t="shared" si="12"/>
        <v>40</v>
      </c>
      <c r="L70" s="182" t="s">
        <v>2</v>
      </c>
      <c r="M70" s="364">
        <v>13763</v>
      </c>
      <c r="N70" s="99">
        <f t="shared" si="13"/>
        <v>19448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184</v>
      </c>
      <c r="I71" s="182">
        <v>9</v>
      </c>
      <c r="J71" s="393" t="s">
        <v>171</v>
      </c>
      <c r="K71" s="131">
        <f t="shared" si="12"/>
        <v>33</v>
      </c>
      <c r="L71" s="182" t="s">
        <v>0</v>
      </c>
      <c r="M71" s="364">
        <v>14113</v>
      </c>
      <c r="N71" s="99">
        <f t="shared" si="13"/>
        <v>15379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97</v>
      </c>
      <c r="I72" s="182">
        <v>27</v>
      </c>
      <c r="J72" s="182" t="s">
        <v>31</v>
      </c>
      <c r="K72" s="131">
        <f t="shared" si="12"/>
        <v>24</v>
      </c>
      <c r="L72" s="182" t="s">
        <v>28</v>
      </c>
      <c r="M72" s="364">
        <v>12639</v>
      </c>
      <c r="N72" s="99">
        <f t="shared" si="13"/>
        <v>12999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72</v>
      </c>
      <c r="I73" s="182">
        <v>22</v>
      </c>
      <c r="J73" s="182" t="s">
        <v>26</v>
      </c>
      <c r="K73" s="131">
        <f t="shared" si="12"/>
        <v>38</v>
      </c>
      <c r="L73" s="182" t="s">
        <v>38</v>
      </c>
      <c r="M73" s="364">
        <v>9204</v>
      </c>
      <c r="N73" s="99">
        <f t="shared" si="13"/>
        <v>10768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66</v>
      </c>
      <c r="I74" s="182">
        <v>28</v>
      </c>
      <c r="J74" s="182" t="s">
        <v>32</v>
      </c>
      <c r="K74" s="131">
        <f t="shared" si="12"/>
        <v>25</v>
      </c>
      <c r="L74" s="185" t="s">
        <v>29</v>
      </c>
      <c r="M74" s="365">
        <v>6929</v>
      </c>
      <c r="N74" s="99">
        <f t="shared" si="13"/>
        <v>9177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46</v>
      </c>
      <c r="I75" s="182">
        <v>4</v>
      </c>
      <c r="J75" s="182" t="s">
        <v>11</v>
      </c>
      <c r="K75" s="131">
        <f t="shared" si="12"/>
        <v>37</v>
      </c>
      <c r="L75" s="185" t="s">
        <v>37</v>
      </c>
      <c r="M75" s="365">
        <v>6489</v>
      </c>
      <c r="N75" s="190">
        <f t="shared" si="13"/>
        <v>7319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10</v>
      </c>
      <c r="I76" s="182">
        <v>18</v>
      </c>
      <c r="J76" s="182" t="s">
        <v>22</v>
      </c>
      <c r="K76" s="4"/>
      <c r="L76" s="390" t="s">
        <v>109</v>
      </c>
      <c r="M76" s="397">
        <v>424056</v>
      </c>
      <c r="N76" s="195">
        <f>SUM(H90)</f>
        <v>490794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8</v>
      </c>
      <c r="I77" s="182">
        <v>3</v>
      </c>
      <c r="J77" s="182" t="s">
        <v>10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0</v>
      </c>
      <c r="I78" s="182">
        <v>2</v>
      </c>
      <c r="J78" s="182" t="s">
        <v>6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5</v>
      </c>
      <c r="J79" s="182" t="s">
        <v>12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6</v>
      </c>
      <c r="J80" s="182" t="s">
        <v>13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7</v>
      </c>
      <c r="J81" s="182" t="s">
        <v>14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8</v>
      </c>
      <c r="J82" s="182" t="s">
        <v>15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45">
        <v>0</v>
      </c>
      <c r="I83" s="182">
        <v>10</v>
      </c>
      <c r="J83" s="182" t="s">
        <v>16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11</v>
      </c>
      <c r="J84" s="182" t="s">
        <v>17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345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490794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44" sqref="N44"/>
    </sheetView>
  </sheetViews>
  <sheetFormatPr defaultRowHeight="13.5" x14ac:dyDescent="0.15"/>
  <cols>
    <col min="1" max="1" width="6.125" style="469" customWidth="1"/>
    <col min="2" max="2" width="19.375" style="469" customWidth="1"/>
    <col min="3" max="4" width="13.25" style="469" customWidth="1"/>
    <col min="5" max="6" width="11.875" style="469" customWidth="1"/>
    <col min="7" max="7" width="17.875" style="469" customWidth="1"/>
    <col min="8" max="8" width="3.75" style="469" customWidth="1"/>
    <col min="9" max="9" width="18.5" style="31" customWidth="1"/>
    <col min="10" max="10" width="12.875" style="469" customWidth="1"/>
    <col min="11" max="11" width="5.5" style="469" customWidth="1"/>
    <col min="12" max="12" width="4.25" style="469" customWidth="1"/>
    <col min="13" max="13" width="17.25" style="469" customWidth="1"/>
    <col min="14" max="14" width="17.625" style="469" customWidth="1"/>
    <col min="15" max="15" width="3.75" style="27" customWidth="1"/>
    <col min="16" max="16" width="18" style="469" customWidth="1"/>
    <col min="17" max="17" width="13.875" style="469" customWidth="1"/>
    <col min="18" max="18" width="11.5" style="469" customWidth="1"/>
    <col min="19" max="19" width="14" style="469" customWidth="1"/>
    <col min="20" max="16384" width="9" style="469"/>
  </cols>
  <sheetData>
    <row r="1" spans="1:19" ht="22.5" customHeight="1" x14ac:dyDescent="0.15">
      <c r="A1" s="554" t="s">
        <v>216</v>
      </c>
      <c r="B1" s="555"/>
      <c r="C1" s="555"/>
      <c r="D1" s="555"/>
      <c r="E1" s="555"/>
      <c r="F1" s="555"/>
      <c r="G1" s="555"/>
      <c r="I1" s="476"/>
      <c r="J1" s="491"/>
      <c r="M1" s="17"/>
      <c r="N1" s="469" t="s">
        <v>206</v>
      </c>
      <c r="O1" s="500"/>
      <c r="P1" s="53"/>
      <c r="Q1" s="330" t="s">
        <v>184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501" t="s">
        <v>201</v>
      </c>
      <c r="O2" s="99"/>
      <c r="P2" s="91"/>
      <c r="Q2" s="501" t="s">
        <v>201</v>
      </c>
      <c r="R2" s="498"/>
      <c r="S2" s="499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325665</v>
      </c>
      <c r="K3" s="225">
        <v>1</v>
      </c>
      <c r="L3" s="4">
        <f>SUM(H3)</f>
        <v>17</v>
      </c>
      <c r="M3" s="182" t="s">
        <v>21</v>
      </c>
      <c r="N3" s="14">
        <f>SUM(J3)</f>
        <v>325665</v>
      </c>
      <c r="O3" s="4">
        <f>SUM(H3)</f>
        <v>17</v>
      </c>
      <c r="P3" s="182" t="s">
        <v>21</v>
      </c>
      <c r="Q3" s="226">
        <v>75810</v>
      </c>
      <c r="R3" s="498"/>
      <c r="S3" s="499"/>
    </row>
    <row r="4" spans="1:19" ht="13.5" customHeight="1" x14ac:dyDescent="0.15">
      <c r="H4" s="91">
        <v>26</v>
      </c>
      <c r="I4" s="182" t="s">
        <v>30</v>
      </c>
      <c r="J4" s="14">
        <v>143835</v>
      </c>
      <c r="K4" s="225">
        <v>2</v>
      </c>
      <c r="L4" s="4">
        <f t="shared" ref="L4:L12" si="0">SUM(H4)</f>
        <v>26</v>
      </c>
      <c r="M4" s="182" t="s">
        <v>30</v>
      </c>
      <c r="N4" s="14">
        <f t="shared" ref="N4:N12" si="1">SUM(J4)</f>
        <v>143835</v>
      </c>
      <c r="O4" s="4">
        <f t="shared" ref="O4:O12" si="2">SUM(H4)</f>
        <v>26</v>
      </c>
      <c r="P4" s="182" t="s">
        <v>30</v>
      </c>
      <c r="Q4" s="96">
        <v>130821</v>
      </c>
      <c r="R4" s="498"/>
      <c r="S4" s="499"/>
    </row>
    <row r="5" spans="1:19" ht="13.5" customHeight="1" x14ac:dyDescent="0.15">
      <c r="H5" s="91">
        <v>36</v>
      </c>
      <c r="I5" s="183" t="s">
        <v>5</v>
      </c>
      <c r="J5" s="14">
        <v>120314</v>
      </c>
      <c r="K5" s="225">
        <v>3</v>
      </c>
      <c r="L5" s="4">
        <f t="shared" si="0"/>
        <v>36</v>
      </c>
      <c r="M5" s="183" t="s">
        <v>5</v>
      </c>
      <c r="N5" s="14">
        <f t="shared" si="1"/>
        <v>120314</v>
      </c>
      <c r="O5" s="4">
        <f t="shared" si="2"/>
        <v>36</v>
      </c>
      <c r="P5" s="183" t="s">
        <v>5</v>
      </c>
      <c r="Q5" s="96">
        <v>96388</v>
      </c>
      <c r="S5" s="53"/>
    </row>
    <row r="6" spans="1:19" ht="13.5" customHeight="1" x14ac:dyDescent="0.15">
      <c r="H6" s="91">
        <v>31</v>
      </c>
      <c r="I6" s="182" t="s">
        <v>64</v>
      </c>
      <c r="J6" s="14">
        <v>87936</v>
      </c>
      <c r="K6" s="225">
        <v>4</v>
      </c>
      <c r="L6" s="4">
        <f t="shared" si="0"/>
        <v>31</v>
      </c>
      <c r="M6" s="182" t="s">
        <v>64</v>
      </c>
      <c r="N6" s="14">
        <f t="shared" si="1"/>
        <v>87936</v>
      </c>
      <c r="O6" s="4">
        <f t="shared" si="2"/>
        <v>31</v>
      </c>
      <c r="P6" s="182" t="s">
        <v>64</v>
      </c>
      <c r="Q6" s="96">
        <v>87597</v>
      </c>
    </row>
    <row r="7" spans="1:19" ht="13.5" customHeight="1" x14ac:dyDescent="0.15">
      <c r="H7" s="91">
        <v>33</v>
      </c>
      <c r="I7" s="182" t="s">
        <v>0</v>
      </c>
      <c r="J7" s="14">
        <v>76382</v>
      </c>
      <c r="K7" s="225">
        <v>5</v>
      </c>
      <c r="L7" s="4">
        <f t="shared" si="0"/>
        <v>33</v>
      </c>
      <c r="M7" s="182" t="s">
        <v>0</v>
      </c>
      <c r="N7" s="14">
        <f t="shared" si="1"/>
        <v>76382</v>
      </c>
      <c r="O7" s="4">
        <f t="shared" si="2"/>
        <v>33</v>
      </c>
      <c r="P7" s="182" t="s">
        <v>0</v>
      </c>
      <c r="Q7" s="96">
        <v>77164</v>
      </c>
    </row>
    <row r="8" spans="1:19" ht="13.5" customHeight="1" x14ac:dyDescent="0.15">
      <c r="H8" s="349">
        <v>40</v>
      </c>
      <c r="I8" s="183" t="s">
        <v>2</v>
      </c>
      <c r="J8" s="14">
        <v>74792</v>
      </c>
      <c r="K8" s="225">
        <v>6</v>
      </c>
      <c r="L8" s="4">
        <f t="shared" si="0"/>
        <v>40</v>
      </c>
      <c r="M8" s="183" t="s">
        <v>2</v>
      </c>
      <c r="N8" s="14">
        <f t="shared" si="1"/>
        <v>74792</v>
      </c>
      <c r="O8" s="4">
        <f t="shared" si="2"/>
        <v>40</v>
      </c>
      <c r="P8" s="183" t="s">
        <v>2</v>
      </c>
      <c r="Q8" s="96">
        <v>84309</v>
      </c>
    </row>
    <row r="9" spans="1:19" ht="13.5" customHeight="1" x14ac:dyDescent="0.15">
      <c r="H9" s="152">
        <v>34</v>
      </c>
      <c r="I9" s="185" t="s">
        <v>1</v>
      </c>
      <c r="J9" s="251">
        <v>68699</v>
      </c>
      <c r="K9" s="225">
        <v>7</v>
      </c>
      <c r="L9" s="4">
        <f t="shared" si="0"/>
        <v>34</v>
      </c>
      <c r="M9" s="185" t="s">
        <v>1</v>
      </c>
      <c r="N9" s="14">
        <f t="shared" si="1"/>
        <v>68699</v>
      </c>
      <c r="O9" s="4">
        <f t="shared" si="2"/>
        <v>34</v>
      </c>
      <c r="P9" s="185" t="s">
        <v>1</v>
      </c>
      <c r="Q9" s="96">
        <v>62082</v>
      </c>
    </row>
    <row r="10" spans="1:19" ht="13.5" customHeight="1" x14ac:dyDescent="0.15">
      <c r="H10" s="91">
        <v>16</v>
      </c>
      <c r="I10" s="182" t="s">
        <v>3</v>
      </c>
      <c r="J10" s="97">
        <v>67256</v>
      </c>
      <c r="K10" s="225">
        <v>8</v>
      </c>
      <c r="L10" s="4">
        <f t="shared" si="0"/>
        <v>16</v>
      </c>
      <c r="M10" s="182" t="s">
        <v>3</v>
      </c>
      <c r="N10" s="14">
        <f t="shared" si="1"/>
        <v>67256</v>
      </c>
      <c r="O10" s="4">
        <f t="shared" si="2"/>
        <v>16</v>
      </c>
      <c r="P10" s="182" t="s">
        <v>3</v>
      </c>
      <c r="Q10" s="96">
        <v>64440</v>
      </c>
    </row>
    <row r="11" spans="1:19" ht="13.5" customHeight="1" x14ac:dyDescent="0.15">
      <c r="H11" s="152">
        <v>13</v>
      </c>
      <c r="I11" s="185" t="s">
        <v>7</v>
      </c>
      <c r="J11" s="151">
        <v>60143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60143</v>
      </c>
      <c r="O11" s="4">
        <f t="shared" si="2"/>
        <v>13</v>
      </c>
      <c r="P11" s="185" t="s">
        <v>7</v>
      </c>
      <c r="Q11" s="96">
        <v>55932</v>
      </c>
    </row>
    <row r="12" spans="1:19" ht="13.5" customHeight="1" thickBot="1" x14ac:dyDescent="0.2">
      <c r="H12" s="321">
        <v>38</v>
      </c>
      <c r="I12" s="462" t="s">
        <v>38</v>
      </c>
      <c r="J12" s="466">
        <v>47497</v>
      </c>
      <c r="K12" s="224">
        <v>10</v>
      </c>
      <c r="L12" s="4">
        <f t="shared" si="0"/>
        <v>38</v>
      </c>
      <c r="M12" s="462" t="s">
        <v>38</v>
      </c>
      <c r="N12" s="128">
        <f t="shared" si="1"/>
        <v>47497</v>
      </c>
      <c r="O12" s="15">
        <f t="shared" si="2"/>
        <v>38</v>
      </c>
      <c r="P12" s="462" t="s">
        <v>38</v>
      </c>
      <c r="Q12" s="227">
        <v>38502</v>
      </c>
    </row>
    <row r="13" spans="1:19" ht="13.5" customHeight="1" thickTop="1" thickBot="1" x14ac:dyDescent="0.2">
      <c r="H13" s="136">
        <v>2</v>
      </c>
      <c r="I13" s="199" t="s">
        <v>6</v>
      </c>
      <c r="J13" s="467">
        <v>46343</v>
      </c>
      <c r="K13" s="116"/>
      <c r="L13" s="85"/>
      <c r="M13" s="186"/>
      <c r="N13" s="396">
        <f>SUM(J43)</f>
        <v>1411417</v>
      </c>
      <c r="O13" s="4"/>
      <c r="P13" s="320" t="s">
        <v>8</v>
      </c>
      <c r="Q13" s="229">
        <v>1118964</v>
      </c>
    </row>
    <row r="14" spans="1:19" ht="13.5" customHeight="1" x14ac:dyDescent="0.15">
      <c r="B14" s="21"/>
      <c r="G14" s="1"/>
      <c r="H14" s="91">
        <v>24</v>
      </c>
      <c r="I14" s="183" t="s">
        <v>28</v>
      </c>
      <c r="J14" s="465">
        <v>42709</v>
      </c>
      <c r="K14" s="116"/>
      <c r="L14" s="28"/>
      <c r="N14" s="469" t="s">
        <v>59</v>
      </c>
      <c r="O14" s="469"/>
    </row>
    <row r="15" spans="1:19" ht="13.5" customHeight="1" x14ac:dyDescent="0.15">
      <c r="H15" s="91">
        <v>25</v>
      </c>
      <c r="I15" s="182" t="s">
        <v>29</v>
      </c>
      <c r="J15" s="14">
        <v>41062</v>
      </c>
      <c r="K15" s="116"/>
      <c r="L15" s="28"/>
      <c r="M15" s="1" t="s">
        <v>207</v>
      </c>
      <c r="N15" s="16"/>
      <c r="O15" s="469"/>
      <c r="P15" s="469" t="s">
        <v>208</v>
      </c>
      <c r="Q15" s="95" t="s">
        <v>202</v>
      </c>
    </row>
    <row r="16" spans="1:19" ht="13.5" customHeight="1" x14ac:dyDescent="0.15">
      <c r="B16" s="1"/>
      <c r="C16" s="16"/>
      <c r="D16" s="1"/>
      <c r="E16" s="19"/>
      <c r="F16" s="1"/>
      <c r="H16" s="91">
        <v>3</v>
      </c>
      <c r="I16" s="182" t="s">
        <v>10</v>
      </c>
      <c r="J16" s="14">
        <v>26718</v>
      </c>
      <c r="K16" s="116"/>
      <c r="L16" s="4">
        <f>SUM(L3)</f>
        <v>17</v>
      </c>
      <c r="M16" s="14">
        <f>SUM(N3)</f>
        <v>325665</v>
      </c>
      <c r="N16" s="182" t="s">
        <v>21</v>
      </c>
      <c r="O16" s="4">
        <f>SUM(O3)</f>
        <v>17</v>
      </c>
      <c r="P16" s="14">
        <f>SUM(M16)</f>
        <v>325665</v>
      </c>
      <c r="Q16" s="325">
        <v>330811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2" t="s">
        <v>37</v>
      </c>
      <c r="J17" s="14">
        <v>24047</v>
      </c>
      <c r="K17" s="116"/>
      <c r="L17" s="4">
        <f t="shared" ref="L17:L25" si="3">SUM(L4)</f>
        <v>26</v>
      </c>
      <c r="M17" s="14">
        <f t="shared" ref="M17:M25" si="4">SUM(N4)</f>
        <v>143835</v>
      </c>
      <c r="N17" s="182" t="s">
        <v>30</v>
      </c>
      <c r="O17" s="4">
        <f t="shared" ref="O17:O25" si="5">SUM(O4)</f>
        <v>26</v>
      </c>
      <c r="P17" s="14">
        <f t="shared" ref="P17:P25" si="6">SUM(M17)</f>
        <v>143835</v>
      </c>
      <c r="Q17" s="326">
        <v>143851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1</v>
      </c>
      <c r="I18" s="182" t="s">
        <v>4</v>
      </c>
      <c r="J18" s="14">
        <v>22664</v>
      </c>
      <c r="K18" s="116"/>
      <c r="L18" s="4">
        <f t="shared" si="3"/>
        <v>36</v>
      </c>
      <c r="M18" s="14">
        <f t="shared" si="4"/>
        <v>120314</v>
      </c>
      <c r="N18" s="183" t="s">
        <v>5</v>
      </c>
      <c r="O18" s="4">
        <f t="shared" si="5"/>
        <v>36</v>
      </c>
      <c r="P18" s="14">
        <f t="shared" si="6"/>
        <v>120314</v>
      </c>
      <c r="Q18" s="326">
        <v>125295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9</v>
      </c>
      <c r="I19" s="393" t="s">
        <v>170</v>
      </c>
      <c r="J19" s="251">
        <v>21468</v>
      </c>
      <c r="L19" s="4">
        <f t="shared" si="3"/>
        <v>31</v>
      </c>
      <c r="M19" s="14">
        <f t="shared" si="4"/>
        <v>87936</v>
      </c>
      <c r="N19" s="182" t="s">
        <v>64</v>
      </c>
      <c r="O19" s="4">
        <f t="shared" si="5"/>
        <v>31</v>
      </c>
      <c r="P19" s="14">
        <f t="shared" si="6"/>
        <v>87936</v>
      </c>
      <c r="Q19" s="326">
        <v>91483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22</v>
      </c>
      <c r="I20" s="182" t="s">
        <v>26</v>
      </c>
      <c r="J20" s="251">
        <v>19317</v>
      </c>
      <c r="L20" s="4">
        <f t="shared" si="3"/>
        <v>33</v>
      </c>
      <c r="M20" s="14">
        <f t="shared" si="4"/>
        <v>76382</v>
      </c>
      <c r="N20" s="182" t="s">
        <v>0</v>
      </c>
      <c r="O20" s="4">
        <f t="shared" si="5"/>
        <v>33</v>
      </c>
      <c r="P20" s="14">
        <f t="shared" si="6"/>
        <v>76382</v>
      </c>
      <c r="Q20" s="326">
        <v>77156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14</v>
      </c>
      <c r="I21" s="182" t="s">
        <v>19</v>
      </c>
      <c r="J21" s="14">
        <v>15124</v>
      </c>
      <c r="L21" s="4">
        <f t="shared" si="3"/>
        <v>40</v>
      </c>
      <c r="M21" s="14">
        <f t="shared" si="4"/>
        <v>74792</v>
      </c>
      <c r="N21" s="183" t="s">
        <v>2</v>
      </c>
      <c r="O21" s="4">
        <f t="shared" si="5"/>
        <v>40</v>
      </c>
      <c r="P21" s="14">
        <f t="shared" si="6"/>
        <v>74792</v>
      </c>
      <c r="Q21" s="326">
        <v>73676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2" t="s">
        <v>17</v>
      </c>
      <c r="J22" s="251">
        <v>15065</v>
      </c>
      <c r="K22" s="16"/>
      <c r="L22" s="4">
        <f t="shared" si="3"/>
        <v>34</v>
      </c>
      <c r="M22" s="14">
        <f t="shared" si="4"/>
        <v>68699</v>
      </c>
      <c r="N22" s="185" t="s">
        <v>1</v>
      </c>
      <c r="O22" s="4">
        <f t="shared" si="5"/>
        <v>34</v>
      </c>
      <c r="P22" s="14">
        <f t="shared" si="6"/>
        <v>68699</v>
      </c>
      <c r="Q22" s="326">
        <v>67100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21</v>
      </c>
      <c r="I23" s="393" t="s">
        <v>162</v>
      </c>
      <c r="J23" s="14">
        <v>14613</v>
      </c>
      <c r="K23" s="16"/>
      <c r="L23" s="4">
        <f t="shared" si="3"/>
        <v>16</v>
      </c>
      <c r="M23" s="14">
        <f t="shared" si="4"/>
        <v>67256</v>
      </c>
      <c r="N23" s="182" t="s">
        <v>3</v>
      </c>
      <c r="O23" s="4">
        <f t="shared" si="5"/>
        <v>16</v>
      </c>
      <c r="P23" s="14">
        <f t="shared" si="6"/>
        <v>67256</v>
      </c>
      <c r="Q23" s="326">
        <v>69706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8055</v>
      </c>
      <c r="K24" s="16"/>
      <c r="L24" s="4">
        <f t="shared" si="3"/>
        <v>13</v>
      </c>
      <c r="M24" s="14">
        <f t="shared" si="4"/>
        <v>60143</v>
      </c>
      <c r="N24" s="185" t="s">
        <v>7</v>
      </c>
      <c r="O24" s="4">
        <f t="shared" si="5"/>
        <v>13</v>
      </c>
      <c r="P24" s="14">
        <f t="shared" si="6"/>
        <v>60143</v>
      </c>
      <c r="Q24" s="326">
        <v>60058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35</v>
      </c>
      <c r="I25" s="182" t="s">
        <v>36</v>
      </c>
      <c r="J25" s="151">
        <v>7503</v>
      </c>
      <c r="K25" s="16"/>
      <c r="L25" s="15">
        <f t="shared" si="3"/>
        <v>38</v>
      </c>
      <c r="M25" s="128">
        <f t="shared" si="4"/>
        <v>47497</v>
      </c>
      <c r="N25" s="462" t="s">
        <v>38</v>
      </c>
      <c r="O25" s="15">
        <f t="shared" si="5"/>
        <v>38</v>
      </c>
      <c r="P25" s="128">
        <f t="shared" si="6"/>
        <v>47497</v>
      </c>
      <c r="Q25" s="327">
        <v>43845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30</v>
      </c>
      <c r="I26" s="182" t="s">
        <v>33</v>
      </c>
      <c r="J26" s="14">
        <v>7207</v>
      </c>
      <c r="K26" s="16"/>
      <c r="L26" s="129"/>
      <c r="M26" s="184">
        <f>SUM(J43-(M16+M17+M18+M19+M20+M21+M22+M23+M24+M25))</f>
        <v>338898</v>
      </c>
      <c r="N26" s="252" t="s">
        <v>45</v>
      </c>
      <c r="O26" s="130"/>
      <c r="P26" s="184">
        <f>SUM(M26)</f>
        <v>338898</v>
      </c>
      <c r="Q26" s="184"/>
      <c r="R26" s="200">
        <v>1422607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5908</v>
      </c>
      <c r="K27" s="16"/>
      <c r="M27" s="53" t="s">
        <v>185</v>
      </c>
      <c r="N27" s="53"/>
      <c r="O27" s="124"/>
      <c r="P27" s="125" t="s">
        <v>186</v>
      </c>
    </row>
    <row r="28" spans="2:20" ht="13.5" customHeight="1" x14ac:dyDescent="0.15">
      <c r="G28" s="18"/>
      <c r="H28" s="91">
        <v>39</v>
      </c>
      <c r="I28" s="182" t="s">
        <v>39</v>
      </c>
      <c r="J28" s="14">
        <v>3257</v>
      </c>
      <c r="K28" s="16"/>
      <c r="M28" s="96">
        <f t="shared" ref="M28:M37" si="7">SUM(Q3)</f>
        <v>75810</v>
      </c>
      <c r="N28" s="182" t="s">
        <v>21</v>
      </c>
      <c r="O28" s="4">
        <f>SUM(L3)</f>
        <v>17</v>
      </c>
      <c r="P28" s="96">
        <f t="shared" ref="P28:P37" si="8">SUM(Q3)</f>
        <v>75810</v>
      </c>
    </row>
    <row r="29" spans="2:20" ht="13.5" customHeight="1" x14ac:dyDescent="0.15">
      <c r="H29" s="91">
        <v>27</v>
      </c>
      <c r="I29" s="182" t="s">
        <v>31</v>
      </c>
      <c r="J29" s="151">
        <v>3199</v>
      </c>
      <c r="K29" s="16"/>
      <c r="M29" s="96">
        <f t="shared" si="7"/>
        <v>130821</v>
      </c>
      <c r="N29" s="182" t="s">
        <v>21</v>
      </c>
      <c r="O29" s="4">
        <f t="shared" ref="O29:O37" si="9">SUM(L4)</f>
        <v>26</v>
      </c>
      <c r="P29" s="96">
        <f t="shared" si="8"/>
        <v>130821</v>
      </c>
    </row>
    <row r="30" spans="2:20" ht="13.5" customHeight="1" x14ac:dyDescent="0.15">
      <c r="H30" s="91">
        <v>10</v>
      </c>
      <c r="I30" s="182" t="s">
        <v>16</v>
      </c>
      <c r="J30" s="14">
        <v>2727</v>
      </c>
      <c r="K30" s="16"/>
      <c r="M30" s="96">
        <f t="shared" si="7"/>
        <v>96388</v>
      </c>
      <c r="N30" s="182" t="s">
        <v>30</v>
      </c>
      <c r="O30" s="4">
        <f t="shared" si="9"/>
        <v>36</v>
      </c>
      <c r="P30" s="96">
        <f t="shared" si="8"/>
        <v>96388</v>
      </c>
    </row>
    <row r="31" spans="2:20" ht="13.5" customHeight="1" x14ac:dyDescent="0.15">
      <c r="H31" s="91">
        <v>12</v>
      </c>
      <c r="I31" s="182" t="s">
        <v>18</v>
      </c>
      <c r="J31" s="14">
        <v>2331</v>
      </c>
      <c r="K31" s="16"/>
      <c r="M31" s="96">
        <f t="shared" si="7"/>
        <v>87597</v>
      </c>
      <c r="N31" s="183" t="s">
        <v>5</v>
      </c>
      <c r="O31" s="4">
        <f t="shared" si="9"/>
        <v>31</v>
      </c>
      <c r="P31" s="96">
        <f t="shared" si="8"/>
        <v>87597</v>
      </c>
    </row>
    <row r="32" spans="2:20" ht="13.5" customHeight="1" x14ac:dyDescent="0.15">
      <c r="H32" s="91">
        <v>20</v>
      </c>
      <c r="I32" s="182" t="s">
        <v>24</v>
      </c>
      <c r="J32" s="97">
        <v>1834</v>
      </c>
      <c r="K32" s="16"/>
      <c r="M32" s="96">
        <f t="shared" si="7"/>
        <v>77164</v>
      </c>
      <c r="N32" s="182" t="s">
        <v>64</v>
      </c>
      <c r="O32" s="4">
        <f t="shared" si="9"/>
        <v>33</v>
      </c>
      <c r="P32" s="96">
        <f t="shared" si="8"/>
        <v>77164</v>
      </c>
      <c r="S32" s="11"/>
    </row>
    <row r="33" spans="8:21" ht="13.5" customHeight="1" x14ac:dyDescent="0.15">
      <c r="H33" s="91">
        <v>4</v>
      </c>
      <c r="I33" s="182" t="s">
        <v>11</v>
      </c>
      <c r="J33" s="251">
        <v>1597</v>
      </c>
      <c r="K33" s="16"/>
      <c r="M33" s="96">
        <f t="shared" si="7"/>
        <v>84309</v>
      </c>
      <c r="N33" s="182" t="s">
        <v>0</v>
      </c>
      <c r="O33" s="4">
        <f t="shared" si="9"/>
        <v>40</v>
      </c>
      <c r="P33" s="96">
        <f t="shared" si="8"/>
        <v>84309</v>
      </c>
      <c r="S33" s="30"/>
      <c r="T33" s="30"/>
    </row>
    <row r="34" spans="8:21" ht="13.5" customHeight="1" x14ac:dyDescent="0.15">
      <c r="H34" s="91">
        <v>23</v>
      </c>
      <c r="I34" s="182" t="s">
        <v>27</v>
      </c>
      <c r="J34" s="14">
        <v>1239</v>
      </c>
      <c r="K34" s="16"/>
      <c r="M34" s="96">
        <f t="shared" si="7"/>
        <v>62082</v>
      </c>
      <c r="N34" s="183" t="s">
        <v>2</v>
      </c>
      <c r="O34" s="4">
        <f t="shared" si="9"/>
        <v>34</v>
      </c>
      <c r="P34" s="96">
        <f t="shared" si="8"/>
        <v>62082</v>
      </c>
      <c r="S34" s="30"/>
      <c r="T34" s="30"/>
    </row>
    <row r="35" spans="8:21" ht="13.5" customHeight="1" x14ac:dyDescent="0.15">
      <c r="H35" s="91">
        <v>6</v>
      </c>
      <c r="I35" s="182" t="s">
        <v>13</v>
      </c>
      <c r="J35" s="14">
        <v>1186</v>
      </c>
      <c r="K35" s="16"/>
      <c r="M35" s="96">
        <f t="shared" si="7"/>
        <v>64440</v>
      </c>
      <c r="N35" s="185" t="s">
        <v>1</v>
      </c>
      <c r="O35" s="4">
        <f t="shared" si="9"/>
        <v>16</v>
      </c>
      <c r="P35" s="96">
        <f t="shared" si="8"/>
        <v>64440</v>
      </c>
      <c r="S35" s="30"/>
    </row>
    <row r="36" spans="8:21" ht="13.5" customHeight="1" x14ac:dyDescent="0.15">
      <c r="H36" s="91">
        <v>5</v>
      </c>
      <c r="I36" s="182" t="s">
        <v>12</v>
      </c>
      <c r="J36" s="251">
        <v>1067</v>
      </c>
      <c r="K36" s="16"/>
      <c r="M36" s="96">
        <f t="shared" si="7"/>
        <v>55932</v>
      </c>
      <c r="N36" s="182" t="s">
        <v>3</v>
      </c>
      <c r="O36" s="4">
        <f t="shared" si="9"/>
        <v>13</v>
      </c>
      <c r="P36" s="96">
        <f t="shared" si="8"/>
        <v>55932</v>
      </c>
      <c r="S36" s="30"/>
    </row>
    <row r="37" spans="8:21" ht="13.5" customHeight="1" thickBot="1" x14ac:dyDescent="0.2">
      <c r="H37" s="91">
        <v>18</v>
      </c>
      <c r="I37" s="182" t="s">
        <v>22</v>
      </c>
      <c r="J37" s="14">
        <v>858</v>
      </c>
      <c r="K37" s="16"/>
      <c r="M37" s="127">
        <f t="shared" si="7"/>
        <v>38502</v>
      </c>
      <c r="N37" s="185" t="s">
        <v>7</v>
      </c>
      <c r="O37" s="15">
        <f t="shared" si="9"/>
        <v>38</v>
      </c>
      <c r="P37" s="127">
        <f t="shared" si="8"/>
        <v>38502</v>
      </c>
      <c r="S37" s="30"/>
    </row>
    <row r="38" spans="8:21" ht="13.5" customHeight="1" thickTop="1" thickBot="1" x14ac:dyDescent="0.2">
      <c r="H38" s="91">
        <v>32</v>
      </c>
      <c r="I38" s="182" t="s">
        <v>35</v>
      </c>
      <c r="J38" s="151">
        <v>590</v>
      </c>
      <c r="K38" s="16"/>
      <c r="M38" s="402">
        <f>SUM(Q13-(Q3+Q4+Q5+Q6+Q7+Q8+Q9+Q10+Q11+Q12))</f>
        <v>345919</v>
      </c>
      <c r="N38" s="462" t="s">
        <v>38</v>
      </c>
      <c r="O38" s="404"/>
      <c r="P38" s="405">
        <f>SUM(M38)</f>
        <v>345919</v>
      </c>
      <c r="U38" s="30"/>
    </row>
    <row r="39" spans="8:21" ht="13.5" customHeight="1" thickTop="1" x14ac:dyDescent="0.15">
      <c r="H39" s="91">
        <v>19</v>
      </c>
      <c r="I39" s="182" t="s">
        <v>23</v>
      </c>
      <c r="J39" s="14">
        <v>575</v>
      </c>
      <c r="K39" s="16"/>
      <c r="P39" s="30"/>
    </row>
    <row r="40" spans="8:21" ht="13.5" customHeight="1" x14ac:dyDescent="0.15">
      <c r="H40" s="91">
        <v>7</v>
      </c>
      <c r="I40" s="182" t="s">
        <v>14</v>
      </c>
      <c r="J40" s="251">
        <v>431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204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1411417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 t="s">
        <v>193</v>
      </c>
      <c r="J50" s="181">
        <v>1066088</v>
      </c>
    </row>
    <row r="51" spans="1:19" ht="13.5" customHeight="1" x14ac:dyDescent="0.15">
      <c r="I51" s="482" t="s">
        <v>194</v>
      </c>
      <c r="J51" s="259">
        <v>1077278</v>
      </c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206</v>
      </c>
      <c r="D52" s="9" t="s">
        <v>184</v>
      </c>
      <c r="E52" s="26" t="s">
        <v>43</v>
      </c>
      <c r="F52" s="25" t="s">
        <v>42</v>
      </c>
      <c r="G52" s="328" t="s">
        <v>188</v>
      </c>
      <c r="I52" s="456" t="s">
        <v>192</v>
      </c>
      <c r="J52" s="181">
        <v>1422607</v>
      </c>
      <c r="N52" s="480"/>
      <c r="S52" s="481"/>
    </row>
    <row r="53" spans="1:19" ht="13.5" customHeight="1" x14ac:dyDescent="0.15">
      <c r="A53" s="10">
        <v>1</v>
      </c>
      <c r="B53" s="182" t="s">
        <v>21</v>
      </c>
      <c r="C53" s="14">
        <f t="shared" ref="C53:C62" si="10">SUM(J3)</f>
        <v>325665</v>
      </c>
      <c r="D53" s="97">
        <f t="shared" ref="D53:D63" si="11">SUM(Q3)</f>
        <v>75810</v>
      </c>
      <c r="E53" s="94">
        <f t="shared" ref="E53:E62" si="12">SUM(P16/Q16*100)</f>
        <v>98.4444289941991</v>
      </c>
      <c r="F53" s="22">
        <f t="shared" ref="F53:F63" si="13">SUM(C53/D53*100)</f>
        <v>429.58053027305107</v>
      </c>
      <c r="G53" s="23"/>
      <c r="I53" s="456" t="s">
        <v>195</v>
      </c>
      <c r="J53" s="181">
        <v>1411417</v>
      </c>
    </row>
    <row r="54" spans="1:19" ht="13.5" customHeight="1" x14ac:dyDescent="0.15">
      <c r="A54" s="10">
        <v>2</v>
      </c>
      <c r="B54" s="182" t="s">
        <v>30</v>
      </c>
      <c r="C54" s="14">
        <f t="shared" si="10"/>
        <v>143835</v>
      </c>
      <c r="D54" s="97">
        <f t="shared" si="11"/>
        <v>130821</v>
      </c>
      <c r="E54" s="94">
        <f t="shared" si="12"/>
        <v>99.988877380066882</v>
      </c>
      <c r="F54" s="493">
        <f t="shared" si="13"/>
        <v>109.94794413740914</v>
      </c>
      <c r="G54" s="23"/>
      <c r="M54" s="479"/>
      <c r="N54" s="18"/>
    </row>
    <row r="55" spans="1:19" ht="13.5" customHeight="1" x14ac:dyDescent="0.15">
      <c r="A55" s="10">
        <v>3</v>
      </c>
      <c r="B55" s="183" t="s">
        <v>5</v>
      </c>
      <c r="C55" s="14">
        <f t="shared" si="10"/>
        <v>120314</v>
      </c>
      <c r="D55" s="97">
        <f t="shared" si="11"/>
        <v>96388</v>
      </c>
      <c r="E55" s="94">
        <f t="shared" si="12"/>
        <v>96.024581986511834</v>
      </c>
      <c r="F55" s="22">
        <f t="shared" si="13"/>
        <v>124.8225920239034</v>
      </c>
      <c r="G55" s="23"/>
      <c r="I55" s="556" t="s">
        <v>196</v>
      </c>
      <c r="J55" s="557">
        <f>SUM(J50+J51)/(J52+J53)*100</f>
        <v>75.629775894628978</v>
      </c>
    </row>
    <row r="56" spans="1:19" ht="13.5" customHeight="1" x14ac:dyDescent="0.15">
      <c r="A56" s="10">
        <v>4</v>
      </c>
      <c r="B56" s="182" t="s">
        <v>64</v>
      </c>
      <c r="C56" s="14">
        <f t="shared" si="10"/>
        <v>87936</v>
      </c>
      <c r="D56" s="97">
        <f t="shared" si="11"/>
        <v>87597</v>
      </c>
      <c r="E56" s="94">
        <f t="shared" si="12"/>
        <v>96.12277690937114</v>
      </c>
      <c r="F56" s="22">
        <f t="shared" si="13"/>
        <v>100.38699955477928</v>
      </c>
      <c r="G56" s="23"/>
      <c r="I56" s="556"/>
      <c r="J56" s="557"/>
    </row>
    <row r="57" spans="1:19" ht="13.5" customHeight="1" x14ac:dyDescent="0.15">
      <c r="A57" s="10">
        <v>5</v>
      </c>
      <c r="B57" s="182" t="s">
        <v>0</v>
      </c>
      <c r="C57" s="14">
        <f t="shared" si="10"/>
        <v>76382</v>
      </c>
      <c r="D57" s="97">
        <f t="shared" si="11"/>
        <v>77164</v>
      </c>
      <c r="E57" s="94">
        <f t="shared" si="12"/>
        <v>98.996837575820422</v>
      </c>
      <c r="F57" s="22">
        <f t="shared" si="13"/>
        <v>98.986574050075163</v>
      </c>
      <c r="G57" s="23"/>
      <c r="I57" s="181"/>
      <c r="P57" s="30"/>
    </row>
    <row r="58" spans="1:19" ht="13.5" customHeight="1" x14ac:dyDescent="0.15">
      <c r="A58" s="10">
        <v>6</v>
      </c>
      <c r="B58" s="183" t="s">
        <v>2</v>
      </c>
      <c r="C58" s="14">
        <f t="shared" si="10"/>
        <v>74792</v>
      </c>
      <c r="D58" s="97">
        <f t="shared" si="11"/>
        <v>84309</v>
      </c>
      <c r="E58" s="94">
        <f t="shared" si="12"/>
        <v>101.51474021390956</v>
      </c>
      <c r="F58" s="22">
        <f t="shared" si="13"/>
        <v>88.71176268251314</v>
      </c>
      <c r="G58" s="23"/>
    </row>
    <row r="59" spans="1:19" ht="13.5" customHeight="1" x14ac:dyDescent="0.15">
      <c r="A59" s="10">
        <v>7</v>
      </c>
      <c r="B59" s="185" t="s">
        <v>1</v>
      </c>
      <c r="C59" s="14">
        <f t="shared" si="10"/>
        <v>68699</v>
      </c>
      <c r="D59" s="97">
        <f t="shared" si="11"/>
        <v>62082</v>
      </c>
      <c r="E59" s="94">
        <f t="shared" si="12"/>
        <v>102.38301043219076</v>
      </c>
      <c r="F59" s="22">
        <f t="shared" si="13"/>
        <v>110.65848394059469</v>
      </c>
      <c r="G59" s="23"/>
    </row>
    <row r="60" spans="1:19" ht="13.5" customHeight="1" x14ac:dyDescent="0.15">
      <c r="A60" s="10">
        <v>8</v>
      </c>
      <c r="B60" s="182" t="s">
        <v>3</v>
      </c>
      <c r="C60" s="14">
        <f t="shared" si="10"/>
        <v>67256</v>
      </c>
      <c r="D60" s="97">
        <f t="shared" si="11"/>
        <v>64440</v>
      </c>
      <c r="E60" s="94">
        <f t="shared" si="12"/>
        <v>96.485237999598311</v>
      </c>
      <c r="F60" s="22">
        <f t="shared" si="13"/>
        <v>104.36995654872749</v>
      </c>
      <c r="G60" s="23"/>
    </row>
    <row r="61" spans="1:19" ht="13.5" customHeight="1" x14ac:dyDescent="0.15">
      <c r="A61" s="10">
        <v>9</v>
      </c>
      <c r="B61" s="185" t="s">
        <v>7</v>
      </c>
      <c r="C61" s="14">
        <f t="shared" si="10"/>
        <v>60143</v>
      </c>
      <c r="D61" s="97">
        <f t="shared" si="11"/>
        <v>55932</v>
      </c>
      <c r="E61" s="94">
        <f t="shared" si="12"/>
        <v>100.141529854474</v>
      </c>
      <c r="F61" s="22">
        <f t="shared" si="13"/>
        <v>107.52878495315741</v>
      </c>
      <c r="G61" s="23"/>
    </row>
    <row r="62" spans="1:19" ht="13.5" customHeight="1" thickBot="1" x14ac:dyDescent="0.2">
      <c r="A62" s="142">
        <v>10</v>
      </c>
      <c r="B62" s="462" t="s">
        <v>38</v>
      </c>
      <c r="C62" s="128">
        <f t="shared" si="10"/>
        <v>47497</v>
      </c>
      <c r="D62" s="143">
        <f t="shared" si="11"/>
        <v>38502</v>
      </c>
      <c r="E62" s="144">
        <f t="shared" si="12"/>
        <v>108.32934200022808</v>
      </c>
      <c r="F62" s="145">
        <f t="shared" si="13"/>
        <v>123.36242273128669</v>
      </c>
      <c r="G62" s="146"/>
    </row>
    <row r="63" spans="1:19" ht="13.5" customHeight="1" thickTop="1" x14ac:dyDescent="0.15">
      <c r="A63" s="129"/>
      <c r="B63" s="147" t="s">
        <v>74</v>
      </c>
      <c r="C63" s="148">
        <f>SUM(J43)</f>
        <v>1411417</v>
      </c>
      <c r="D63" s="148">
        <f t="shared" si="11"/>
        <v>1118964</v>
      </c>
      <c r="E63" s="149">
        <f>SUM(C63/R26*100)</f>
        <v>99.213415932861295</v>
      </c>
      <c r="F63" s="150">
        <f t="shared" si="13"/>
        <v>126.1360508470335</v>
      </c>
      <c r="G63" s="156">
        <f>SUM(J55)</f>
        <v>75.629775894628978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2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2022-05-02T02:45:21Z</cp:lastPrinted>
  <dcterms:created xsi:type="dcterms:W3CDTF">2004-08-12T01:21:30Z</dcterms:created>
  <dcterms:modified xsi:type="dcterms:W3CDTF">2022-05-06T01:04:41Z</dcterms:modified>
</cp:coreProperties>
</file>