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3B40545C-B616-47D2-B89E-BDB85D9092EA}" xr6:coauthVersionLast="36" xr6:coauthVersionMax="36" xr10:uidLastSave="{00000000-0000-0000-0000-000000000000}"/>
  <bookViews>
    <workbookView xWindow="0" yWindow="0" windowWidth="28800" windowHeight="1204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13" l="1"/>
  <c r="M86" i="60"/>
  <c r="G65" i="60" s="1"/>
  <c r="M40" i="60"/>
  <c r="G32" i="60" s="1"/>
  <c r="M87" i="59"/>
  <c r="G64" i="59" s="1"/>
  <c r="M37" i="59"/>
  <c r="G31" i="59" s="1"/>
  <c r="M82" i="58"/>
  <c r="G64" i="58" s="1"/>
  <c r="M35" i="58"/>
  <c r="G32" i="58" s="1"/>
  <c r="J55" i="57"/>
  <c r="G63" i="57" s="1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C62" i="57"/>
  <c r="D61" i="57"/>
  <c r="C61" i="57"/>
  <c r="D60" i="57"/>
  <c r="C60" i="57"/>
  <c r="D59" i="57"/>
  <c r="C59" i="57"/>
  <c r="D58" i="57"/>
  <c r="C58" i="57"/>
  <c r="D57" i="57"/>
  <c r="C57" i="57"/>
  <c r="D56" i="57"/>
  <c r="C56" i="57"/>
  <c r="D55" i="57"/>
  <c r="C55" i="57"/>
  <c r="D54" i="57"/>
  <c r="C54" i="57"/>
  <c r="D53" i="57"/>
  <c r="C53" i="57"/>
  <c r="J43" i="57"/>
  <c r="C63" i="57" s="1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E59" i="57" l="1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N26" i="54"/>
  <c r="J43" i="7" l="1"/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N87" i="56" l="1"/>
  <c r="N86" i="56"/>
  <c r="N85" i="56"/>
  <c r="N84" i="56"/>
  <c r="N57" i="56"/>
  <c r="N56" i="56"/>
  <c r="N55" i="56"/>
  <c r="N54" i="56"/>
  <c r="N28" i="56"/>
  <c r="N27" i="56"/>
  <c r="O27" i="56" s="1"/>
  <c r="N26" i="56"/>
  <c r="N25" i="56"/>
  <c r="O55" i="56" l="1"/>
  <c r="O56" i="56"/>
  <c r="O57" i="56"/>
  <c r="O87" i="56"/>
  <c r="O86" i="56"/>
  <c r="O85" i="56"/>
  <c r="O28" i="56"/>
  <c r="O26" i="56"/>
  <c r="N84" i="51" l="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N56" i="51"/>
  <c r="N57" i="51"/>
  <c r="O57" i="51" s="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O87" i="51" l="1"/>
  <c r="O86" i="51"/>
  <c r="O56" i="51"/>
  <c r="O87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C65" i="13"/>
  <c r="D65" i="13"/>
  <c r="D22" i="15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30" i="13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<sst xmlns="http://schemas.openxmlformats.org/spreadsheetml/2006/main" count="1722" uniqueCount="216">
  <si>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</si>
  <si>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</si>
  <si>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</si>
  <si>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</si>
  <si>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</si>
  <si>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</si>
  <si>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</si>
  <si>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</si>
  <si>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</si>
  <si>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</si>
  <si>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</si>
  <si>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</si>
  <si>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</si>
  <si>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</si>
  <si>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</si>
  <si>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</si>
  <si>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</si>
  <si>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</si>
  <si>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</si>
  <si>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</si>
  <si>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</si>
  <si>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</si>
  <si>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</si>
  <si>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</si>
  <si>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</si>
  <si>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</si>
  <si>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</si>
  <si>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</si>
  <si>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</si>
  <si>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</si>
  <si>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</si>
  <si>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</si>
  <si>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</si>
  <si>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</si>
  <si>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</si>
  <si>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</si>
  <si>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</si>
  <si>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</si>
  <si>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</si>
  <si>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</si>
  <si>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</si>
  <si>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</si>
  <si>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</si>
  <si>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</si>
  <si>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</si>
  <si>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</si>
  <si>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</si>
  <si>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</si>
  <si>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</si>
  <si>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</si>
  <si>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</si>
  <si>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</si>
  <si>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</si>
  <si>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</si>
  <si>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</si>
  <si>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</si>
  <si>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</si>
  <si>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</si>
  <si>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</si>
  <si>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</si>
  <si>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</si>
  <si>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</si>
  <si>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</si>
  <si>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</si>
  <si>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</si>
  <si>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</si>
  <si>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</si>
  <si>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</si>
  <si>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</si>
  <si>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</si>
  <si>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</si>
  <si>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</si>
  <si>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</si>
  <si>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</si>
  <si>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</si>
  <si>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</si>
  <si>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</si>
  <si>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</si>
  <si>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</si>
  <si>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</si>
  <si>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</si>
  <si>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</si>
  <si>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</si>
  <si>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</si>
  <si>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</si>
  <si>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</si>
  <si>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</si>
  <si>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</si>
  <si>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</si>
  <si>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</si>
  <si>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</si>
  <si>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</si>
  <si>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</si>
  <si>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</si>
  <si>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</si>
  <si>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</si>
  <si>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</si>
  <si>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</si>
  <si>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</si>
  <si>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</si>
  <si>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</si>
  <si>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</si>
  <si>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</si>
  <si>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</si>
  <si>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</si>
  <si>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</si>
  <si>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</si>
  <si>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</si>
  <si>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</si>
  <si>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</si>
  <si>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</si>
  <si>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</si>
  <si>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</si>
  <si>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</si>
  <si>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</si>
  <si>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</si>
  <si>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</si>
  <si>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</si>
  <si>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</si>
  <si>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</si>
  <si>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</si>
  <si>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</si>
  <si>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</si>
  <si>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</si>
  <si>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</si>
  <si>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</si>
  <si>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</si>
  <si>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</si>
  <si>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</si>
  <si>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</si>
  <si>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</si>
  <si>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</si>
  <si>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</si>
  <si>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</si>
  <si>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</si>
  <si>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</si>
  <si>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</si>
  <si>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</si>
  <si>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</si>
  <si>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</si>
  <si>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</si>
  <si>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</si>
  <si>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</si>
  <si>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</si>
  <si>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</si>
  <si>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</si>
  <si>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</si>
  <si>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</si>
  <si>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</si>
  <si>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</si>
  <si>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</si>
  <si>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</si>
  <si>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</si>
  <si>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</si>
  <si>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</si>
  <si>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</si>
  <si>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</si>
  <si>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</si>
  <si>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</si>
  <si>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</si>
  <si>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</si>
  <si>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</si>
  <si>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</si>
  <si>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</si>
  <si>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</si>
  <si>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</si>
  <si>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</si>
  <si>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</si>
  <si>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</si>
  <si>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</si>
  <si>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</si>
  <si>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</si>
  <si>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</si>
  <si>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</si>
  <si>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</si>
  <si>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</si>
  <si>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</si>
  <si>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</si>
  <si>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</si>
  <si>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</si>
  <si>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</si>
  <si>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</si>
  <si>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</si>
  <si>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</si>
  <si>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3"/>
  </si>
  <si>
    <t>トン数</t>
    <rPh sb="2" eb="3">
      <t>スウ</t>
    </rPh>
    <phoneticPr fontId="2"/>
  </si>
  <si>
    <t>令和2年12月</t>
    <rPh sb="0" eb="1">
      <t>レイ</t>
    </rPh>
    <rPh sb="1" eb="2">
      <t>ワ</t>
    </rPh>
    <rPh sb="3" eb="4">
      <t>ネン</t>
    </rPh>
    <rPh sb="6" eb="7">
      <t>ガツ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</si>
  <si>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</si>
  <si>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</si>
  <si>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</si>
  <si>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3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</si>
  <si>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</si>
  <si>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</si>
  <si>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</si>
  <si>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</si>
  <si>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前残</t>
    <rPh sb="0" eb="2">
      <t>ゼンザン</t>
    </rPh>
    <phoneticPr fontId="2"/>
  </si>
  <si>
    <t>入庫</t>
    <rPh sb="0" eb="2">
      <t>ニュウコ</t>
    </rPh>
    <phoneticPr fontId="2"/>
  </si>
  <si>
    <t>出庫</t>
    <rPh sb="0" eb="2">
      <t>シュッコ</t>
    </rPh>
    <phoneticPr fontId="2"/>
  </si>
  <si>
    <t>今月残</t>
    <rPh sb="0" eb="2">
      <t>コンゲツ</t>
    </rPh>
    <rPh sb="2" eb="3">
      <t>ザン</t>
    </rPh>
    <phoneticPr fontId="2"/>
  </si>
  <si>
    <t>回転率</t>
    <rPh sb="0" eb="3">
      <t>カイテンリツ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</si>
  <si>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</si>
  <si>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</si>
  <si>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2，897　㎡</t>
    <phoneticPr fontId="2"/>
  </si>
  <si>
    <t>保管残高</t>
    <rPh sb="0" eb="4">
      <t>ホカンザンダカ</t>
    </rPh>
    <phoneticPr fontId="2"/>
  </si>
  <si>
    <t>16，963 ㎡</t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</si>
  <si>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</si>
  <si>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</si>
  <si>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</si>
  <si>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</si>
  <si>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保管残高</t>
    <rPh sb="0" eb="4">
      <t>ホカンザンダカ</t>
    </rPh>
    <phoneticPr fontId="2"/>
  </si>
  <si>
    <t>令和3年11月</t>
    <rPh sb="6" eb="7">
      <t>ガツ</t>
    </rPh>
    <phoneticPr fontId="2"/>
  </si>
  <si>
    <t xml:space="preserve">                       令和3年11月所管面（1～3類）</t>
    <rPh sb="23" eb="24">
      <t>レイ</t>
    </rPh>
    <rPh sb="24" eb="25">
      <t>ワ</t>
    </rPh>
    <rPh sb="26" eb="27">
      <t>ネン</t>
    </rPh>
    <rPh sb="29" eb="30">
      <t>ガツ</t>
    </rPh>
    <rPh sb="30" eb="32">
      <t>ショカン</t>
    </rPh>
    <rPh sb="32" eb="33">
      <t>メン</t>
    </rPh>
    <rPh sb="37" eb="38">
      <t>ルイ</t>
    </rPh>
    <phoneticPr fontId="2"/>
  </si>
  <si>
    <r>
      <t>94，738  m</t>
    </r>
    <r>
      <rPr>
        <sz val="8"/>
        <rFont val="ＭＳ Ｐゴシック"/>
        <family val="3"/>
        <charset val="128"/>
      </rPr>
      <t>3</t>
    </r>
    <phoneticPr fontId="2"/>
  </si>
  <si>
    <t>12，902  ㎡</t>
    <phoneticPr fontId="2"/>
  </si>
  <si>
    <t>　　　　　　　　　　　　　　　　令和3年11月末上位10品目入庫高(県合計）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</si>
  <si>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　　　　令和3年11月末上位10品目保管残高(県合計）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30" eb="34">
      <t>ホカンザンダカ</t>
    </rPh>
    <rPh sb="35" eb="36">
      <t>ケン</t>
    </rPh>
    <rPh sb="36" eb="38">
      <t>ゴウケイ</t>
    </rPh>
    <rPh sb="53" eb="56">
      <t>シズオカケン</t>
    </rPh>
    <rPh sb="56" eb="58">
      <t>ソウコ</t>
    </rPh>
    <rPh sb="58" eb="59">
      <t>キョウ</t>
    </rPh>
    <rPh sb="59" eb="60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</si>
</sst>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550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177" fontId="0" fillId="0" borderId="0" xfId="0" applyNumberFormat="1" applyBorder="1"/>
    <xf numFmtId="0" fontId="6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0" fontId="10" fillId="0" borderId="0" xfId="0" applyFont="1" applyBorder="1"/>
    <xf numFmtId="38" fontId="0" fillId="0" borderId="0" xfId="0" applyNumberFormat="1" applyBorder="1"/>
    <xf numFmtId="0" fontId="9" fillId="0" borderId="0" xfId="0" applyFont="1" applyBorder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 applyAlignment="1"/>
    <xf numFmtId="0" fontId="3" fillId="0" borderId="9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Fill="1"/>
    <xf numFmtId="0" fontId="0" fillId="0" borderId="13" xfId="0" applyBorder="1"/>
    <xf numFmtId="38" fontId="0" fillId="0" borderId="1" xfId="0" applyNumberFormat="1" applyBorder="1"/>
    <xf numFmtId="0" fontId="14" fillId="0" borderId="0" xfId="0" applyFont="1"/>
    <xf numFmtId="0" fontId="1" fillId="0" borderId="0" xfId="0" applyFont="1" applyBorder="1" applyAlignment="1">
      <alignment horizontal="distributed"/>
    </xf>
    <xf numFmtId="0" fontId="1" fillId="0" borderId="0" xfId="0" applyFont="1" applyBorder="1"/>
    <xf numFmtId="177" fontId="0" fillId="0" borderId="1" xfId="0" applyNumberFormat="1" applyBorder="1"/>
    <xf numFmtId="0" fontId="14" fillId="0" borderId="0" xfId="0" applyFon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0" fontId="0" fillId="0" borderId="1" xfId="0" applyFill="1" applyBorder="1"/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Fill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 applyBorder="1"/>
    <xf numFmtId="0" fontId="15" fillId="0" borderId="0" xfId="0" applyFont="1" applyBorder="1"/>
    <xf numFmtId="0" fontId="6" fillId="0" borderId="0" xfId="0" applyFont="1" applyBorder="1" applyAlignment="1">
      <alignment horizontal="center"/>
    </xf>
    <xf numFmtId="0" fontId="18" fillId="0" borderId="0" xfId="0" applyFont="1" applyBorder="1"/>
    <xf numFmtId="0" fontId="14" fillId="0" borderId="26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38" fontId="1" fillId="0" borderId="0" xfId="1" applyFill="1"/>
    <xf numFmtId="179" fontId="0" fillId="0" borderId="0" xfId="0" applyNumberFormat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Fill="1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Fill="1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6" fillId="0" borderId="0" xfId="1" applyNumberFormat="1" applyFont="1" applyBorder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Border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0" fontId="10" fillId="0" borderId="1" xfId="0" applyFont="1" applyFill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0" xfId="0" applyBorder="1"/>
    <xf numFmtId="0" fontId="0" fillId="0" borderId="3" xfId="0" applyFill="1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 applyBorder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 applyBorder="1"/>
    <xf numFmtId="0" fontId="8" fillId="7" borderId="0" xfId="0" applyFont="1" applyFill="1" applyBorder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Fill="1" applyBorder="1" applyAlignment="1">
      <alignment horizontal="distributed" wrapText="1"/>
    </xf>
    <xf numFmtId="0" fontId="10" fillId="0" borderId="1" xfId="0" applyFont="1" applyFill="1" applyBorder="1" applyAlignment="1">
      <alignment horizontal="distributed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0" fontId="6" fillId="0" borderId="0" xfId="0" applyFont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0" fillId="0" borderId="1" xfId="1" applyFont="1" applyBorder="1"/>
    <xf numFmtId="0" fontId="0" fillId="0" borderId="0" xfId="0" applyNumberFormat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 applyBorder="1"/>
    <xf numFmtId="180" fontId="0" fillId="0" borderId="0" xfId="0" applyNumberFormat="1"/>
    <xf numFmtId="178" fontId="4" fillId="0" borderId="0" xfId="1" applyNumberFormat="1" applyFont="1" applyBorder="1"/>
    <xf numFmtId="0" fontId="5" fillId="0" borderId="0" xfId="0" applyFont="1" applyAlignment="1">
      <alignment horizontal="center"/>
    </xf>
    <xf numFmtId="177" fontId="5" fillId="0" borderId="1" xfId="0" applyNumberFormat="1" applyFont="1" applyBorder="1"/>
    <xf numFmtId="177" fontId="4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0" fillId="0" borderId="4" xfId="0" applyFont="1" applyFill="1" applyBorder="1"/>
    <xf numFmtId="56" fontId="0" fillId="0" borderId="0" xfId="0" applyNumberFormat="1" applyBorder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10" fillId="0" borderId="2" xfId="0" applyFont="1" applyFill="1" applyBorder="1"/>
    <xf numFmtId="0" fontId="0" fillId="0" borderId="34" xfId="0" applyFill="1" applyBorder="1"/>
    <xf numFmtId="0" fontId="10" fillId="0" borderId="34" xfId="0" applyFont="1" applyBorder="1"/>
    <xf numFmtId="0" fontId="0" fillId="0" borderId="0" xfId="0"/>
    <xf numFmtId="0" fontId="0" fillId="0" borderId="9" xfId="0" applyBorder="1"/>
    <xf numFmtId="0" fontId="0" fillId="0" borderId="0" xfId="0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9" fillId="0" borderId="0" xfId="0" applyFont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9" fillId="0" borderId="32" xfId="0" applyFont="1" applyBorder="1"/>
    <xf numFmtId="0" fontId="31" fillId="0" borderId="12" xfId="0" applyFont="1" applyBorder="1" applyAlignment="1"/>
    <xf numFmtId="0" fontId="0" fillId="0" borderId="0" xfId="0" applyAlignment="1"/>
    <xf numFmtId="0" fontId="0" fillId="0" borderId="32" xfId="0" applyBorder="1" applyAlignment="1"/>
    <xf numFmtId="0" fontId="9" fillId="0" borderId="12" xfId="0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28" fillId="0" borderId="0" xfId="0" applyFont="1" applyFill="1" applyBorder="1" applyAlignment="1">
      <alignment horizontal="left" vertical="top"/>
    </xf>
    <xf numFmtId="0" fontId="32" fillId="0" borderId="0" xfId="0" applyFont="1" applyBorder="1" applyAlignment="1">
      <alignment vertical="top"/>
    </xf>
    <xf numFmtId="0" fontId="33" fillId="0" borderId="0" xfId="0" applyFont="1" applyBorder="1"/>
    <xf numFmtId="0" fontId="33" fillId="0" borderId="12" xfId="0" applyFont="1" applyBorder="1"/>
    <xf numFmtId="0" fontId="33" fillId="7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33" fillId="0" borderId="0" xfId="0" applyFont="1" applyBorder="1" applyAlignment="1">
      <alignment horizontal="distributed"/>
    </xf>
    <xf numFmtId="0" fontId="33" fillId="0" borderId="32" xfId="0" applyFont="1" applyBorder="1"/>
    <xf numFmtId="0" fontId="33" fillId="0" borderId="0" xfId="0" applyFont="1"/>
    <xf numFmtId="0" fontId="33" fillId="0" borderId="0" xfId="0" applyFont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3" fillId="0" borderId="0" xfId="0" applyFont="1" applyFill="1" applyAlignment="1">
      <alignment horizontal="left"/>
    </xf>
    <xf numFmtId="0" fontId="33" fillId="12" borderId="0" xfId="0" applyFont="1" applyFill="1" applyBorder="1" applyAlignment="1">
      <alignment horizontal="center"/>
    </xf>
    <xf numFmtId="0" fontId="33" fillId="10" borderId="0" xfId="0" applyFont="1" applyFill="1" applyBorder="1" applyAlignment="1">
      <alignment horizontal="center"/>
    </xf>
    <xf numFmtId="0" fontId="33" fillId="13" borderId="0" xfId="0" applyFont="1" applyFill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15" borderId="0" xfId="0" applyFont="1" applyFill="1" applyBorder="1" applyAlignment="1">
      <alignment horizontal="center"/>
    </xf>
    <xf numFmtId="58" fontId="35" fillId="0" borderId="12" xfId="0" applyNumberFormat="1" applyFont="1" applyBorder="1" applyAlignment="1"/>
    <xf numFmtId="58" fontId="35" fillId="0" borderId="0" xfId="0" applyNumberFormat="1" applyFont="1" applyBorder="1" applyAlignment="1">
      <alignment horizontal="center"/>
    </xf>
    <xf numFmtId="58" fontId="35" fillId="0" borderId="0" xfId="0" applyNumberFormat="1" applyFont="1" applyFill="1" applyBorder="1" applyAlignment="1"/>
    <xf numFmtId="58" fontId="35" fillId="0" borderId="0" xfId="0" applyNumberFormat="1" applyFont="1" applyBorder="1" applyAlignment="1"/>
    <xf numFmtId="58" fontId="35" fillId="0" borderId="32" xfId="0" applyNumberFormat="1" applyFont="1" applyBorder="1" applyAlignment="1"/>
    <xf numFmtId="0" fontId="34" fillId="0" borderId="0" xfId="0" applyFont="1" applyFill="1" applyBorder="1" applyAlignment="1">
      <alignment horizontal="left"/>
    </xf>
    <xf numFmtId="0" fontId="35" fillId="0" borderId="12" xfId="0" applyFont="1" applyBorder="1" applyAlignment="1"/>
    <xf numFmtId="0" fontId="35" fillId="0" borderId="0" xfId="0" applyFont="1" applyBorder="1" applyAlignment="1"/>
    <xf numFmtId="0" fontId="35" fillId="0" borderId="32" xfId="0" applyFont="1" applyBorder="1" applyAlignment="1"/>
    <xf numFmtId="0" fontId="33" fillId="0" borderId="12" xfId="0" applyFont="1" applyBorder="1" applyAlignment="1"/>
    <xf numFmtId="0" fontId="33" fillId="0" borderId="0" xfId="0" applyFont="1" applyBorder="1" applyAlignment="1"/>
    <xf numFmtId="0" fontId="33" fillId="0" borderId="32" xfId="0" applyFont="1" applyBorder="1" applyAlignment="1"/>
    <xf numFmtId="0" fontId="35" fillId="0" borderId="0" xfId="0" applyFont="1" applyBorder="1" applyAlignment="1">
      <alignment horizontal="center"/>
    </xf>
    <xf numFmtId="0" fontId="35" fillId="0" borderId="0" xfId="0" applyFont="1" applyFill="1" applyBorder="1" applyAlignment="1"/>
    <xf numFmtId="0" fontId="33" fillId="0" borderId="0" xfId="0" applyFont="1" applyBorder="1" applyAlignment="1">
      <alignment horizontal="left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 applyBorder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3" fillId="16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0" fontId="0" fillId="0" borderId="1" xfId="0" applyFont="1" applyBorder="1" applyAlignment="1">
      <alignment horizontal="center"/>
    </xf>
    <xf numFmtId="177" fontId="5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27" xfId="0" applyFont="1" applyBorder="1"/>
    <xf numFmtId="0" fontId="0" fillId="7" borderId="3" xfId="0" applyFill="1" applyBorder="1"/>
    <xf numFmtId="180" fontId="5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7" fontId="5" fillId="0" borderId="0" xfId="0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1" fillId="0" borderId="1" xfId="0" applyFont="1" applyFill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0" fontId="5" fillId="0" borderId="0" xfId="0" applyFont="1" applyFill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0" fontId="0" fillId="0" borderId="0" xfId="0"/>
    <xf numFmtId="0" fontId="0" fillId="0" borderId="1" xfId="0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Fill="1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Border="1" applyAlignment="1">
      <alignment horizontal="center"/>
    </xf>
    <xf numFmtId="179" fontId="0" fillId="17" borderId="27" xfId="0" applyNumberFormat="1" applyFill="1" applyBorder="1"/>
    <xf numFmtId="0" fontId="0" fillId="17" borderId="27" xfId="0" applyFon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4" fillId="0" borderId="0" xfId="0" applyNumberFormat="1" applyFont="1" applyBorder="1"/>
    <xf numFmtId="176" fontId="5" fillId="0" borderId="0" xfId="1" applyNumberFormat="1" applyFont="1" applyBorder="1"/>
    <xf numFmtId="184" fontId="0" fillId="0" borderId="0" xfId="0" applyNumberFormat="1"/>
    <xf numFmtId="0" fontId="4" fillId="0" borderId="1" xfId="0" applyFont="1" applyFill="1" applyBorder="1"/>
    <xf numFmtId="176" fontId="5" fillId="0" borderId="1" xfId="1" applyNumberFormat="1" applyFont="1" applyFill="1" applyBorder="1" applyAlignment="1">
      <alignment horizontal="center"/>
    </xf>
    <xf numFmtId="176" fontId="5" fillId="0" borderId="31" xfId="0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0" fontId="5" fillId="0" borderId="0" xfId="0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Font="1" applyFill="1" applyBorder="1"/>
    <xf numFmtId="0" fontId="0" fillId="0" borderId="18" xfId="0" applyFill="1" applyBorder="1" applyAlignment="1">
      <alignment horizontal="center"/>
    </xf>
    <xf numFmtId="0" fontId="0" fillId="0" borderId="19" xfId="0" applyFill="1" applyBorder="1"/>
    <xf numFmtId="0" fontId="19" fillId="0" borderId="27" xfId="0" applyFont="1" applyFill="1" applyBorder="1"/>
    <xf numFmtId="0" fontId="4" fillId="0" borderId="0" xfId="0" applyFont="1" applyFill="1" applyBorder="1"/>
    <xf numFmtId="0" fontId="0" fillId="0" borderId="0" xfId="0"/>
    <xf numFmtId="0" fontId="5" fillId="0" borderId="4" xfId="0" applyFont="1" applyFill="1" applyBorder="1"/>
    <xf numFmtId="177" fontId="5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183" fontId="0" fillId="0" borderId="1" xfId="0" applyNumberForma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0" fontId="0" fillId="0" borderId="0" xfId="0" applyFont="1" applyAlignment="1">
      <alignment horizontal="center"/>
    </xf>
    <xf numFmtId="38" fontId="1" fillId="0" borderId="34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0" xfId="1" applyFill="1" applyBorder="1"/>
    <xf numFmtId="180" fontId="0" fillId="0" borderId="1" xfId="0" applyNumberFormat="1" applyFill="1" applyBorder="1"/>
    <xf numFmtId="0" fontId="10" fillId="0" borderId="37" xfId="0" applyFont="1" applyBorder="1"/>
    <xf numFmtId="38" fontId="1" fillId="0" borderId="42" xfId="1" applyFill="1" applyBorder="1"/>
    <xf numFmtId="38" fontId="1" fillId="0" borderId="38" xfId="1" applyFill="1" applyBorder="1"/>
    <xf numFmtId="0" fontId="5" fillId="0" borderId="4" xfId="0" applyFont="1" applyFill="1" applyBorder="1" applyAlignment="1">
      <alignment horizontal="center"/>
    </xf>
    <xf numFmtId="179" fontId="0" fillId="0" borderId="1" xfId="1" applyNumberFormat="1" applyFont="1" applyFill="1" applyBorder="1"/>
    <xf numFmtId="179" fontId="1" fillId="0" borderId="37" xfId="1" applyNumberFormat="1" applyBorder="1"/>
    <xf numFmtId="179" fontId="1" fillId="0" borderId="10" xfId="1" applyNumberFormat="1" applyBorder="1"/>
    <xf numFmtId="38" fontId="0" fillId="0" borderId="8" xfId="1" applyFont="1" applyBorder="1"/>
    <xf numFmtId="0" fontId="1" fillId="0" borderId="34" xfId="0" applyFont="1" applyBorder="1"/>
    <xf numFmtId="38" fontId="1" fillId="0" borderId="35" xfId="1" applyBorder="1"/>
    <xf numFmtId="0" fontId="0" fillId="0" borderId="0" xfId="0"/>
    <xf numFmtId="0" fontId="0" fillId="0" borderId="0" xfId="0"/>
    <xf numFmtId="0" fontId="0" fillId="0" borderId="0" xfId="0"/>
    <xf numFmtId="0" fontId="0" fillId="0" borderId="33" xfId="0" applyFill="1" applyBorder="1"/>
    <xf numFmtId="0" fontId="10" fillId="0" borderId="33" xfId="0" applyFont="1" applyBorder="1"/>
    <xf numFmtId="38" fontId="1" fillId="0" borderId="9" xfId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10" fillId="0" borderId="34" xfId="0" applyFont="1" applyFill="1" applyBorder="1"/>
    <xf numFmtId="0" fontId="0" fillId="0" borderId="0" xfId="0"/>
    <xf numFmtId="0" fontId="0" fillId="0" borderId="0" xfId="0" applyAlignment="1">
      <alignment horizontal="right"/>
    </xf>
    <xf numFmtId="38" fontId="0" fillId="0" borderId="0" xfId="0" applyNumberFormat="1"/>
    <xf numFmtId="178" fontId="0" fillId="0" borderId="0" xfId="0" applyNumberFormat="1"/>
    <xf numFmtId="0" fontId="0" fillId="0" borderId="0" xfId="0" applyFont="1" applyFill="1" applyBorder="1" applyAlignment="1">
      <alignment horizontal="center"/>
    </xf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178" fontId="45" fillId="0" borderId="1" xfId="0" applyNumberFormat="1" applyFont="1" applyBorder="1"/>
    <xf numFmtId="38" fontId="0" fillId="0" borderId="1" xfId="1" applyFont="1" applyBorder="1"/>
    <xf numFmtId="38" fontId="0" fillId="0" borderId="34" xfId="1" applyFont="1" applyFill="1" applyBorder="1"/>
    <xf numFmtId="0" fontId="1" fillId="0" borderId="34" xfId="0" applyFont="1" applyFill="1" applyBorder="1"/>
    <xf numFmtId="38" fontId="0" fillId="0" borderId="8" xfId="1" applyFont="1" applyFill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/>
    </xf>
    <xf numFmtId="38" fontId="0" fillId="0" borderId="1" xfId="1" applyFont="1" applyFill="1" applyBorder="1"/>
    <xf numFmtId="0" fontId="1" fillId="0" borderId="37" xfId="0" applyFont="1" applyFill="1" applyBorder="1"/>
    <xf numFmtId="0" fontId="10" fillId="0" borderId="37" xfId="0" applyFont="1" applyFill="1" applyBorder="1"/>
    <xf numFmtId="0" fontId="0" fillId="0" borderId="11" xfId="0" applyBorder="1"/>
    <xf numFmtId="38" fontId="1" fillId="0" borderId="9" xfId="1" applyFont="1" applyFill="1" applyBorder="1"/>
    <xf numFmtId="38" fontId="1" fillId="0" borderId="33" xfId="1" applyBorder="1"/>
    <xf numFmtId="38" fontId="1" fillId="0" borderId="34" xfId="1" applyBorder="1"/>
    <xf numFmtId="38" fontId="0" fillId="0" borderId="20" xfId="1" applyFont="1" applyFill="1" applyBorder="1"/>
    <xf numFmtId="38" fontId="0" fillId="0" borderId="11" xfId="1" applyFont="1" applyFill="1" applyBorder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38" fontId="0" fillId="0" borderId="1" xfId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C08F0"/>
      <color rgb="FFFF99FF"/>
      <color rgb="FF00CC66"/>
      <color rgb="FFFFCCFF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9302475088396009"/>
                  <c:y val="0.1587819467101686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6030215364834457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0.1131049483414898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4326583598458098"/>
                  <c:y val="0.14029363784665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令和3年11月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173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170</c:v>
                </c:pt>
                <c:pt idx="8">
                  <c:v>171</c:v>
                </c:pt>
                <c:pt idx="9">
                  <c:v>169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令和3年11月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107.2</c:v>
                </c:pt>
                <c:pt idx="1">
                  <c:v>105</c:v>
                </c:pt>
                <c:pt idx="2">
                  <c:v>95.8</c:v>
                </c:pt>
                <c:pt idx="3">
                  <c:v>99.5</c:v>
                </c:pt>
                <c:pt idx="4">
                  <c:v>100.7</c:v>
                </c:pt>
                <c:pt idx="5">
                  <c:v>106.9</c:v>
                </c:pt>
                <c:pt idx="6">
                  <c:v>108.5</c:v>
                </c:pt>
                <c:pt idx="7">
                  <c:v>114.8</c:v>
                </c:pt>
                <c:pt idx="8">
                  <c:v>122.6</c:v>
                </c:pt>
                <c:pt idx="9">
                  <c:v>120.5</c:v>
                </c:pt>
                <c:pt idx="10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令和3年11月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214.8</c:v>
                </c:pt>
                <c:pt idx="1">
                  <c:v>215</c:v>
                </c:pt>
                <c:pt idx="2">
                  <c:v>220.5</c:v>
                </c:pt>
                <c:pt idx="3">
                  <c:v>225.3</c:v>
                </c:pt>
                <c:pt idx="4">
                  <c:v>226.3</c:v>
                </c:pt>
                <c:pt idx="5">
                  <c:v>228.9</c:v>
                </c:pt>
                <c:pt idx="6">
                  <c:v>231.8</c:v>
                </c:pt>
                <c:pt idx="7">
                  <c:v>234.9</c:v>
                </c:pt>
                <c:pt idx="8">
                  <c:v>240.8</c:v>
                </c:pt>
                <c:pt idx="9">
                  <c:v>233.6</c:v>
                </c:pt>
                <c:pt idx="10">
                  <c:v>240.1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-1.4773780843175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18682</c:v>
                </c:pt>
                <c:pt idx="1">
                  <c:v>18413</c:v>
                </c:pt>
                <c:pt idx="2">
                  <c:v>8129</c:v>
                </c:pt>
                <c:pt idx="3">
                  <c:v>5354</c:v>
                </c:pt>
                <c:pt idx="4">
                  <c:v>4842</c:v>
                </c:pt>
                <c:pt idx="5">
                  <c:v>4801</c:v>
                </c:pt>
                <c:pt idx="6">
                  <c:v>4079</c:v>
                </c:pt>
                <c:pt idx="7">
                  <c:v>3808</c:v>
                </c:pt>
                <c:pt idx="8">
                  <c:v>3373</c:v>
                </c:pt>
                <c:pt idx="9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27406</c:v>
                </c:pt>
                <c:pt idx="1">
                  <c:v>18729</c:v>
                </c:pt>
                <c:pt idx="2">
                  <c:v>8025</c:v>
                </c:pt>
                <c:pt idx="3">
                  <c:v>4517</c:v>
                </c:pt>
                <c:pt idx="4">
                  <c:v>9353</c:v>
                </c:pt>
                <c:pt idx="5">
                  <c:v>2965</c:v>
                </c:pt>
                <c:pt idx="6">
                  <c:v>4650</c:v>
                </c:pt>
                <c:pt idx="7">
                  <c:v>1244</c:v>
                </c:pt>
                <c:pt idx="8">
                  <c:v>1715</c:v>
                </c:pt>
                <c:pt idx="9">
                  <c:v>1206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5.2287581699346402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その他の日用品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50188</c:v>
                </c:pt>
                <c:pt idx="1">
                  <c:v>13388</c:v>
                </c:pt>
                <c:pt idx="2">
                  <c:v>10102</c:v>
                </c:pt>
                <c:pt idx="3">
                  <c:v>8386</c:v>
                </c:pt>
                <c:pt idx="4">
                  <c:v>7849</c:v>
                </c:pt>
                <c:pt idx="5">
                  <c:v>4101</c:v>
                </c:pt>
                <c:pt idx="6">
                  <c:v>4039</c:v>
                </c:pt>
                <c:pt idx="7">
                  <c:v>3669</c:v>
                </c:pt>
                <c:pt idx="8">
                  <c:v>3412</c:v>
                </c:pt>
                <c:pt idx="9">
                  <c:v>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-1.5152111667859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5.2197004786166436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1.2200435729847494E-2"/>
                  <c:y val="-2.98258172343363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1.7338616986601527E-3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-1.136363636363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その他の日用品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52821</c:v>
                </c:pt>
                <c:pt idx="1">
                  <c:v>14211</c:v>
                </c:pt>
                <c:pt idx="2">
                  <c:v>10407</c:v>
                </c:pt>
                <c:pt idx="3">
                  <c:v>8618</c:v>
                </c:pt>
                <c:pt idx="4">
                  <c:v>8258</c:v>
                </c:pt>
                <c:pt idx="5">
                  <c:v>4237</c:v>
                </c:pt>
                <c:pt idx="6">
                  <c:v>4489</c:v>
                </c:pt>
                <c:pt idx="7">
                  <c:v>3355</c:v>
                </c:pt>
                <c:pt idx="8">
                  <c:v>1936</c:v>
                </c:pt>
                <c:pt idx="9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-3.051944088029007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1.7730496453900058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2411347517730627E-2"/>
                  <c:y val="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1418E-3"/>
                  <c:y val="-1.9380455350057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雑品</c:v>
                </c:pt>
                <c:pt idx="6">
                  <c:v>鉄鋼</c:v>
                </c:pt>
                <c:pt idx="7">
                  <c:v>電気機械</c:v>
                </c:pt>
                <c:pt idx="8">
                  <c:v>化学薬品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35379</c:v>
                </c:pt>
                <c:pt idx="1">
                  <c:v>24240</c:v>
                </c:pt>
                <c:pt idx="2">
                  <c:v>20941</c:v>
                </c:pt>
                <c:pt idx="3">
                  <c:v>16880</c:v>
                </c:pt>
                <c:pt idx="4">
                  <c:v>14458</c:v>
                </c:pt>
                <c:pt idx="5">
                  <c:v>11185</c:v>
                </c:pt>
                <c:pt idx="6">
                  <c:v>9546</c:v>
                </c:pt>
                <c:pt idx="7">
                  <c:v>8993</c:v>
                </c:pt>
                <c:pt idx="8">
                  <c:v>7733</c:v>
                </c:pt>
                <c:pt idx="9">
                  <c:v>7132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5.3191489361702456E-3"/>
                  <c:y val="-2.325581395348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418439716312043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0"/>
                  <c:y val="-3.876274186656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8.865248226950355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5.3191489361700825E-3"/>
                  <c:y val="-3.876579381065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雑品</c:v>
                </c:pt>
                <c:pt idx="6">
                  <c:v>鉄鋼</c:v>
                </c:pt>
                <c:pt idx="7">
                  <c:v>電気機械</c:v>
                </c:pt>
                <c:pt idx="8">
                  <c:v>化学薬品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25407</c:v>
                </c:pt>
                <c:pt idx="1">
                  <c:v>7025</c:v>
                </c:pt>
                <c:pt idx="2">
                  <c:v>23756</c:v>
                </c:pt>
                <c:pt idx="3">
                  <c:v>15430</c:v>
                </c:pt>
                <c:pt idx="4">
                  <c:v>13611</c:v>
                </c:pt>
                <c:pt idx="5">
                  <c:v>10440</c:v>
                </c:pt>
                <c:pt idx="6">
                  <c:v>12794</c:v>
                </c:pt>
                <c:pt idx="7">
                  <c:v>11777</c:v>
                </c:pt>
                <c:pt idx="8">
                  <c:v>6899</c:v>
                </c:pt>
                <c:pt idx="9">
                  <c:v>4645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16604</c:v>
                </c:pt>
                <c:pt idx="1">
                  <c:v>7784</c:v>
                </c:pt>
                <c:pt idx="2">
                  <c:v>6709</c:v>
                </c:pt>
                <c:pt idx="3">
                  <c:v>5118</c:v>
                </c:pt>
                <c:pt idx="4">
                  <c:v>3783</c:v>
                </c:pt>
                <c:pt idx="5">
                  <c:v>1996</c:v>
                </c:pt>
                <c:pt idx="6">
                  <c:v>1618</c:v>
                </c:pt>
                <c:pt idx="7">
                  <c:v>1016</c:v>
                </c:pt>
                <c:pt idx="8">
                  <c:v>832</c:v>
                </c:pt>
                <c:pt idx="9">
                  <c:v>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31933508311462E-3"/>
                  <c:y val="-7.130686204331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23885</c:v>
                </c:pt>
                <c:pt idx="1">
                  <c:v>2205</c:v>
                </c:pt>
                <c:pt idx="2">
                  <c:v>2965</c:v>
                </c:pt>
                <c:pt idx="3">
                  <c:v>8543</c:v>
                </c:pt>
                <c:pt idx="4">
                  <c:v>3337</c:v>
                </c:pt>
                <c:pt idx="5">
                  <c:v>1143</c:v>
                </c:pt>
                <c:pt idx="6">
                  <c:v>303</c:v>
                </c:pt>
                <c:pt idx="7">
                  <c:v>887</c:v>
                </c:pt>
                <c:pt idx="8">
                  <c:v>525</c:v>
                </c:pt>
                <c:pt idx="9">
                  <c:v>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5.2585749615943755E-3"/>
                  <c:y val="-3.21135281818586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1.7496434992869665E-3"/>
                  <c:y val="9.241217729140480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1.0521696598948754E-2"/>
                  <c:y val="2.13769888933361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その他の日用品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非金属鉱物</c:v>
                </c:pt>
                <c:pt idx="8">
                  <c:v>その他の製造工業品</c:v>
                </c:pt>
                <c:pt idx="9">
                  <c:v>米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27330</c:v>
                </c:pt>
                <c:pt idx="1">
                  <c:v>10215</c:v>
                </c:pt>
                <c:pt idx="2">
                  <c:v>10152</c:v>
                </c:pt>
                <c:pt idx="3">
                  <c:v>10056</c:v>
                </c:pt>
                <c:pt idx="4">
                  <c:v>10002</c:v>
                </c:pt>
                <c:pt idx="5">
                  <c:v>5459</c:v>
                </c:pt>
                <c:pt idx="6">
                  <c:v>3321</c:v>
                </c:pt>
                <c:pt idx="7">
                  <c:v>2828</c:v>
                </c:pt>
                <c:pt idx="8">
                  <c:v>1216</c:v>
                </c:pt>
                <c:pt idx="9">
                  <c:v>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0083562389347005E-3"/>
                  <c:y val="2.2598870056497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1.0498687664041995E-2"/>
                  <c:y val="1.129943502824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3.5132025819607196E-3"/>
                  <c:y val="1.466138766552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2.6302178329403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-6.9806628502147175E-3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その他の日用品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非金属鉱物</c:v>
                </c:pt>
                <c:pt idx="8">
                  <c:v>その他の製造工業品</c:v>
                </c:pt>
                <c:pt idx="9">
                  <c:v>米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28571</c:v>
                </c:pt>
                <c:pt idx="1">
                  <c:v>2928</c:v>
                </c:pt>
                <c:pt idx="2">
                  <c:v>7812</c:v>
                </c:pt>
                <c:pt idx="3">
                  <c:v>8742</c:v>
                </c:pt>
                <c:pt idx="4">
                  <c:v>9023</c:v>
                </c:pt>
                <c:pt idx="5">
                  <c:v>7133</c:v>
                </c:pt>
                <c:pt idx="6">
                  <c:v>3708</c:v>
                </c:pt>
                <c:pt idx="7">
                  <c:v>1419</c:v>
                </c:pt>
                <c:pt idx="8">
                  <c:v>489</c:v>
                </c:pt>
                <c:pt idx="9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494976452940141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8.7375787298485021E-3"/>
                  <c:y val="1.4336917562723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-3.584511613467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飲料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289282</c:v>
                </c:pt>
                <c:pt idx="1">
                  <c:v>75878</c:v>
                </c:pt>
                <c:pt idx="2">
                  <c:v>28106</c:v>
                </c:pt>
                <c:pt idx="3">
                  <c:v>17009</c:v>
                </c:pt>
                <c:pt idx="4">
                  <c:v>15197</c:v>
                </c:pt>
                <c:pt idx="5">
                  <c:v>11178</c:v>
                </c:pt>
                <c:pt idx="6">
                  <c:v>10431</c:v>
                </c:pt>
                <c:pt idx="7">
                  <c:v>8780</c:v>
                </c:pt>
                <c:pt idx="8">
                  <c:v>8402</c:v>
                </c:pt>
                <c:pt idx="9">
                  <c:v>6477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374411323503237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1.3979905811760568E-2"/>
                  <c:y val="3.5839471678942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飲料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23960</c:v>
                </c:pt>
                <c:pt idx="1">
                  <c:v>40775</c:v>
                </c:pt>
                <c:pt idx="2">
                  <c:v>18971</c:v>
                </c:pt>
                <c:pt idx="3">
                  <c:v>17004</c:v>
                </c:pt>
                <c:pt idx="4">
                  <c:v>14186</c:v>
                </c:pt>
                <c:pt idx="5">
                  <c:v>4313</c:v>
                </c:pt>
                <c:pt idx="6">
                  <c:v>9590</c:v>
                </c:pt>
                <c:pt idx="7">
                  <c:v>10159</c:v>
                </c:pt>
                <c:pt idx="8">
                  <c:v>8481</c:v>
                </c:pt>
                <c:pt idx="9">
                  <c:v>5023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724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5.354753095286215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-8.658235902330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3089245247066038E-16"/>
                  <c:y val="5.7720057720057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343069</c:v>
                </c:pt>
                <c:pt idx="1">
                  <c:v>142676</c:v>
                </c:pt>
                <c:pt idx="2">
                  <c:v>134451</c:v>
                </c:pt>
                <c:pt idx="3">
                  <c:v>98863</c:v>
                </c:pt>
                <c:pt idx="4">
                  <c:v>74759</c:v>
                </c:pt>
                <c:pt idx="5">
                  <c:v>73521</c:v>
                </c:pt>
                <c:pt idx="6">
                  <c:v>73221</c:v>
                </c:pt>
                <c:pt idx="7">
                  <c:v>64100</c:v>
                </c:pt>
                <c:pt idx="8">
                  <c:v>57897</c:v>
                </c:pt>
                <c:pt idx="9">
                  <c:v>50217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7.1395302490142899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1.784917698428673E-3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1.07095061905723E-2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9.5415797280572483E-4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78213</c:v>
                </c:pt>
                <c:pt idx="1">
                  <c:v>96271</c:v>
                </c:pt>
                <c:pt idx="2">
                  <c:v>146619</c:v>
                </c:pt>
                <c:pt idx="3">
                  <c:v>93201</c:v>
                </c:pt>
                <c:pt idx="4">
                  <c:v>64892</c:v>
                </c:pt>
                <c:pt idx="5">
                  <c:v>73237</c:v>
                </c:pt>
                <c:pt idx="6">
                  <c:v>66911</c:v>
                </c:pt>
                <c:pt idx="7">
                  <c:v>86324</c:v>
                </c:pt>
                <c:pt idx="8">
                  <c:v>43133</c:v>
                </c:pt>
                <c:pt idx="9">
                  <c:v>45392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11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9.984640808787805E-2"/>
                  <c:y val="-0.13532049892845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0.19412447375701969"/>
                  <c:y val="-0.127890871439235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2.1087257255236257E-2"/>
                  <c:y val="-1.52108165378411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8781793301478342"/>
                  <c:y val="-0.14379204892966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3.1204731887146578E-2"/>
                  <c:y val="-6.2293818777240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6.2678062678062682E-2"/>
                  <c:y val="-9.2223265669773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5.113149847094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1396160949966724E-2"/>
                  <c:y val="-1.3513930024801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343069</c:v>
                </c:pt>
                <c:pt idx="1">
                  <c:v>142676</c:v>
                </c:pt>
                <c:pt idx="2">
                  <c:v>134451</c:v>
                </c:pt>
                <c:pt idx="3">
                  <c:v>98863</c:v>
                </c:pt>
                <c:pt idx="4">
                  <c:v>74759</c:v>
                </c:pt>
                <c:pt idx="5">
                  <c:v>73521</c:v>
                </c:pt>
                <c:pt idx="6">
                  <c:v>73221</c:v>
                </c:pt>
                <c:pt idx="7">
                  <c:v>64100</c:v>
                </c:pt>
                <c:pt idx="8">
                  <c:v>57897</c:v>
                </c:pt>
                <c:pt idx="9">
                  <c:v>50217</c:v>
                </c:pt>
                <c:pt idx="10">
                  <c:v>361350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343069</c:v>
                </c:pt>
                <c:pt idx="1">
                  <c:v>142676</c:v>
                </c:pt>
                <c:pt idx="2">
                  <c:v>134451</c:v>
                </c:pt>
                <c:pt idx="3">
                  <c:v>98863</c:v>
                </c:pt>
                <c:pt idx="4">
                  <c:v>74759</c:v>
                </c:pt>
                <c:pt idx="5">
                  <c:v>73521</c:v>
                </c:pt>
                <c:pt idx="6">
                  <c:v>73221</c:v>
                </c:pt>
                <c:pt idx="7">
                  <c:v>64100</c:v>
                </c:pt>
                <c:pt idx="8">
                  <c:v>57897</c:v>
                </c:pt>
                <c:pt idx="9">
                  <c:v>50217</c:v>
                </c:pt>
                <c:pt idx="10">
                  <c:v>361350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11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0.15797239085572318"/>
                  <c:y val="0.13799028569704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8.1314205953263594E-2"/>
                  <c:y val="3.2254019971641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2451309998463933"/>
                  <c:y val="-6.033692340181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-0.11864879485484162"/>
                  <c:y val="-9.3539928198630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-9.9674487253978747E-2"/>
                  <c:y val="-9.30772618939875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3434112720642745E-2"/>
                  <c:y val="-7.023332428274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7330381412247134"/>
                  <c:y val="-0.112750837179835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4.1224045467598995E-2"/>
                  <c:y val="-8.52504299031586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2.2052854080262869E-2"/>
                  <c:y val="-4.8453374362687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電気機械</c:v>
                </c:pt>
                <c:pt idx="5">
                  <c:v>飲料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78213</c:v>
                </c:pt>
                <c:pt idx="1">
                  <c:v>96271</c:v>
                </c:pt>
                <c:pt idx="2">
                  <c:v>146619</c:v>
                </c:pt>
                <c:pt idx="3">
                  <c:v>93201</c:v>
                </c:pt>
                <c:pt idx="4">
                  <c:v>64892</c:v>
                </c:pt>
                <c:pt idx="5">
                  <c:v>73237</c:v>
                </c:pt>
                <c:pt idx="6">
                  <c:v>66911</c:v>
                </c:pt>
                <c:pt idx="7">
                  <c:v>86324</c:v>
                </c:pt>
                <c:pt idx="8">
                  <c:v>43133</c:v>
                </c:pt>
                <c:pt idx="9">
                  <c:v>45392</c:v>
                </c:pt>
                <c:pt idx="10" formatCode="#,##0_);[Red]\(#,##0\)">
                  <c:v>321664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3.4172817170699614E-3"/>
                  <c:y val="-1.1111162812881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20905</c:v>
                </c:pt>
                <c:pt idx="1">
                  <c:v>13394</c:v>
                </c:pt>
                <c:pt idx="2">
                  <c:v>11742</c:v>
                </c:pt>
                <c:pt idx="3">
                  <c:v>10747</c:v>
                </c:pt>
                <c:pt idx="4">
                  <c:v>6825</c:v>
                </c:pt>
                <c:pt idx="5">
                  <c:v>6666</c:v>
                </c:pt>
                <c:pt idx="6">
                  <c:v>5504</c:v>
                </c:pt>
                <c:pt idx="7">
                  <c:v>5104</c:v>
                </c:pt>
                <c:pt idx="8">
                  <c:v>3308</c:v>
                </c:pt>
                <c:pt idx="9">
                  <c:v>3178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19097</c:v>
                </c:pt>
                <c:pt idx="1">
                  <c:v>12647</c:v>
                </c:pt>
                <c:pt idx="2">
                  <c:v>8796</c:v>
                </c:pt>
                <c:pt idx="3">
                  <c:v>12412</c:v>
                </c:pt>
                <c:pt idx="4">
                  <c:v>7850</c:v>
                </c:pt>
                <c:pt idx="5">
                  <c:v>5352</c:v>
                </c:pt>
                <c:pt idx="6">
                  <c:v>3909</c:v>
                </c:pt>
                <c:pt idx="7">
                  <c:v>6060</c:v>
                </c:pt>
                <c:pt idx="8">
                  <c:v>1924</c:v>
                </c:pt>
                <c:pt idx="9">
                  <c:v>2761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2,401,294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2,401,294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222774</c:v>
                </c:pt>
                <c:pt idx="1">
                  <c:v>388653</c:v>
                </c:pt>
                <c:pt idx="2">
                  <c:v>516550</c:v>
                </c:pt>
                <c:pt idx="3">
                  <c:v>155235</c:v>
                </c:pt>
                <c:pt idx="4">
                  <c:v>253377</c:v>
                </c:pt>
                <c:pt idx="5">
                  <c:v>864705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電気機械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85536</c:v>
                </c:pt>
                <c:pt idx="1">
                  <c:v>24191</c:v>
                </c:pt>
                <c:pt idx="2">
                  <c:v>12688</c:v>
                </c:pt>
                <c:pt idx="3">
                  <c:v>12141</c:v>
                </c:pt>
                <c:pt idx="4">
                  <c:v>10928</c:v>
                </c:pt>
                <c:pt idx="5">
                  <c:v>10761</c:v>
                </c:pt>
                <c:pt idx="6">
                  <c:v>8726</c:v>
                </c:pt>
                <c:pt idx="7">
                  <c:v>6978</c:v>
                </c:pt>
                <c:pt idx="8">
                  <c:v>5073</c:v>
                </c:pt>
                <c:pt idx="9">
                  <c:v>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950337090216663E-3"/>
                  <c:y val="7.5751610594130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6.9626198685948573E-3"/>
                  <c:y val="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-1.7429193899781816E-3"/>
                  <c:y val="-1.8939692197566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電気機械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93301</c:v>
                </c:pt>
                <c:pt idx="1">
                  <c:v>14943</c:v>
                </c:pt>
                <c:pt idx="2">
                  <c:v>13154</c:v>
                </c:pt>
                <c:pt idx="3">
                  <c:v>9577</c:v>
                </c:pt>
                <c:pt idx="4">
                  <c:v>13744</c:v>
                </c:pt>
                <c:pt idx="5">
                  <c:v>10195</c:v>
                </c:pt>
                <c:pt idx="6">
                  <c:v>8999</c:v>
                </c:pt>
                <c:pt idx="7">
                  <c:v>10618</c:v>
                </c:pt>
                <c:pt idx="8">
                  <c:v>5270</c:v>
                </c:pt>
                <c:pt idx="9">
                  <c:v>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1.776465266235347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7730496453901034E-3"/>
                  <c:y val="-1.5504181163401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2411347517730561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300221386350978E-16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7730496453900709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7.0921985815602835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4854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電気機械</c:v>
                </c:pt>
                <c:pt idx="6">
                  <c:v>鉄鋼</c:v>
                </c:pt>
                <c:pt idx="7">
                  <c:v>その他の機械</c:v>
                </c:pt>
                <c:pt idx="8">
                  <c:v>米</c:v>
                </c:pt>
                <c:pt idx="9">
                  <c:v>木材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96187</c:v>
                </c:pt>
                <c:pt idx="1">
                  <c:v>46209</c:v>
                </c:pt>
                <c:pt idx="2">
                  <c:v>36783</c:v>
                </c:pt>
                <c:pt idx="3">
                  <c:v>35029</c:v>
                </c:pt>
                <c:pt idx="4">
                  <c:v>21627</c:v>
                </c:pt>
                <c:pt idx="5">
                  <c:v>20005</c:v>
                </c:pt>
                <c:pt idx="6">
                  <c:v>17453</c:v>
                </c:pt>
                <c:pt idx="7">
                  <c:v>15855</c:v>
                </c:pt>
                <c:pt idx="8">
                  <c:v>15233</c:v>
                </c:pt>
                <c:pt idx="9">
                  <c:v>14697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5.3191489361702456E-3"/>
                  <c:y val="3.875968992248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1.2411347517730431E-2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8.8652482269503553E-3"/>
                  <c:y val="1.5503570774583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-1.773049645390201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0"/>
                  <c:y val="-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5.3191489361700825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電気機械</c:v>
                </c:pt>
                <c:pt idx="6">
                  <c:v>鉄鋼</c:v>
                </c:pt>
                <c:pt idx="7">
                  <c:v>その他の機械</c:v>
                </c:pt>
                <c:pt idx="8">
                  <c:v>米</c:v>
                </c:pt>
                <c:pt idx="9">
                  <c:v>木材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90187</c:v>
                </c:pt>
                <c:pt idx="1">
                  <c:v>43458</c:v>
                </c:pt>
                <c:pt idx="2">
                  <c:v>19300</c:v>
                </c:pt>
                <c:pt idx="3">
                  <c:v>27109</c:v>
                </c:pt>
                <c:pt idx="4">
                  <c:v>31776</c:v>
                </c:pt>
                <c:pt idx="5">
                  <c:v>21462</c:v>
                </c:pt>
                <c:pt idx="6">
                  <c:v>15753</c:v>
                </c:pt>
                <c:pt idx="7">
                  <c:v>20939</c:v>
                </c:pt>
                <c:pt idx="8">
                  <c:v>17001</c:v>
                </c:pt>
                <c:pt idx="9">
                  <c:v>10895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10000"/>
          <c:min val="1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雑品</c:v>
                </c:pt>
                <c:pt idx="3">
                  <c:v>紙・パルプ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その他の製造工業品</c:v>
                </c:pt>
                <c:pt idx="8">
                  <c:v>非鉄金属</c:v>
                </c:pt>
                <c:pt idx="9">
                  <c:v>米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16040</c:v>
                </c:pt>
                <c:pt idx="1">
                  <c:v>8009</c:v>
                </c:pt>
                <c:pt idx="2">
                  <c:v>3140</c:v>
                </c:pt>
                <c:pt idx="3">
                  <c:v>3002</c:v>
                </c:pt>
                <c:pt idx="4">
                  <c:v>1554</c:v>
                </c:pt>
                <c:pt idx="5">
                  <c:v>1507</c:v>
                </c:pt>
                <c:pt idx="6">
                  <c:v>1371</c:v>
                </c:pt>
                <c:pt idx="7">
                  <c:v>1087</c:v>
                </c:pt>
                <c:pt idx="8">
                  <c:v>1084</c:v>
                </c:pt>
                <c:pt idx="9">
                  <c:v>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7.1306862043314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1.7777777777777779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雑品</c:v>
                </c:pt>
                <c:pt idx="3">
                  <c:v>紙・パルプ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その他の製造工業品</c:v>
                </c:pt>
                <c:pt idx="8">
                  <c:v>非鉄金属</c:v>
                </c:pt>
                <c:pt idx="9">
                  <c:v>米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10653</c:v>
                </c:pt>
                <c:pt idx="1">
                  <c:v>3735</c:v>
                </c:pt>
                <c:pt idx="2">
                  <c:v>2112</c:v>
                </c:pt>
                <c:pt idx="3">
                  <c:v>6093</c:v>
                </c:pt>
                <c:pt idx="4">
                  <c:v>1903</c:v>
                </c:pt>
                <c:pt idx="5">
                  <c:v>2726</c:v>
                </c:pt>
                <c:pt idx="6">
                  <c:v>1371</c:v>
                </c:pt>
                <c:pt idx="7">
                  <c:v>1665</c:v>
                </c:pt>
                <c:pt idx="8">
                  <c:v>681</c:v>
                </c:pt>
                <c:pt idx="9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-9.51465812536144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-6.608834912585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5.2585749615944319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-9.16173613891477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米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20835</c:v>
                </c:pt>
                <c:pt idx="1">
                  <c:v>19740</c:v>
                </c:pt>
                <c:pt idx="2">
                  <c:v>15330</c:v>
                </c:pt>
                <c:pt idx="3">
                  <c:v>11978</c:v>
                </c:pt>
                <c:pt idx="4">
                  <c:v>9426</c:v>
                </c:pt>
                <c:pt idx="5">
                  <c:v>9105</c:v>
                </c:pt>
                <c:pt idx="6">
                  <c:v>6972</c:v>
                </c:pt>
                <c:pt idx="7">
                  <c:v>5104</c:v>
                </c:pt>
                <c:pt idx="8">
                  <c:v>4069</c:v>
                </c:pt>
                <c:pt idx="9">
                  <c:v>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5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0498687664041995E-2"/>
                  <c:y val="1.129943502824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3.5132025819607196E-3"/>
                  <c:y val="1.466138766552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8.7719153216083562E-3"/>
                  <c:y val="1.8800658392277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-3.7036048460044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2.6302178329403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米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27276</c:v>
                </c:pt>
                <c:pt idx="1">
                  <c:v>18481</c:v>
                </c:pt>
                <c:pt idx="2">
                  <c:v>11590</c:v>
                </c:pt>
                <c:pt idx="3">
                  <c:v>4012</c:v>
                </c:pt>
                <c:pt idx="4">
                  <c:v>8504</c:v>
                </c:pt>
                <c:pt idx="5">
                  <c:v>1311</c:v>
                </c:pt>
                <c:pt idx="6">
                  <c:v>8548</c:v>
                </c:pt>
                <c:pt idx="7">
                  <c:v>3484</c:v>
                </c:pt>
                <c:pt idx="8">
                  <c:v>4311</c:v>
                </c:pt>
                <c:pt idx="9">
                  <c:v>2340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7.1681765585753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141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織物製品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319549</c:v>
                </c:pt>
                <c:pt idx="1">
                  <c:v>110555</c:v>
                </c:pt>
                <c:pt idx="2">
                  <c:v>27950</c:v>
                </c:pt>
                <c:pt idx="3">
                  <c:v>23034</c:v>
                </c:pt>
                <c:pt idx="4">
                  <c:v>19686</c:v>
                </c:pt>
                <c:pt idx="5">
                  <c:v>18154</c:v>
                </c:pt>
                <c:pt idx="6">
                  <c:v>16086</c:v>
                </c:pt>
                <c:pt idx="7">
                  <c:v>15139</c:v>
                </c:pt>
                <c:pt idx="8">
                  <c:v>12333</c:v>
                </c:pt>
                <c:pt idx="9">
                  <c:v>9574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374411323503237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織物製品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51218</c:v>
                </c:pt>
                <c:pt idx="1">
                  <c:v>62666</c:v>
                </c:pt>
                <c:pt idx="2">
                  <c:v>29429</c:v>
                </c:pt>
                <c:pt idx="3">
                  <c:v>19952</c:v>
                </c:pt>
                <c:pt idx="4">
                  <c:v>17079</c:v>
                </c:pt>
                <c:pt idx="5">
                  <c:v>16709</c:v>
                </c:pt>
                <c:pt idx="6">
                  <c:v>17782</c:v>
                </c:pt>
                <c:pt idx="7">
                  <c:v>10620</c:v>
                </c:pt>
                <c:pt idx="8">
                  <c:v>13629</c:v>
                </c:pt>
                <c:pt idx="9">
                  <c:v>8929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9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3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11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154822</c:v>
                </c:pt>
                <c:pt idx="1">
                  <c:v>247357</c:v>
                </c:pt>
                <c:pt idx="2">
                  <c:v>336932</c:v>
                </c:pt>
                <c:pt idx="3">
                  <c:v>129268</c:v>
                </c:pt>
                <c:pt idx="4">
                  <c:v>158131</c:v>
                </c:pt>
                <c:pt idx="5">
                  <c:v>595661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67952</c:v>
                </c:pt>
                <c:pt idx="1">
                  <c:v>141296</c:v>
                </c:pt>
                <c:pt idx="2">
                  <c:v>179618</c:v>
                </c:pt>
                <c:pt idx="3">
                  <c:v>25967</c:v>
                </c:pt>
                <c:pt idx="4">
                  <c:v>95246</c:v>
                </c:pt>
                <c:pt idx="5">
                  <c:v>269044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0.69497338109474172</c:v>
                </c:pt>
                <c:pt idx="1">
                  <c:v>0.63644690765284195</c:v>
                </c:pt>
                <c:pt idx="2">
                  <c:v>0.65227373923143939</c:v>
                </c:pt>
                <c:pt idx="3">
                  <c:v>0.83272457886430251</c:v>
                </c:pt>
                <c:pt idx="4">
                  <c:v>0.62409374173662169</c:v>
                </c:pt>
                <c:pt idx="5">
                  <c:v>0.68886036278268314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1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5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6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5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784917698428771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1.7849176984287383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5.354753095286215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0709506190572496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6064259285858775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5.3548936399868789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鉄鋼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314894</c:v>
                </c:pt>
                <c:pt idx="1">
                  <c:v>100208</c:v>
                </c:pt>
                <c:pt idx="2">
                  <c:v>96118</c:v>
                </c:pt>
                <c:pt idx="3">
                  <c:v>89534</c:v>
                </c:pt>
                <c:pt idx="4">
                  <c:v>57419</c:v>
                </c:pt>
                <c:pt idx="5">
                  <c:v>41442</c:v>
                </c:pt>
                <c:pt idx="6">
                  <c:v>37116</c:v>
                </c:pt>
                <c:pt idx="7">
                  <c:v>33357</c:v>
                </c:pt>
                <c:pt idx="8">
                  <c:v>32226</c:v>
                </c:pt>
                <c:pt idx="9">
                  <c:v>31405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2.8855483973594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070950619057243E-2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2494423889001169E-2"/>
                  <c:y val="1.442955994137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3.569835396857411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-5.3547530952862809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0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9.5415797280572483E-4"/>
                  <c:y val="-1.15440115440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鉄鋼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49858</c:v>
                </c:pt>
                <c:pt idx="1">
                  <c:v>96785</c:v>
                </c:pt>
                <c:pt idx="2">
                  <c:v>51342</c:v>
                </c:pt>
                <c:pt idx="3">
                  <c:v>86513</c:v>
                </c:pt>
                <c:pt idx="4">
                  <c:v>58670</c:v>
                </c:pt>
                <c:pt idx="5">
                  <c:v>43644</c:v>
                </c:pt>
                <c:pt idx="6">
                  <c:v>26982</c:v>
                </c:pt>
                <c:pt idx="7">
                  <c:v>36434</c:v>
                </c:pt>
                <c:pt idx="8">
                  <c:v>33093</c:v>
                </c:pt>
                <c:pt idx="9">
                  <c:v>38532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11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8.2699149785763884E-2"/>
                  <c:y val="-0.126895542873654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4922912413726061"/>
                  <c:y val="-8.94489392954321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6504968930165784"/>
                  <c:y val="-5.14382720508560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0.11605416844261988"/>
                  <c:y val="-9.16634159262202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2.6637952307243647E-2"/>
                  <c:y val="-5.8165137614679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4127090951237951E-3"/>
                  <c:y val="-2.55965710708179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8993352326685661E-3"/>
                  <c:y val="1.4810373473957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-6.6476733143399816E-2"/>
                  <c:y val="3.44954128440366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2812736014832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1.1396160949966724E-2"/>
                  <c:y val="3.235762960822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鉄鋼</c:v>
                </c:pt>
                <c:pt idx="8">
                  <c:v>合成樹脂</c:v>
                </c:pt>
                <c:pt idx="9">
                  <c:v>雑品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314894</c:v>
                </c:pt>
                <c:pt idx="1">
                  <c:v>100208</c:v>
                </c:pt>
                <c:pt idx="2">
                  <c:v>96118</c:v>
                </c:pt>
                <c:pt idx="3">
                  <c:v>89534</c:v>
                </c:pt>
                <c:pt idx="4">
                  <c:v>57419</c:v>
                </c:pt>
                <c:pt idx="5">
                  <c:v>41442</c:v>
                </c:pt>
                <c:pt idx="6">
                  <c:v>37116</c:v>
                </c:pt>
                <c:pt idx="7">
                  <c:v>33357</c:v>
                </c:pt>
                <c:pt idx="8">
                  <c:v>32226</c:v>
                </c:pt>
                <c:pt idx="9">
                  <c:v>31405</c:v>
                </c:pt>
                <c:pt idx="10">
                  <c:v>169030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鉄鋼</c:v>
                </c:pt>
                <c:pt idx="8">
                  <c:v>合成樹脂</c:v>
                </c:pt>
                <c:pt idx="9">
                  <c:v>雑品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鉄鋼</c:v>
                </c:pt>
                <c:pt idx="8">
                  <c:v>合成樹脂</c:v>
                </c:pt>
                <c:pt idx="9">
                  <c:v>雑品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314894</c:v>
                </c:pt>
                <c:pt idx="1">
                  <c:v>100208</c:v>
                </c:pt>
                <c:pt idx="2">
                  <c:v>96118</c:v>
                </c:pt>
                <c:pt idx="3">
                  <c:v>89534</c:v>
                </c:pt>
                <c:pt idx="4">
                  <c:v>57419</c:v>
                </c:pt>
                <c:pt idx="5">
                  <c:v>41442</c:v>
                </c:pt>
                <c:pt idx="6">
                  <c:v>37116</c:v>
                </c:pt>
                <c:pt idx="7">
                  <c:v>33357</c:v>
                </c:pt>
                <c:pt idx="8">
                  <c:v>32226</c:v>
                </c:pt>
                <c:pt idx="9">
                  <c:v>31405</c:v>
                </c:pt>
                <c:pt idx="10">
                  <c:v>169030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11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1047451129677492"/>
                  <c:y val="8.281787190394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0506314573273773"/>
                  <c:y val="-7.59272332337768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-0.19236721364027976"/>
                  <c:y val="-0.17068175098802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-9.8292560758149503E-2"/>
                  <c:y val="-4.7562916704377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0.11067326507850637"/>
                  <c:y val="-2.8709445802033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15128822637628311"/>
                  <c:y val="-8.55589947808248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9.5271583418484906E-2"/>
                  <c:y val="-8.51647509578544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1.4082400005342844E-2"/>
                  <c:y val="-3.92734184089057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7.2943439321993153E-2"/>
                  <c:y val="9.78417353003288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缶詰・びん詰</c:v>
                </c:pt>
                <c:pt idx="7">
                  <c:v>鉄鋼</c:v>
                </c:pt>
                <c:pt idx="8">
                  <c:v>合成樹脂</c:v>
                </c:pt>
                <c:pt idx="9">
                  <c:v>雑品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49858</c:v>
                </c:pt>
                <c:pt idx="1">
                  <c:v>96785</c:v>
                </c:pt>
                <c:pt idx="2">
                  <c:v>51342</c:v>
                </c:pt>
                <c:pt idx="3">
                  <c:v>86513</c:v>
                </c:pt>
                <c:pt idx="4">
                  <c:v>58670</c:v>
                </c:pt>
                <c:pt idx="5">
                  <c:v>43644</c:v>
                </c:pt>
                <c:pt idx="6">
                  <c:v>26982</c:v>
                </c:pt>
                <c:pt idx="7">
                  <c:v>36434</c:v>
                </c:pt>
                <c:pt idx="8">
                  <c:v>33093</c:v>
                </c:pt>
                <c:pt idx="9">
                  <c:v>38532</c:v>
                </c:pt>
                <c:pt idx="10" formatCode="#,##0_);[Red]\(#,##0\)">
                  <c:v>150995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7" name="角丸四角形 7">
          <a:extLst>
            <a:ext uri="{FF2B5EF4-FFF2-40B4-BE49-F238E27FC236}">
              <a16:creationId xmlns:a16="http://schemas.microsoft.com/office/drawing/2014/main" id="{12B66BA4-C757-4151-AC38-E8ABE2389004}"/>
            </a:ext>
          </a:extLst>
        </xdr:cNvPr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195BDBC-7BE8-4EB5-A4E6-1F298C01A613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5F049C3B-F10D-4898-B7B4-7FB8A58D311C}"/>
            </a:ext>
          </a:extLst>
        </xdr:cNvPr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73B4A230-DC2B-4AA9-B69E-6C4FADDDCB1E}"/>
            </a:ext>
          </a:extLst>
        </xdr:cNvPr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DD0E7765-D08C-4A57-8F66-BC08F0B91D01}"/>
            </a:ext>
          </a:extLst>
        </xdr:cNvPr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0.91952</cdr:x>
      <cdr:y>0.28276</cdr:y>
    </cdr:from>
    <cdr:to>
      <cdr:x>0.99259</cdr:x>
      <cdr:y>0.87931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94305" y="781050"/>
          <a:ext cx="563795" cy="1647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0.90589</cdr:x>
      <cdr:y>0.20714</cdr:y>
    </cdr:from>
    <cdr:to>
      <cdr:x>0.99348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0" y="552450"/>
          <a:ext cx="638236" cy="17526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0.3101</cdr:y>
    </cdr:from>
    <cdr:to>
      <cdr:x>0.98829</cdr:x>
      <cdr:y>0.88502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86" y="847724"/>
          <a:ext cx="699041" cy="1571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0.19581</cdr:y>
    </cdr:from>
    <cdr:to>
      <cdr:x>0.9987</cdr:x>
      <cdr:y>0.65385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68" y="533412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0.34354</cdr:y>
    </cdr:from>
    <cdr:to>
      <cdr:x>0.98957</cdr:x>
      <cdr:y>0.96258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9" y="962032"/>
          <a:ext cx="619156" cy="1733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0.87729</cdr:x>
      <cdr:y>0.22221</cdr:y>
    </cdr:from>
    <cdr:to>
      <cdr:x>0.97128</cdr:x>
      <cdr:y>0.91398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830" y="590513"/>
          <a:ext cx="685765" cy="1838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0.36949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1038225"/>
          <a:ext cx="749927" cy="1419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M8" sqref="M8"/>
    </sheetView>
  </sheetViews>
  <sheetFormatPr defaultRowHeight="17.25" x14ac:dyDescent="0.2"/>
  <cols>
    <col min="1" max="1" width="9.625" style="267" customWidth="1"/>
    <col min="2" max="2" width="7.25" style="318" customWidth="1"/>
    <col min="3" max="3" width="9.625" style="319" customWidth="1"/>
    <col min="4" max="4" width="9" style="267"/>
    <col min="5" max="5" width="20" style="267" bestFit="1" customWidth="1"/>
    <col min="6" max="6" width="18.625" style="267" customWidth="1"/>
    <col min="7" max="7" width="7.75" style="267" customWidth="1"/>
    <col min="8" max="8" width="2.375" style="267" customWidth="1"/>
    <col min="9" max="9" width="7.75" style="267" customWidth="1"/>
    <col min="10" max="256" width="9" style="267"/>
    <col min="257" max="257" width="9.625" style="267" customWidth="1"/>
    <col min="258" max="258" width="7.25" style="267" customWidth="1"/>
    <col min="259" max="259" width="9.625" style="267" customWidth="1"/>
    <col min="260" max="260" width="9" style="267"/>
    <col min="261" max="261" width="20" style="267" bestFit="1" customWidth="1"/>
    <col min="262" max="262" width="18.625" style="267" customWidth="1"/>
    <col min="263" max="263" width="7.75" style="267" customWidth="1"/>
    <col min="264" max="264" width="2.375" style="267" customWidth="1"/>
    <col min="265" max="265" width="7.75" style="267" customWidth="1"/>
    <col min="266" max="512" width="9" style="267"/>
    <col min="513" max="513" width="9.625" style="267" customWidth="1"/>
    <col min="514" max="514" width="7.25" style="267" customWidth="1"/>
    <col min="515" max="515" width="9.625" style="267" customWidth="1"/>
    <col min="516" max="516" width="9" style="267"/>
    <col min="517" max="517" width="20" style="267" bestFit="1" customWidth="1"/>
    <col min="518" max="518" width="18.625" style="267" customWidth="1"/>
    <col min="519" max="519" width="7.75" style="267" customWidth="1"/>
    <col min="520" max="520" width="2.375" style="267" customWidth="1"/>
    <col min="521" max="521" width="7.75" style="267" customWidth="1"/>
    <col min="522" max="768" width="9" style="267"/>
    <col min="769" max="769" width="9.625" style="267" customWidth="1"/>
    <col min="770" max="770" width="7.25" style="267" customWidth="1"/>
    <col min="771" max="771" width="9.625" style="267" customWidth="1"/>
    <col min="772" max="772" width="9" style="267"/>
    <col min="773" max="773" width="20" style="267" bestFit="1" customWidth="1"/>
    <col min="774" max="774" width="18.625" style="267" customWidth="1"/>
    <col min="775" max="775" width="7.75" style="267" customWidth="1"/>
    <col min="776" max="776" width="2.375" style="267" customWidth="1"/>
    <col min="777" max="777" width="7.75" style="267" customWidth="1"/>
    <col min="778" max="1024" width="9" style="267"/>
    <col min="1025" max="1025" width="9.625" style="267" customWidth="1"/>
    <col min="1026" max="1026" width="7.25" style="267" customWidth="1"/>
    <col min="1027" max="1027" width="9.625" style="267" customWidth="1"/>
    <col min="1028" max="1028" width="9" style="267"/>
    <col min="1029" max="1029" width="20" style="267" bestFit="1" customWidth="1"/>
    <col min="1030" max="1030" width="18.625" style="267" customWidth="1"/>
    <col min="1031" max="1031" width="7.75" style="267" customWidth="1"/>
    <col min="1032" max="1032" width="2.375" style="267" customWidth="1"/>
    <col min="1033" max="1033" width="7.75" style="267" customWidth="1"/>
    <col min="1034" max="1280" width="9" style="267"/>
    <col min="1281" max="1281" width="9.625" style="267" customWidth="1"/>
    <col min="1282" max="1282" width="7.25" style="267" customWidth="1"/>
    <col min="1283" max="1283" width="9.625" style="267" customWidth="1"/>
    <col min="1284" max="1284" width="9" style="267"/>
    <col min="1285" max="1285" width="20" style="267" bestFit="1" customWidth="1"/>
    <col min="1286" max="1286" width="18.625" style="267" customWidth="1"/>
    <col min="1287" max="1287" width="7.75" style="267" customWidth="1"/>
    <col min="1288" max="1288" width="2.375" style="267" customWidth="1"/>
    <col min="1289" max="1289" width="7.75" style="267" customWidth="1"/>
    <col min="1290" max="1536" width="9" style="267"/>
    <col min="1537" max="1537" width="9.625" style="267" customWidth="1"/>
    <col min="1538" max="1538" width="7.25" style="267" customWidth="1"/>
    <col min="1539" max="1539" width="9.625" style="267" customWidth="1"/>
    <col min="1540" max="1540" width="9" style="267"/>
    <col min="1541" max="1541" width="20" style="267" bestFit="1" customWidth="1"/>
    <col min="1542" max="1542" width="18.625" style="267" customWidth="1"/>
    <col min="1543" max="1543" width="7.75" style="267" customWidth="1"/>
    <col min="1544" max="1544" width="2.375" style="267" customWidth="1"/>
    <col min="1545" max="1545" width="7.75" style="267" customWidth="1"/>
    <col min="1546" max="1792" width="9" style="267"/>
    <col min="1793" max="1793" width="9.625" style="267" customWidth="1"/>
    <col min="1794" max="1794" width="7.25" style="267" customWidth="1"/>
    <col min="1795" max="1795" width="9.625" style="267" customWidth="1"/>
    <col min="1796" max="1796" width="9" style="267"/>
    <col min="1797" max="1797" width="20" style="267" bestFit="1" customWidth="1"/>
    <col min="1798" max="1798" width="18.625" style="267" customWidth="1"/>
    <col min="1799" max="1799" width="7.75" style="267" customWidth="1"/>
    <col min="1800" max="1800" width="2.375" style="267" customWidth="1"/>
    <col min="1801" max="1801" width="7.75" style="267" customWidth="1"/>
    <col min="1802" max="2048" width="9" style="267"/>
    <col min="2049" max="2049" width="9.625" style="267" customWidth="1"/>
    <col min="2050" max="2050" width="7.25" style="267" customWidth="1"/>
    <col min="2051" max="2051" width="9.625" style="267" customWidth="1"/>
    <col min="2052" max="2052" width="9" style="267"/>
    <col min="2053" max="2053" width="20" style="267" bestFit="1" customWidth="1"/>
    <col min="2054" max="2054" width="18.625" style="267" customWidth="1"/>
    <col min="2055" max="2055" width="7.75" style="267" customWidth="1"/>
    <col min="2056" max="2056" width="2.375" style="267" customWidth="1"/>
    <col min="2057" max="2057" width="7.75" style="267" customWidth="1"/>
    <col min="2058" max="2304" width="9" style="267"/>
    <col min="2305" max="2305" width="9.625" style="267" customWidth="1"/>
    <col min="2306" max="2306" width="7.25" style="267" customWidth="1"/>
    <col min="2307" max="2307" width="9.625" style="267" customWidth="1"/>
    <col min="2308" max="2308" width="9" style="267"/>
    <col min="2309" max="2309" width="20" style="267" bestFit="1" customWidth="1"/>
    <col min="2310" max="2310" width="18.625" style="267" customWidth="1"/>
    <col min="2311" max="2311" width="7.75" style="267" customWidth="1"/>
    <col min="2312" max="2312" width="2.375" style="267" customWidth="1"/>
    <col min="2313" max="2313" width="7.75" style="267" customWidth="1"/>
    <col min="2314" max="2560" width="9" style="267"/>
    <col min="2561" max="2561" width="9.625" style="267" customWidth="1"/>
    <col min="2562" max="2562" width="7.25" style="267" customWidth="1"/>
    <col min="2563" max="2563" width="9.625" style="267" customWidth="1"/>
    <col min="2564" max="2564" width="9" style="267"/>
    <col min="2565" max="2565" width="20" style="267" bestFit="1" customWidth="1"/>
    <col min="2566" max="2566" width="18.625" style="267" customWidth="1"/>
    <col min="2567" max="2567" width="7.75" style="267" customWidth="1"/>
    <col min="2568" max="2568" width="2.375" style="267" customWidth="1"/>
    <col min="2569" max="2569" width="7.75" style="267" customWidth="1"/>
    <col min="2570" max="2816" width="9" style="267"/>
    <col min="2817" max="2817" width="9.625" style="267" customWidth="1"/>
    <col min="2818" max="2818" width="7.25" style="267" customWidth="1"/>
    <col min="2819" max="2819" width="9.625" style="267" customWidth="1"/>
    <col min="2820" max="2820" width="9" style="267"/>
    <col min="2821" max="2821" width="20" style="267" bestFit="1" customWidth="1"/>
    <col min="2822" max="2822" width="18.625" style="267" customWidth="1"/>
    <col min="2823" max="2823" width="7.75" style="267" customWidth="1"/>
    <col min="2824" max="2824" width="2.375" style="267" customWidth="1"/>
    <col min="2825" max="2825" width="7.75" style="267" customWidth="1"/>
    <col min="2826" max="3072" width="9" style="267"/>
    <col min="3073" max="3073" width="9.625" style="267" customWidth="1"/>
    <col min="3074" max="3074" width="7.25" style="267" customWidth="1"/>
    <col min="3075" max="3075" width="9.625" style="267" customWidth="1"/>
    <col min="3076" max="3076" width="9" style="267"/>
    <col min="3077" max="3077" width="20" style="267" bestFit="1" customWidth="1"/>
    <col min="3078" max="3078" width="18.625" style="267" customWidth="1"/>
    <col min="3079" max="3079" width="7.75" style="267" customWidth="1"/>
    <col min="3080" max="3080" width="2.375" style="267" customWidth="1"/>
    <col min="3081" max="3081" width="7.75" style="267" customWidth="1"/>
    <col min="3082" max="3328" width="9" style="267"/>
    <col min="3329" max="3329" width="9.625" style="267" customWidth="1"/>
    <col min="3330" max="3330" width="7.25" style="267" customWidth="1"/>
    <col min="3331" max="3331" width="9.625" style="267" customWidth="1"/>
    <col min="3332" max="3332" width="9" style="267"/>
    <col min="3333" max="3333" width="20" style="267" bestFit="1" customWidth="1"/>
    <col min="3334" max="3334" width="18.625" style="267" customWidth="1"/>
    <col min="3335" max="3335" width="7.75" style="267" customWidth="1"/>
    <col min="3336" max="3336" width="2.375" style="267" customWidth="1"/>
    <col min="3337" max="3337" width="7.75" style="267" customWidth="1"/>
    <col min="3338" max="3584" width="9" style="267"/>
    <col min="3585" max="3585" width="9.625" style="267" customWidth="1"/>
    <col min="3586" max="3586" width="7.25" style="267" customWidth="1"/>
    <col min="3587" max="3587" width="9.625" style="267" customWidth="1"/>
    <col min="3588" max="3588" width="9" style="267"/>
    <col min="3589" max="3589" width="20" style="267" bestFit="1" customWidth="1"/>
    <col min="3590" max="3590" width="18.625" style="267" customWidth="1"/>
    <col min="3591" max="3591" width="7.75" style="267" customWidth="1"/>
    <col min="3592" max="3592" width="2.375" style="267" customWidth="1"/>
    <col min="3593" max="3593" width="7.75" style="267" customWidth="1"/>
    <col min="3594" max="3840" width="9" style="267"/>
    <col min="3841" max="3841" width="9.625" style="267" customWidth="1"/>
    <col min="3842" max="3842" width="7.25" style="267" customWidth="1"/>
    <col min="3843" max="3843" width="9.625" style="267" customWidth="1"/>
    <col min="3844" max="3844" width="9" style="267"/>
    <col min="3845" max="3845" width="20" style="267" bestFit="1" customWidth="1"/>
    <col min="3846" max="3846" width="18.625" style="267" customWidth="1"/>
    <col min="3847" max="3847" width="7.75" style="267" customWidth="1"/>
    <col min="3848" max="3848" width="2.375" style="267" customWidth="1"/>
    <col min="3849" max="3849" width="7.75" style="267" customWidth="1"/>
    <col min="3850" max="4096" width="9" style="267"/>
    <col min="4097" max="4097" width="9.625" style="267" customWidth="1"/>
    <col min="4098" max="4098" width="7.25" style="267" customWidth="1"/>
    <col min="4099" max="4099" width="9.625" style="267" customWidth="1"/>
    <col min="4100" max="4100" width="9" style="267"/>
    <col min="4101" max="4101" width="20" style="267" bestFit="1" customWidth="1"/>
    <col min="4102" max="4102" width="18.625" style="267" customWidth="1"/>
    <col min="4103" max="4103" width="7.75" style="267" customWidth="1"/>
    <col min="4104" max="4104" width="2.375" style="267" customWidth="1"/>
    <col min="4105" max="4105" width="7.75" style="267" customWidth="1"/>
    <col min="4106" max="4352" width="9" style="267"/>
    <col min="4353" max="4353" width="9.625" style="267" customWidth="1"/>
    <col min="4354" max="4354" width="7.25" style="267" customWidth="1"/>
    <col min="4355" max="4355" width="9.625" style="267" customWidth="1"/>
    <col min="4356" max="4356" width="9" style="267"/>
    <col min="4357" max="4357" width="20" style="267" bestFit="1" customWidth="1"/>
    <col min="4358" max="4358" width="18.625" style="267" customWidth="1"/>
    <col min="4359" max="4359" width="7.75" style="267" customWidth="1"/>
    <col min="4360" max="4360" width="2.375" style="267" customWidth="1"/>
    <col min="4361" max="4361" width="7.75" style="267" customWidth="1"/>
    <col min="4362" max="4608" width="9" style="267"/>
    <col min="4609" max="4609" width="9.625" style="267" customWidth="1"/>
    <col min="4610" max="4610" width="7.25" style="267" customWidth="1"/>
    <col min="4611" max="4611" width="9.625" style="267" customWidth="1"/>
    <col min="4612" max="4612" width="9" style="267"/>
    <col min="4613" max="4613" width="20" style="267" bestFit="1" customWidth="1"/>
    <col min="4614" max="4614" width="18.625" style="267" customWidth="1"/>
    <col min="4615" max="4615" width="7.75" style="267" customWidth="1"/>
    <col min="4616" max="4616" width="2.375" style="267" customWidth="1"/>
    <col min="4617" max="4617" width="7.75" style="267" customWidth="1"/>
    <col min="4618" max="4864" width="9" style="267"/>
    <col min="4865" max="4865" width="9.625" style="267" customWidth="1"/>
    <col min="4866" max="4866" width="7.25" style="267" customWidth="1"/>
    <col min="4867" max="4867" width="9.625" style="267" customWidth="1"/>
    <col min="4868" max="4868" width="9" style="267"/>
    <col min="4869" max="4869" width="20" style="267" bestFit="1" customWidth="1"/>
    <col min="4870" max="4870" width="18.625" style="267" customWidth="1"/>
    <col min="4871" max="4871" width="7.75" style="267" customWidth="1"/>
    <col min="4872" max="4872" width="2.375" style="267" customWidth="1"/>
    <col min="4873" max="4873" width="7.75" style="267" customWidth="1"/>
    <col min="4874" max="5120" width="9" style="267"/>
    <col min="5121" max="5121" width="9.625" style="267" customWidth="1"/>
    <col min="5122" max="5122" width="7.25" style="267" customWidth="1"/>
    <col min="5123" max="5123" width="9.625" style="267" customWidth="1"/>
    <col min="5124" max="5124" width="9" style="267"/>
    <col min="5125" max="5125" width="20" style="267" bestFit="1" customWidth="1"/>
    <col min="5126" max="5126" width="18.625" style="267" customWidth="1"/>
    <col min="5127" max="5127" width="7.75" style="267" customWidth="1"/>
    <col min="5128" max="5128" width="2.375" style="267" customWidth="1"/>
    <col min="5129" max="5129" width="7.75" style="267" customWidth="1"/>
    <col min="5130" max="5376" width="9" style="267"/>
    <col min="5377" max="5377" width="9.625" style="267" customWidth="1"/>
    <col min="5378" max="5378" width="7.25" style="267" customWidth="1"/>
    <col min="5379" max="5379" width="9.625" style="267" customWidth="1"/>
    <col min="5380" max="5380" width="9" style="267"/>
    <col min="5381" max="5381" width="20" style="267" bestFit="1" customWidth="1"/>
    <col min="5382" max="5382" width="18.625" style="267" customWidth="1"/>
    <col min="5383" max="5383" width="7.75" style="267" customWidth="1"/>
    <col min="5384" max="5384" width="2.375" style="267" customWidth="1"/>
    <col min="5385" max="5385" width="7.75" style="267" customWidth="1"/>
    <col min="5386" max="5632" width="9" style="267"/>
    <col min="5633" max="5633" width="9.625" style="267" customWidth="1"/>
    <col min="5634" max="5634" width="7.25" style="267" customWidth="1"/>
    <col min="5635" max="5635" width="9.625" style="267" customWidth="1"/>
    <col min="5636" max="5636" width="9" style="267"/>
    <col min="5637" max="5637" width="20" style="267" bestFit="1" customWidth="1"/>
    <col min="5638" max="5638" width="18.625" style="267" customWidth="1"/>
    <col min="5639" max="5639" width="7.75" style="267" customWidth="1"/>
    <col min="5640" max="5640" width="2.375" style="267" customWidth="1"/>
    <col min="5641" max="5641" width="7.75" style="267" customWidth="1"/>
    <col min="5642" max="5888" width="9" style="267"/>
    <col min="5889" max="5889" width="9.625" style="267" customWidth="1"/>
    <col min="5890" max="5890" width="7.25" style="267" customWidth="1"/>
    <col min="5891" max="5891" width="9.625" style="267" customWidth="1"/>
    <col min="5892" max="5892" width="9" style="267"/>
    <col min="5893" max="5893" width="20" style="267" bestFit="1" customWidth="1"/>
    <col min="5894" max="5894" width="18.625" style="267" customWidth="1"/>
    <col min="5895" max="5895" width="7.75" style="267" customWidth="1"/>
    <col min="5896" max="5896" width="2.375" style="267" customWidth="1"/>
    <col min="5897" max="5897" width="7.75" style="267" customWidth="1"/>
    <col min="5898" max="6144" width="9" style="267"/>
    <col min="6145" max="6145" width="9.625" style="267" customWidth="1"/>
    <col min="6146" max="6146" width="7.25" style="267" customWidth="1"/>
    <col min="6147" max="6147" width="9.625" style="267" customWidth="1"/>
    <col min="6148" max="6148" width="9" style="267"/>
    <col min="6149" max="6149" width="20" style="267" bestFit="1" customWidth="1"/>
    <col min="6150" max="6150" width="18.625" style="267" customWidth="1"/>
    <col min="6151" max="6151" width="7.75" style="267" customWidth="1"/>
    <col min="6152" max="6152" width="2.375" style="267" customWidth="1"/>
    <col min="6153" max="6153" width="7.75" style="267" customWidth="1"/>
    <col min="6154" max="6400" width="9" style="267"/>
    <col min="6401" max="6401" width="9.625" style="267" customWidth="1"/>
    <col min="6402" max="6402" width="7.25" style="267" customWidth="1"/>
    <col min="6403" max="6403" width="9.625" style="267" customWidth="1"/>
    <col min="6404" max="6404" width="9" style="267"/>
    <col min="6405" max="6405" width="20" style="267" bestFit="1" customWidth="1"/>
    <col min="6406" max="6406" width="18.625" style="267" customWidth="1"/>
    <col min="6407" max="6407" width="7.75" style="267" customWidth="1"/>
    <col min="6408" max="6408" width="2.375" style="267" customWidth="1"/>
    <col min="6409" max="6409" width="7.75" style="267" customWidth="1"/>
    <col min="6410" max="6656" width="9" style="267"/>
    <col min="6657" max="6657" width="9.625" style="267" customWidth="1"/>
    <col min="6658" max="6658" width="7.25" style="267" customWidth="1"/>
    <col min="6659" max="6659" width="9.625" style="267" customWidth="1"/>
    <col min="6660" max="6660" width="9" style="267"/>
    <col min="6661" max="6661" width="20" style="267" bestFit="1" customWidth="1"/>
    <col min="6662" max="6662" width="18.625" style="267" customWidth="1"/>
    <col min="6663" max="6663" width="7.75" style="267" customWidth="1"/>
    <col min="6664" max="6664" width="2.375" style="267" customWidth="1"/>
    <col min="6665" max="6665" width="7.75" style="267" customWidth="1"/>
    <col min="6666" max="6912" width="9" style="267"/>
    <col min="6913" max="6913" width="9.625" style="267" customWidth="1"/>
    <col min="6914" max="6914" width="7.25" style="267" customWidth="1"/>
    <col min="6915" max="6915" width="9.625" style="267" customWidth="1"/>
    <col min="6916" max="6916" width="9" style="267"/>
    <col min="6917" max="6917" width="20" style="267" bestFit="1" customWidth="1"/>
    <col min="6918" max="6918" width="18.625" style="267" customWidth="1"/>
    <col min="6919" max="6919" width="7.75" style="267" customWidth="1"/>
    <col min="6920" max="6920" width="2.375" style="267" customWidth="1"/>
    <col min="6921" max="6921" width="7.75" style="267" customWidth="1"/>
    <col min="6922" max="7168" width="9" style="267"/>
    <col min="7169" max="7169" width="9.625" style="267" customWidth="1"/>
    <col min="7170" max="7170" width="7.25" style="267" customWidth="1"/>
    <col min="7171" max="7171" width="9.625" style="267" customWidth="1"/>
    <col min="7172" max="7172" width="9" style="267"/>
    <col min="7173" max="7173" width="20" style="267" bestFit="1" customWidth="1"/>
    <col min="7174" max="7174" width="18.625" style="267" customWidth="1"/>
    <col min="7175" max="7175" width="7.75" style="267" customWidth="1"/>
    <col min="7176" max="7176" width="2.375" style="267" customWidth="1"/>
    <col min="7177" max="7177" width="7.75" style="267" customWidth="1"/>
    <col min="7178" max="7424" width="9" style="267"/>
    <col min="7425" max="7425" width="9.625" style="267" customWidth="1"/>
    <col min="7426" max="7426" width="7.25" style="267" customWidth="1"/>
    <col min="7427" max="7427" width="9.625" style="267" customWidth="1"/>
    <col min="7428" max="7428" width="9" style="267"/>
    <col min="7429" max="7429" width="20" style="267" bestFit="1" customWidth="1"/>
    <col min="7430" max="7430" width="18.625" style="267" customWidth="1"/>
    <col min="7431" max="7431" width="7.75" style="267" customWidth="1"/>
    <col min="7432" max="7432" width="2.375" style="267" customWidth="1"/>
    <col min="7433" max="7433" width="7.75" style="267" customWidth="1"/>
    <col min="7434" max="7680" width="9" style="267"/>
    <col min="7681" max="7681" width="9.625" style="267" customWidth="1"/>
    <col min="7682" max="7682" width="7.25" style="267" customWidth="1"/>
    <col min="7683" max="7683" width="9.625" style="267" customWidth="1"/>
    <col min="7684" max="7684" width="9" style="267"/>
    <col min="7685" max="7685" width="20" style="267" bestFit="1" customWidth="1"/>
    <col min="7686" max="7686" width="18.625" style="267" customWidth="1"/>
    <col min="7687" max="7687" width="7.75" style="267" customWidth="1"/>
    <col min="7688" max="7688" width="2.375" style="267" customWidth="1"/>
    <col min="7689" max="7689" width="7.75" style="267" customWidth="1"/>
    <col min="7690" max="7936" width="9" style="267"/>
    <col min="7937" max="7937" width="9.625" style="267" customWidth="1"/>
    <col min="7938" max="7938" width="7.25" style="267" customWidth="1"/>
    <col min="7939" max="7939" width="9.625" style="267" customWidth="1"/>
    <col min="7940" max="7940" width="9" style="267"/>
    <col min="7941" max="7941" width="20" style="267" bestFit="1" customWidth="1"/>
    <col min="7942" max="7942" width="18.625" style="267" customWidth="1"/>
    <col min="7943" max="7943" width="7.75" style="267" customWidth="1"/>
    <col min="7944" max="7944" width="2.375" style="267" customWidth="1"/>
    <col min="7945" max="7945" width="7.75" style="267" customWidth="1"/>
    <col min="7946" max="8192" width="9" style="267"/>
    <col min="8193" max="8193" width="9.625" style="267" customWidth="1"/>
    <col min="8194" max="8194" width="7.25" style="267" customWidth="1"/>
    <col min="8195" max="8195" width="9.625" style="267" customWidth="1"/>
    <col min="8196" max="8196" width="9" style="267"/>
    <col min="8197" max="8197" width="20" style="267" bestFit="1" customWidth="1"/>
    <col min="8198" max="8198" width="18.625" style="267" customWidth="1"/>
    <col min="8199" max="8199" width="7.75" style="267" customWidth="1"/>
    <col min="8200" max="8200" width="2.375" style="267" customWidth="1"/>
    <col min="8201" max="8201" width="7.75" style="267" customWidth="1"/>
    <col min="8202" max="8448" width="9" style="267"/>
    <col min="8449" max="8449" width="9.625" style="267" customWidth="1"/>
    <col min="8450" max="8450" width="7.25" style="267" customWidth="1"/>
    <col min="8451" max="8451" width="9.625" style="267" customWidth="1"/>
    <col min="8452" max="8452" width="9" style="267"/>
    <col min="8453" max="8453" width="20" style="267" bestFit="1" customWidth="1"/>
    <col min="8454" max="8454" width="18.625" style="267" customWidth="1"/>
    <col min="8455" max="8455" width="7.75" style="267" customWidth="1"/>
    <col min="8456" max="8456" width="2.375" style="267" customWidth="1"/>
    <col min="8457" max="8457" width="7.75" style="267" customWidth="1"/>
    <col min="8458" max="8704" width="9" style="267"/>
    <col min="8705" max="8705" width="9.625" style="267" customWidth="1"/>
    <col min="8706" max="8706" width="7.25" style="267" customWidth="1"/>
    <col min="8707" max="8707" width="9.625" style="267" customWidth="1"/>
    <col min="8708" max="8708" width="9" style="267"/>
    <col min="8709" max="8709" width="20" style="267" bestFit="1" customWidth="1"/>
    <col min="8710" max="8710" width="18.625" style="267" customWidth="1"/>
    <col min="8711" max="8711" width="7.75" style="267" customWidth="1"/>
    <col min="8712" max="8712" width="2.375" style="267" customWidth="1"/>
    <col min="8713" max="8713" width="7.75" style="267" customWidth="1"/>
    <col min="8714" max="8960" width="9" style="267"/>
    <col min="8961" max="8961" width="9.625" style="267" customWidth="1"/>
    <col min="8962" max="8962" width="7.25" style="267" customWidth="1"/>
    <col min="8963" max="8963" width="9.625" style="267" customWidth="1"/>
    <col min="8964" max="8964" width="9" style="267"/>
    <col min="8965" max="8965" width="20" style="267" bestFit="1" customWidth="1"/>
    <col min="8966" max="8966" width="18.625" style="267" customWidth="1"/>
    <col min="8967" max="8967" width="7.75" style="267" customWidth="1"/>
    <col min="8968" max="8968" width="2.375" style="267" customWidth="1"/>
    <col min="8969" max="8969" width="7.75" style="267" customWidth="1"/>
    <col min="8970" max="9216" width="9" style="267"/>
    <col min="9217" max="9217" width="9.625" style="267" customWidth="1"/>
    <col min="9218" max="9218" width="7.25" style="267" customWidth="1"/>
    <col min="9219" max="9219" width="9.625" style="267" customWidth="1"/>
    <col min="9220" max="9220" width="9" style="267"/>
    <col min="9221" max="9221" width="20" style="267" bestFit="1" customWidth="1"/>
    <col min="9222" max="9222" width="18.625" style="267" customWidth="1"/>
    <col min="9223" max="9223" width="7.75" style="267" customWidth="1"/>
    <col min="9224" max="9224" width="2.375" style="267" customWidth="1"/>
    <col min="9225" max="9225" width="7.75" style="267" customWidth="1"/>
    <col min="9226" max="9472" width="9" style="267"/>
    <col min="9473" max="9473" width="9.625" style="267" customWidth="1"/>
    <col min="9474" max="9474" width="7.25" style="267" customWidth="1"/>
    <col min="9475" max="9475" width="9.625" style="267" customWidth="1"/>
    <col min="9476" max="9476" width="9" style="267"/>
    <col min="9477" max="9477" width="20" style="267" bestFit="1" customWidth="1"/>
    <col min="9478" max="9478" width="18.625" style="267" customWidth="1"/>
    <col min="9479" max="9479" width="7.75" style="267" customWidth="1"/>
    <col min="9480" max="9480" width="2.375" style="267" customWidth="1"/>
    <col min="9481" max="9481" width="7.75" style="267" customWidth="1"/>
    <col min="9482" max="9728" width="9" style="267"/>
    <col min="9729" max="9729" width="9.625" style="267" customWidth="1"/>
    <col min="9730" max="9730" width="7.25" style="267" customWidth="1"/>
    <col min="9731" max="9731" width="9.625" style="267" customWidth="1"/>
    <col min="9732" max="9732" width="9" style="267"/>
    <col min="9733" max="9733" width="20" style="267" bestFit="1" customWidth="1"/>
    <col min="9734" max="9734" width="18.625" style="267" customWidth="1"/>
    <col min="9735" max="9735" width="7.75" style="267" customWidth="1"/>
    <col min="9736" max="9736" width="2.375" style="267" customWidth="1"/>
    <col min="9737" max="9737" width="7.75" style="267" customWidth="1"/>
    <col min="9738" max="9984" width="9" style="267"/>
    <col min="9985" max="9985" width="9.625" style="267" customWidth="1"/>
    <col min="9986" max="9986" width="7.25" style="267" customWidth="1"/>
    <col min="9987" max="9987" width="9.625" style="267" customWidth="1"/>
    <col min="9988" max="9988" width="9" style="267"/>
    <col min="9989" max="9989" width="20" style="267" bestFit="1" customWidth="1"/>
    <col min="9990" max="9990" width="18.625" style="267" customWidth="1"/>
    <col min="9991" max="9991" width="7.75" style="267" customWidth="1"/>
    <col min="9992" max="9992" width="2.375" style="267" customWidth="1"/>
    <col min="9993" max="9993" width="7.75" style="267" customWidth="1"/>
    <col min="9994" max="10240" width="9" style="267"/>
    <col min="10241" max="10241" width="9.625" style="267" customWidth="1"/>
    <col min="10242" max="10242" width="7.25" style="267" customWidth="1"/>
    <col min="10243" max="10243" width="9.625" style="267" customWidth="1"/>
    <col min="10244" max="10244" width="9" style="267"/>
    <col min="10245" max="10245" width="20" style="267" bestFit="1" customWidth="1"/>
    <col min="10246" max="10246" width="18.625" style="267" customWidth="1"/>
    <col min="10247" max="10247" width="7.75" style="267" customWidth="1"/>
    <col min="10248" max="10248" width="2.375" style="267" customWidth="1"/>
    <col min="10249" max="10249" width="7.75" style="267" customWidth="1"/>
    <col min="10250" max="10496" width="9" style="267"/>
    <col min="10497" max="10497" width="9.625" style="267" customWidth="1"/>
    <col min="10498" max="10498" width="7.25" style="267" customWidth="1"/>
    <col min="10499" max="10499" width="9.625" style="267" customWidth="1"/>
    <col min="10500" max="10500" width="9" style="267"/>
    <col min="10501" max="10501" width="20" style="267" bestFit="1" customWidth="1"/>
    <col min="10502" max="10502" width="18.625" style="267" customWidth="1"/>
    <col min="10503" max="10503" width="7.75" style="267" customWidth="1"/>
    <col min="10504" max="10504" width="2.375" style="267" customWidth="1"/>
    <col min="10505" max="10505" width="7.75" style="267" customWidth="1"/>
    <col min="10506" max="10752" width="9" style="267"/>
    <col min="10753" max="10753" width="9.625" style="267" customWidth="1"/>
    <col min="10754" max="10754" width="7.25" style="267" customWidth="1"/>
    <col min="10755" max="10755" width="9.625" style="267" customWidth="1"/>
    <col min="10756" max="10756" width="9" style="267"/>
    <col min="10757" max="10757" width="20" style="267" bestFit="1" customWidth="1"/>
    <col min="10758" max="10758" width="18.625" style="267" customWidth="1"/>
    <col min="10759" max="10759" width="7.75" style="267" customWidth="1"/>
    <col min="10760" max="10760" width="2.375" style="267" customWidth="1"/>
    <col min="10761" max="10761" width="7.75" style="267" customWidth="1"/>
    <col min="10762" max="11008" width="9" style="267"/>
    <col min="11009" max="11009" width="9.625" style="267" customWidth="1"/>
    <col min="11010" max="11010" width="7.25" style="267" customWidth="1"/>
    <col min="11011" max="11011" width="9.625" style="267" customWidth="1"/>
    <col min="11012" max="11012" width="9" style="267"/>
    <col min="11013" max="11013" width="20" style="267" bestFit="1" customWidth="1"/>
    <col min="11014" max="11014" width="18.625" style="267" customWidth="1"/>
    <col min="11015" max="11015" width="7.75" style="267" customWidth="1"/>
    <col min="11016" max="11016" width="2.375" style="267" customWidth="1"/>
    <col min="11017" max="11017" width="7.75" style="267" customWidth="1"/>
    <col min="11018" max="11264" width="9" style="267"/>
    <col min="11265" max="11265" width="9.625" style="267" customWidth="1"/>
    <col min="11266" max="11266" width="7.25" style="267" customWidth="1"/>
    <col min="11267" max="11267" width="9.625" style="267" customWidth="1"/>
    <col min="11268" max="11268" width="9" style="267"/>
    <col min="11269" max="11269" width="20" style="267" bestFit="1" customWidth="1"/>
    <col min="11270" max="11270" width="18.625" style="267" customWidth="1"/>
    <col min="11271" max="11271" width="7.75" style="267" customWidth="1"/>
    <col min="11272" max="11272" width="2.375" style="267" customWidth="1"/>
    <col min="11273" max="11273" width="7.75" style="267" customWidth="1"/>
    <col min="11274" max="11520" width="9" style="267"/>
    <col min="11521" max="11521" width="9.625" style="267" customWidth="1"/>
    <col min="11522" max="11522" width="7.25" style="267" customWidth="1"/>
    <col min="11523" max="11523" width="9.625" style="267" customWidth="1"/>
    <col min="11524" max="11524" width="9" style="267"/>
    <col min="11525" max="11525" width="20" style="267" bestFit="1" customWidth="1"/>
    <col min="11526" max="11526" width="18.625" style="267" customWidth="1"/>
    <col min="11527" max="11527" width="7.75" style="267" customWidth="1"/>
    <col min="11528" max="11528" width="2.375" style="267" customWidth="1"/>
    <col min="11529" max="11529" width="7.75" style="267" customWidth="1"/>
    <col min="11530" max="11776" width="9" style="267"/>
    <col min="11777" max="11777" width="9.625" style="267" customWidth="1"/>
    <col min="11778" max="11778" width="7.25" style="267" customWidth="1"/>
    <col min="11779" max="11779" width="9.625" style="267" customWidth="1"/>
    <col min="11780" max="11780" width="9" style="267"/>
    <col min="11781" max="11781" width="20" style="267" bestFit="1" customWidth="1"/>
    <col min="11782" max="11782" width="18.625" style="267" customWidth="1"/>
    <col min="11783" max="11783" width="7.75" style="267" customWidth="1"/>
    <col min="11784" max="11784" width="2.375" style="267" customWidth="1"/>
    <col min="11785" max="11785" width="7.75" style="267" customWidth="1"/>
    <col min="11786" max="12032" width="9" style="267"/>
    <col min="12033" max="12033" width="9.625" style="267" customWidth="1"/>
    <col min="12034" max="12034" width="7.25" style="267" customWidth="1"/>
    <col min="12035" max="12035" width="9.625" style="267" customWidth="1"/>
    <col min="12036" max="12036" width="9" style="267"/>
    <col min="12037" max="12037" width="20" style="267" bestFit="1" customWidth="1"/>
    <col min="12038" max="12038" width="18.625" style="267" customWidth="1"/>
    <col min="12039" max="12039" width="7.75" style="267" customWidth="1"/>
    <col min="12040" max="12040" width="2.375" style="267" customWidth="1"/>
    <col min="12041" max="12041" width="7.75" style="267" customWidth="1"/>
    <col min="12042" max="12288" width="9" style="267"/>
    <col min="12289" max="12289" width="9.625" style="267" customWidth="1"/>
    <col min="12290" max="12290" width="7.25" style="267" customWidth="1"/>
    <col min="12291" max="12291" width="9.625" style="267" customWidth="1"/>
    <col min="12292" max="12292" width="9" style="267"/>
    <col min="12293" max="12293" width="20" style="267" bestFit="1" customWidth="1"/>
    <col min="12294" max="12294" width="18.625" style="267" customWidth="1"/>
    <col min="12295" max="12295" width="7.75" style="267" customWidth="1"/>
    <col min="12296" max="12296" width="2.375" style="267" customWidth="1"/>
    <col min="12297" max="12297" width="7.75" style="267" customWidth="1"/>
    <col min="12298" max="12544" width="9" style="267"/>
    <col min="12545" max="12545" width="9.625" style="267" customWidth="1"/>
    <col min="12546" max="12546" width="7.25" style="267" customWidth="1"/>
    <col min="12547" max="12547" width="9.625" style="267" customWidth="1"/>
    <col min="12548" max="12548" width="9" style="267"/>
    <col min="12549" max="12549" width="20" style="267" bestFit="1" customWidth="1"/>
    <col min="12550" max="12550" width="18.625" style="267" customWidth="1"/>
    <col min="12551" max="12551" width="7.75" style="267" customWidth="1"/>
    <col min="12552" max="12552" width="2.375" style="267" customWidth="1"/>
    <col min="12553" max="12553" width="7.75" style="267" customWidth="1"/>
    <col min="12554" max="12800" width="9" style="267"/>
    <col min="12801" max="12801" width="9.625" style="267" customWidth="1"/>
    <col min="12802" max="12802" width="7.25" style="267" customWidth="1"/>
    <col min="12803" max="12803" width="9.625" style="267" customWidth="1"/>
    <col min="12804" max="12804" width="9" style="267"/>
    <col min="12805" max="12805" width="20" style="267" bestFit="1" customWidth="1"/>
    <col min="12806" max="12806" width="18.625" style="267" customWidth="1"/>
    <col min="12807" max="12807" width="7.75" style="267" customWidth="1"/>
    <col min="12808" max="12808" width="2.375" style="267" customWidth="1"/>
    <col min="12809" max="12809" width="7.75" style="267" customWidth="1"/>
    <col min="12810" max="13056" width="9" style="267"/>
    <col min="13057" max="13057" width="9.625" style="267" customWidth="1"/>
    <col min="13058" max="13058" width="7.25" style="267" customWidth="1"/>
    <col min="13059" max="13059" width="9.625" style="267" customWidth="1"/>
    <col min="13060" max="13060" width="9" style="267"/>
    <col min="13061" max="13061" width="20" style="267" bestFit="1" customWidth="1"/>
    <col min="13062" max="13062" width="18.625" style="267" customWidth="1"/>
    <col min="13063" max="13063" width="7.75" style="267" customWidth="1"/>
    <col min="13064" max="13064" width="2.375" style="267" customWidth="1"/>
    <col min="13065" max="13065" width="7.75" style="267" customWidth="1"/>
    <col min="13066" max="13312" width="9" style="267"/>
    <col min="13313" max="13313" width="9.625" style="267" customWidth="1"/>
    <col min="13314" max="13314" width="7.25" style="267" customWidth="1"/>
    <col min="13315" max="13315" width="9.625" style="267" customWidth="1"/>
    <col min="13316" max="13316" width="9" style="267"/>
    <col min="13317" max="13317" width="20" style="267" bestFit="1" customWidth="1"/>
    <col min="13318" max="13318" width="18.625" style="267" customWidth="1"/>
    <col min="13319" max="13319" width="7.75" style="267" customWidth="1"/>
    <col min="13320" max="13320" width="2.375" style="267" customWidth="1"/>
    <col min="13321" max="13321" width="7.75" style="267" customWidth="1"/>
    <col min="13322" max="13568" width="9" style="267"/>
    <col min="13569" max="13569" width="9.625" style="267" customWidth="1"/>
    <col min="13570" max="13570" width="7.25" style="267" customWidth="1"/>
    <col min="13571" max="13571" width="9.625" style="267" customWidth="1"/>
    <col min="13572" max="13572" width="9" style="267"/>
    <col min="13573" max="13573" width="20" style="267" bestFit="1" customWidth="1"/>
    <col min="13574" max="13574" width="18.625" style="267" customWidth="1"/>
    <col min="13575" max="13575" width="7.75" style="267" customWidth="1"/>
    <col min="13576" max="13576" width="2.375" style="267" customWidth="1"/>
    <col min="13577" max="13577" width="7.75" style="267" customWidth="1"/>
    <col min="13578" max="13824" width="9" style="267"/>
    <col min="13825" max="13825" width="9.625" style="267" customWidth="1"/>
    <col min="13826" max="13826" width="7.25" style="267" customWidth="1"/>
    <col min="13827" max="13827" width="9.625" style="267" customWidth="1"/>
    <col min="13828" max="13828" width="9" style="267"/>
    <col min="13829" max="13829" width="20" style="267" bestFit="1" customWidth="1"/>
    <col min="13830" max="13830" width="18.625" style="267" customWidth="1"/>
    <col min="13831" max="13831" width="7.75" style="267" customWidth="1"/>
    <col min="13832" max="13832" width="2.375" style="267" customWidth="1"/>
    <col min="13833" max="13833" width="7.75" style="267" customWidth="1"/>
    <col min="13834" max="14080" width="9" style="267"/>
    <col min="14081" max="14081" width="9.625" style="267" customWidth="1"/>
    <col min="14082" max="14082" width="7.25" style="267" customWidth="1"/>
    <col min="14083" max="14083" width="9.625" style="267" customWidth="1"/>
    <col min="14084" max="14084" width="9" style="267"/>
    <col min="14085" max="14085" width="20" style="267" bestFit="1" customWidth="1"/>
    <col min="14086" max="14086" width="18.625" style="267" customWidth="1"/>
    <col min="14087" max="14087" width="7.75" style="267" customWidth="1"/>
    <col min="14088" max="14088" width="2.375" style="267" customWidth="1"/>
    <col min="14089" max="14089" width="7.75" style="267" customWidth="1"/>
    <col min="14090" max="14336" width="9" style="267"/>
    <col min="14337" max="14337" width="9.625" style="267" customWidth="1"/>
    <col min="14338" max="14338" width="7.25" style="267" customWidth="1"/>
    <col min="14339" max="14339" width="9.625" style="267" customWidth="1"/>
    <col min="14340" max="14340" width="9" style="267"/>
    <col min="14341" max="14341" width="20" style="267" bestFit="1" customWidth="1"/>
    <col min="14342" max="14342" width="18.625" style="267" customWidth="1"/>
    <col min="14343" max="14343" width="7.75" style="267" customWidth="1"/>
    <col min="14344" max="14344" width="2.375" style="267" customWidth="1"/>
    <col min="14345" max="14345" width="7.75" style="267" customWidth="1"/>
    <col min="14346" max="14592" width="9" style="267"/>
    <col min="14593" max="14593" width="9.625" style="267" customWidth="1"/>
    <col min="14594" max="14594" width="7.25" style="267" customWidth="1"/>
    <col min="14595" max="14595" width="9.625" style="267" customWidth="1"/>
    <col min="14596" max="14596" width="9" style="267"/>
    <col min="14597" max="14597" width="20" style="267" bestFit="1" customWidth="1"/>
    <col min="14598" max="14598" width="18.625" style="267" customWidth="1"/>
    <col min="14599" max="14599" width="7.75" style="267" customWidth="1"/>
    <col min="14600" max="14600" width="2.375" style="267" customWidth="1"/>
    <col min="14601" max="14601" width="7.75" style="267" customWidth="1"/>
    <col min="14602" max="14848" width="9" style="267"/>
    <col min="14849" max="14849" width="9.625" style="267" customWidth="1"/>
    <col min="14850" max="14850" width="7.25" style="267" customWidth="1"/>
    <col min="14851" max="14851" width="9.625" style="267" customWidth="1"/>
    <col min="14852" max="14852" width="9" style="267"/>
    <col min="14853" max="14853" width="20" style="267" bestFit="1" customWidth="1"/>
    <col min="14854" max="14854" width="18.625" style="267" customWidth="1"/>
    <col min="14855" max="14855" width="7.75" style="267" customWidth="1"/>
    <col min="14856" max="14856" width="2.375" style="267" customWidth="1"/>
    <col min="14857" max="14857" width="7.75" style="267" customWidth="1"/>
    <col min="14858" max="15104" width="9" style="267"/>
    <col min="15105" max="15105" width="9.625" style="267" customWidth="1"/>
    <col min="15106" max="15106" width="7.25" style="267" customWidth="1"/>
    <col min="15107" max="15107" width="9.625" style="267" customWidth="1"/>
    <col min="15108" max="15108" width="9" style="267"/>
    <col min="15109" max="15109" width="20" style="267" bestFit="1" customWidth="1"/>
    <col min="15110" max="15110" width="18.625" style="267" customWidth="1"/>
    <col min="15111" max="15111" width="7.75" style="267" customWidth="1"/>
    <col min="15112" max="15112" width="2.375" style="267" customWidth="1"/>
    <col min="15113" max="15113" width="7.75" style="267" customWidth="1"/>
    <col min="15114" max="15360" width="9" style="267"/>
    <col min="15361" max="15361" width="9.625" style="267" customWidth="1"/>
    <col min="15362" max="15362" width="7.25" style="267" customWidth="1"/>
    <col min="15363" max="15363" width="9.625" style="267" customWidth="1"/>
    <col min="15364" max="15364" width="9" style="267"/>
    <col min="15365" max="15365" width="20" style="267" bestFit="1" customWidth="1"/>
    <col min="15366" max="15366" width="18.625" style="267" customWidth="1"/>
    <col min="15367" max="15367" width="7.75" style="267" customWidth="1"/>
    <col min="15368" max="15368" width="2.375" style="267" customWidth="1"/>
    <col min="15369" max="15369" width="7.75" style="267" customWidth="1"/>
    <col min="15370" max="15616" width="9" style="267"/>
    <col min="15617" max="15617" width="9.625" style="267" customWidth="1"/>
    <col min="15618" max="15618" width="7.25" style="267" customWidth="1"/>
    <col min="15619" max="15619" width="9.625" style="267" customWidth="1"/>
    <col min="15620" max="15620" width="9" style="267"/>
    <col min="15621" max="15621" width="20" style="267" bestFit="1" customWidth="1"/>
    <col min="15622" max="15622" width="18.625" style="267" customWidth="1"/>
    <col min="15623" max="15623" width="7.75" style="267" customWidth="1"/>
    <col min="15624" max="15624" width="2.375" style="267" customWidth="1"/>
    <col min="15625" max="15625" width="7.75" style="267" customWidth="1"/>
    <col min="15626" max="15872" width="9" style="267"/>
    <col min="15873" max="15873" width="9.625" style="267" customWidth="1"/>
    <col min="15874" max="15874" width="7.25" style="267" customWidth="1"/>
    <col min="15875" max="15875" width="9.625" style="267" customWidth="1"/>
    <col min="15876" max="15876" width="9" style="267"/>
    <col min="15877" max="15877" width="20" style="267" bestFit="1" customWidth="1"/>
    <col min="15878" max="15878" width="18.625" style="267" customWidth="1"/>
    <col min="15879" max="15879" width="7.75" style="267" customWidth="1"/>
    <col min="15880" max="15880" width="2.375" style="267" customWidth="1"/>
    <col min="15881" max="15881" width="7.75" style="267" customWidth="1"/>
    <col min="15882" max="16128" width="9" style="267"/>
    <col min="16129" max="16129" width="9.625" style="267" customWidth="1"/>
    <col min="16130" max="16130" width="7.25" style="267" customWidth="1"/>
    <col min="16131" max="16131" width="9.625" style="267" customWidth="1"/>
    <col min="16132" max="16132" width="9" style="267"/>
    <col min="16133" max="16133" width="20" style="267" bestFit="1" customWidth="1"/>
    <col min="16134" max="16134" width="18.625" style="267" customWidth="1"/>
    <col min="16135" max="16135" width="7.75" style="267" customWidth="1"/>
    <col min="16136" max="16136" width="2.375" style="267" customWidth="1"/>
    <col min="16137" max="16137" width="7.75" style="267" customWidth="1"/>
    <col min="16138" max="16384" width="9" style="267"/>
  </cols>
  <sheetData>
    <row r="1" spans="1:8" ht="21" customHeight="1" x14ac:dyDescent="0.2">
      <c r="A1" s="262"/>
      <c r="B1" s="263"/>
      <c r="C1" s="264"/>
      <c r="D1" s="265"/>
      <c r="E1" s="265"/>
      <c r="F1" s="265"/>
      <c r="G1" s="265"/>
      <c r="H1" s="266"/>
    </row>
    <row r="2" spans="1:8" ht="24" x14ac:dyDescent="0.25">
      <c r="A2" s="524" t="s">
        <v>135</v>
      </c>
      <c r="B2" s="525"/>
      <c r="C2" s="525"/>
      <c r="D2" s="525"/>
      <c r="E2" s="525"/>
      <c r="F2" s="525"/>
      <c r="G2" s="525"/>
      <c r="H2" s="526"/>
    </row>
    <row r="3" spans="1:8" ht="30" customHeight="1" x14ac:dyDescent="0.2">
      <c r="A3" s="527"/>
      <c r="B3" s="525"/>
      <c r="C3" s="525"/>
      <c r="D3" s="525"/>
      <c r="E3" s="525"/>
      <c r="F3" s="525"/>
      <c r="G3" s="525"/>
      <c r="H3" s="526"/>
    </row>
    <row r="4" spans="1:8" x14ac:dyDescent="0.2">
      <c r="A4" s="113"/>
      <c r="B4" s="268"/>
      <c r="C4" s="269"/>
      <c r="D4" s="34"/>
      <c r="E4" s="34"/>
      <c r="F4" s="34"/>
      <c r="G4" s="34"/>
      <c r="H4" s="270"/>
    </row>
    <row r="5" spans="1:8" x14ac:dyDescent="0.2">
      <c r="A5" s="271"/>
      <c r="B5" s="272"/>
      <c r="C5" s="272"/>
      <c r="D5" s="272"/>
      <c r="E5" s="272"/>
      <c r="F5" s="272"/>
      <c r="G5" s="272"/>
      <c r="H5" s="273"/>
    </row>
    <row r="6" spans="1:8" ht="23.25" customHeight="1" x14ac:dyDescent="0.15">
      <c r="A6" s="274"/>
      <c r="B6" s="275" t="s">
        <v>136</v>
      </c>
      <c r="C6" s="276"/>
      <c r="D6" s="277" t="s">
        <v>137</v>
      </c>
      <c r="E6" s="277"/>
      <c r="F6" s="278"/>
      <c r="G6" s="278"/>
      <c r="H6" s="270"/>
    </row>
    <row r="7" spans="1:8" s="284" customFormat="1" ht="17.100000000000001" customHeight="1" x14ac:dyDescent="0.15">
      <c r="A7" s="279"/>
      <c r="B7" s="280">
        <v>1</v>
      </c>
      <c r="C7" s="281"/>
      <c r="D7" s="278" t="s">
        <v>138</v>
      </c>
      <c r="E7" s="278"/>
      <c r="F7" s="278"/>
      <c r="G7" s="282"/>
      <c r="H7" s="283"/>
    </row>
    <row r="8" spans="1:8" s="284" customFormat="1" ht="17.100000000000001" customHeight="1" x14ac:dyDescent="0.15">
      <c r="A8" s="279"/>
      <c r="B8" s="285"/>
      <c r="C8" s="281"/>
      <c r="D8" s="278"/>
      <c r="E8" s="278"/>
      <c r="F8" s="278"/>
      <c r="G8" s="278"/>
      <c r="H8" s="283"/>
    </row>
    <row r="9" spans="1:8" s="284" customFormat="1" ht="17.100000000000001" customHeight="1" x14ac:dyDescent="0.15">
      <c r="A9" s="279"/>
      <c r="B9" s="286">
        <v>2</v>
      </c>
      <c r="C9" s="281"/>
      <c r="D9" s="278" t="s">
        <v>139</v>
      </c>
      <c r="E9" s="278"/>
      <c r="F9" s="278"/>
      <c r="G9" s="282"/>
      <c r="H9" s="283"/>
    </row>
    <row r="10" spans="1:8" s="284" customFormat="1" ht="17.100000000000001" customHeight="1" x14ac:dyDescent="0.15">
      <c r="A10" s="279"/>
      <c r="B10" s="285"/>
      <c r="C10" s="281"/>
      <c r="D10" s="278"/>
      <c r="E10" s="278"/>
      <c r="F10" s="278"/>
      <c r="G10" s="278"/>
      <c r="H10" s="283"/>
    </row>
    <row r="11" spans="1:8" s="284" customFormat="1" ht="17.100000000000001" customHeight="1" x14ac:dyDescent="0.15">
      <c r="A11" s="279"/>
      <c r="B11" s="287">
        <v>3</v>
      </c>
      <c r="C11" s="281"/>
      <c r="D11" s="278" t="s">
        <v>140</v>
      </c>
      <c r="E11" s="278"/>
      <c r="F11" s="278"/>
      <c r="G11" s="282"/>
      <c r="H11" s="283"/>
    </row>
    <row r="12" spans="1:8" s="284" customFormat="1" ht="17.100000000000001" customHeight="1" x14ac:dyDescent="0.15">
      <c r="A12" s="279"/>
      <c r="B12" s="285"/>
      <c r="C12" s="281"/>
      <c r="D12" s="278"/>
      <c r="E12" s="278"/>
      <c r="F12" s="278"/>
      <c r="G12" s="278"/>
      <c r="H12" s="283"/>
    </row>
    <row r="13" spans="1:8" s="284" customFormat="1" ht="17.100000000000001" customHeight="1" x14ac:dyDescent="0.15">
      <c r="A13" s="279"/>
      <c r="B13" s="403">
        <v>4</v>
      </c>
      <c r="C13" s="281"/>
      <c r="D13" s="278" t="s">
        <v>141</v>
      </c>
      <c r="E13" s="278"/>
      <c r="F13" s="278"/>
      <c r="G13" s="282"/>
      <c r="H13" s="283"/>
    </row>
    <row r="14" spans="1:8" s="284" customFormat="1" ht="17.100000000000001" customHeight="1" x14ac:dyDescent="0.15">
      <c r="A14" s="279"/>
      <c r="B14" s="285" t="s">
        <v>142</v>
      </c>
      <c r="C14" s="281"/>
      <c r="D14" s="278"/>
      <c r="E14" s="278"/>
      <c r="F14" s="278"/>
      <c r="G14" s="278"/>
      <c r="H14" s="283"/>
    </row>
    <row r="15" spans="1:8" s="284" customFormat="1" ht="17.100000000000001" customHeight="1" x14ac:dyDescent="0.15">
      <c r="A15" s="279"/>
      <c r="B15" s="288">
        <v>5</v>
      </c>
      <c r="C15" s="289"/>
      <c r="D15" s="278" t="s">
        <v>143</v>
      </c>
      <c r="E15" s="278"/>
      <c r="F15" s="278"/>
      <c r="G15" s="282"/>
      <c r="H15" s="283"/>
    </row>
    <row r="16" spans="1:8" s="284" customFormat="1" ht="17.100000000000001" customHeight="1" x14ac:dyDescent="0.15">
      <c r="A16" s="279"/>
      <c r="B16" s="285"/>
      <c r="C16" s="281"/>
      <c r="D16" s="278"/>
      <c r="E16" s="278"/>
      <c r="F16" s="278"/>
      <c r="G16" s="278"/>
      <c r="H16" s="283"/>
    </row>
    <row r="17" spans="1:8" s="284" customFormat="1" ht="17.100000000000001" customHeight="1" x14ac:dyDescent="0.15">
      <c r="A17" s="279"/>
      <c r="B17" s="290">
        <v>6</v>
      </c>
      <c r="C17" s="281"/>
      <c r="D17" s="278" t="s">
        <v>144</v>
      </c>
      <c r="E17" s="278"/>
      <c r="F17" s="278"/>
      <c r="G17" s="278"/>
      <c r="H17" s="283"/>
    </row>
    <row r="18" spans="1:8" s="284" customFormat="1" ht="17.100000000000001" customHeight="1" x14ac:dyDescent="0.15">
      <c r="A18" s="279"/>
      <c r="B18" s="285"/>
      <c r="C18" s="281"/>
      <c r="D18" s="278"/>
      <c r="E18" s="278"/>
      <c r="F18" s="278"/>
      <c r="G18" s="278"/>
      <c r="H18" s="283"/>
    </row>
    <row r="19" spans="1:8" s="284" customFormat="1" ht="17.100000000000001" customHeight="1" x14ac:dyDescent="0.15">
      <c r="A19" s="279"/>
      <c r="B19" s="291">
        <v>7</v>
      </c>
      <c r="C19" s="281"/>
      <c r="D19" s="278" t="s">
        <v>145</v>
      </c>
      <c r="E19" s="278"/>
      <c r="F19" s="278"/>
      <c r="G19" s="278"/>
      <c r="H19" s="283"/>
    </row>
    <row r="20" spans="1:8" s="284" customFormat="1" ht="17.100000000000001" customHeight="1" x14ac:dyDescent="0.15">
      <c r="A20" s="279"/>
      <c r="B20" s="285"/>
      <c r="C20" s="281"/>
      <c r="D20" s="278"/>
      <c r="E20" s="278"/>
      <c r="F20" s="278"/>
      <c r="G20" s="278"/>
      <c r="H20" s="283"/>
    </row>
    <row r="21" spans="1:8" s="284" customFormat="1" ht="17.100000000000001" customHeight="1" x14ac:dyDescent="0.15">
      <c r="A21" s="279"/>
      <c r="B21" s="292">
        <v>8</v>
      </c>
      <c r="C21" s="281"/>
      <c r="D21" s="278" t="s">
        <v>146</v>
      </c>
      <c r="E21" s="278"/>
      <c r="F21" s="278"/>
      <c r="G21" s="278"/>
      <c r="H21" s="283"/>
    </row>
    <row r="22" spans="1:8" s="284" customFormat="1" ht="17.100000000000001" customHeight="1" x14ac:dyDescent="0.15">
      <c r="A22" s="279"/>
      <c r="B22" s="285"/>
      <c r="C22" s="281"/>
      <c r="D22" s="278"/>
      <c r="E22" s="278"/>
      <c r="F22" s="278"/>
      <c r="G22" s="278"/>
      <c r="H22" s="283"/>
    </row>
    <row r="23" spans="1:8" s="284" customFormat="1" ht="17.100000000000001" customHeight="1" x14ac:dyDescent="0.15">
      <c r="A23" s="279"/>
      <c r="B23" s="293">
        <v>9</v>
      </c>
      <c r="C23" s="281"/>
      <c r="D23" s="278" t="s">
        <v>147</v>
      </c>
      <c r="E23" s="278"/>
      <c r="F23" s="278"/>
      <c r="G23" s="278"/>
      <c r="H23" s="283"/>
    </row>
    <row r="24" spans="1:8" s="284" customFormat="1" ht="17.100000000000001" customHeight="1" x14ac:dyDescent="0.15">
      <c r="A24" s="279"/>
      <c r="B24" s="285"/>
      <c r="C24" s="281"/>
      <c r="D24" s="278"/>
      <c r="E24" s="278"/>
      <c r="F24" s="278"/>
      <c r="G24" s="278"/>
      <c r="H24" s="283"/>
    </row>
    <row r="25" spans="1:8" s="284" customFormat="1" ht="17.100000000000001" customHeight="1" x14ac:dyDescent="0.15">
      <c r="A25" s="279"/>
      <c r="B25" s="294">
        <v>10</v>
      </c>
      <c r="C25" s="281"/>
      <c r="D25" s="278" t="s">
        <v>148</v>
      </c>
      <c r="E25" s="278"/>
      <c r="F25" s="278"/>
      <c r="G25" s="278"/>
      <c r="H25" s="283"/>
    </row>
    <row r="26" spans="1:8" s="284" customFormat="1" ht="17.100000000000001" customHeight="1" x14ac:dyDescent="0.15">
      <c r="A26" s="279"/>
      <c r="B26" s="285"/>
      <c r="C26" s="281"/>
      <c r="D26" s="278"/>
      <c r="E26" s="278"/>
      <c r="F26" s="278"/>
      <c r="G26" s="278"/>
      <c r="H26" s="283"/>
    </row>
    <row r="27" spans="1:8" s="284" customFormat="1" ht="17.100000000000001" customHeight="1" x14ac:dyDescent="0.15">
      <c r="A27" s="279"/>
      <c r="B27" s="295">
        <v>11</v>
      </c>
      <c r="C27" s="281"/>
      <c r="D27" s="278" t="s">
        <v>149</v>
      </c>
      <c r="E27" s="278"/>
      <c r="F27" s="278"/>
      <c r="G27" s="278"/>
      <c r="H27" s="283"/>
    </row>
    <row r="28" spans="1:8" s="284" customFormat="1" ht="17.100000000000001" customHeight="1" x14ac:dyDescent="0.15">
      <c r="A28" s="279"/>
      <c r="B28" s="285"/>
      <c r="C28" s="281"/>
      <c r="D28" s="278"/>
      <c r="E28" s="278"/>
      <c r="F28" s="278"/>
      <c r="G28" s="278"/>
      <c r="H28" s="283"/>
    </row>
    <row r="29" spans="1:8" s="284" customFormat="1" ht="17.100000000000001" customHeight="1" x14ac:dyDescent="0.15">
      <c r="A29" s="279"/>
      <c r="B29" s="320">
        <v>12</v>
      </c>
      <c r="C29" s="281"/>
      <c r="D29" s="278" t="s">
        <v>150</v>
      </c>
      <c r="E29" s="278"/>
      <c r="F29" s="278"/>
      <c r="G29" s="278"/>
      <c r="H29" s="283"/>
    </row>
    <row r="30" spans="1:8" s="284" customFormat="1" ht="17.100000000000001" customHeight="1" x14ac:dyDescent="0.15">
      <c r="A30" s="296"/>
      <c r="B30" s="297"/>
      <c r="C30" s="298"/>
      <c r="D30" s="299"/>
      <c r="E30" s="299"/>
      <c r="F30" s="299"/>
      <c r="G30" s="299"/>
      <c r="H30" s="300"/>
    </row>
    <row r="31" spans="1:8" s="284" customFormat="1" ht="17.100000000000001" customHeight="1" x14ac:dyDescent="0.15">
      <c r="A31" s="279"/>
      <c r="B31" s="320">
        <v>13</v>
      </c>
      <c r="C31" s="301"/>
      <c r="D31" s="278" t="s">
        <v>151</v>
      </c>
      <c r="E31" s="278"/>
      <c r="F31" s="278"/>
      <c r="G31" s="278"/>
      <c r="H31" s="283"/>
    </row>
    <row r="32" spans="1:8" s="284" customFormat="1" ht="17.100000000000001" customHeight="1" x14ac:dyDescent="0.15">
      <c r="A32" s="279"/>
      <c r="B32" s="285"/>
      <c r="C32" s="281"/>
      <c r="D32" s="278"/>
      <c r="E32" s="278"/>
      <c r="F32" s="278"/>
      <c r="G32" s="278"/>
      <c r="H32" s="283"/>
    </row>
    <row r="33" spans="1:8" s="284" customFormat="1" ht="17.100000000000001" customHeight="1" x14ac:dyDescent="0.15">
      <c r="A33" s="279"/>
      <c r="B33" s="320">
        <v>14</v>
      </c>
      <c r="C33" s="281"/>
      <c r="D33" s="278" t="s">
        <v>152</v>
      </c>
      <c r="E33" s="278"/>
      <c r="F33" s="278"/>
      <c r="G33" s="278"/>
      <c r="H33" s="283"/>
    </row>
    <row r="34" spans="1:8" s="284" customFormat="1" ht="17.100000000000001" customHeight="1" x14ac:dyDescent="0.15">
      <c r="A34" s="302"/>
      <c r="B34" s="285"/>
      <c r="C34" s="281"/>
      <c r="D34" s="303"/>
      <c r="E34" s="303"/>
      <c r="F34" s="303"/>
      <c r="G34" s="303"/>
      <c r="H34" s="304"/>
    </row>
    <row r="35" spans="1:8" s="284" customFormat="1" ht="17.100000000000001" customHeight="1" x14ac:dyDescent="0.15">
      <c r="A35" s="305"/>
      <c r="B35" s="320">
        <v>15</v>
      </c>
      <c r="C35" s="281"/>
      <c r="D35" s="306" t="s">
        <v>92</v>
      </c>
      <c r="E35" s="306" t="s">
        <v>153</v>
      </c>
      <c r="F35" s="306"/>
      <c r="G35" s="306"/>
      <c r="H35" s="307"/>
    </row>
    <row r="36" spans="1:8" s="284" customFormat="1" ht="17.100000000000001" customHeight="1" x14ac:dyDescent="0.15">
      <c r="A36" s="302"/>
      <c r="B36" s="308"/>
      <c r="C36" s="309"/>
      <c r="D36" s="303"/>
      <c r="E36" s="303"/>
      <c r="F36" s="303"/>
      <c r="G36" s="303"/>
      <c r="H36" s="304"/>
    </row>
    <row r="37" spans="1:8" s="284" customFormat="1" ht="17.100000000000001" customHeight="1" x14ac:dyDescent="0.15">
      <c r="A37" s="279"/>
      <c r="B37" s="320">
        <v>16</v>
      </c>
      <c r="C37" s="301"/>
      <c r="D37" s="278" t="s">
        <v>154</v>
      </c>
      <c r="E37" s="278"/>
      <c r="F37" s="278"/>
      <c r="G37" s="278"/>
      <c r="H37" s="283"/>
    </row>
    <row r="38" spans="1:8" s="284" customFormat="1" ht="17.100000000000001" customHeight="1" x14ac:dyDescent="0.15">
      <c r="A38" s="279"/>
      <c r="B38" s="285"/>
      <c r="C38" s="281"/>
      <c r="D38" s="278"/>
      <c r="E38" s="278"/>
      <c r="F38" s="278"/>
      <c r="G38" s="278"/>
      <c r="H38" s="283"/>
    </row>
    <row r="39" spans="1:8" s="284" customFormat="1" ht="17.100000000000001" customHeight="1" x14ac:dyDescent="0.15">
      <c r="A39" s="279"/>
      <c r="B39" s="320">
        <v>17</v>
      </c>
      <c r="C39" s="301"/>
      <c r="D39" s="278" t="s">
        <v>155</v>
      </c>
      <c r="E39" s="278"/>
      <c r="F39" s="278"/>
      <c r="G39" s="278"/>
      <c r="H39" s="283"/>
    </row>
    <row r="40" spans="1:8" s="284" customFormat="1" ht="17.100000000000001" customHeight="1" x14ac:dyDescent="0.15">
      <c r="A40" s="279"/>
      <c r="B40" s="321"/>
      <c r="C40" s="301"/>
      <c r="D40" s="278"/>
      <c r="E40" s="278"/>
      <c r="F40" s="278"/>
      <c r="G40" s="278"/>
      <c r="H40" s="283"/>
    </row>
    <row r="41" spans="1:8" s="284" customFormat="1" ht="17.100000000000001" customHeight="1" x14ac:dyDescent="0.15">
      <c r="A41" s="279"/>
      <c r="B41" s="285"/>
      <c r="C41" s="310"/>
      <c r="D41" s="278"/>
      <c r="E41" s="278"/>
      <c r="F41" s="278"/>
      <c r="G41" s="278"/>
      <c r="H41" s="283"/>
    </row>
    <row r="42" spans="1:8" s="284" customFormat="1" ht="29.25" customHeight="1" x14ac:dyDescent="0.2">
      <c r="A42" s="528" t="s">
        <v>156</v>
      </c>
      <c r="B42" s="529"/>
      <c r="C42" s="529"/>
      <c r="D42" s="529"/>
      <c r="E42" s="529"/>
      <c r="F42" s="529"/>
      <c r="G42" s="529"/>
      <c r="H42" s="530"/>
    </row>
    <row r="43" spans="1:8" s="284" customFormat="1" ht="14.25" x14ac:dyDescent="0.15">
      <c r="A43" s="311"/>
      <c r="B43" s="312"/>
      <c r="C43" s="313"/>
      <c r="D43" s="314"/>
      <c r="E43" s="314"/>
      <c r="F43" s="314"/>
      <c r="G43" s="314"/>
      <c r="H43" s="315"/>
    </row>
    <row r="44" spans="1:8" s="317" customFormat="1" x14ac:dyDescent="0.2">
      <c r="A44" s="316"/>
      <c r="B44" s="268"/>
      <c r="C44" s="269"/>
      <c r="D44" s="316"/>
      <c r="E44" s="316"/>
      <c r="F44" s="316"/>
      <c r="G44" s="316"/>
      <c r="H44" s="316"/>
    </row>
    <row r="45" spans="1:8" s="317" customFormat="1" x14ac:dyDescent="0.2">
      <c r="A45" s="316"/>
      <c r="B45" s="268"/>
      <c r="C45" s="269"/>
      <c r="D45" s="316"/>
      <c r="E45" s="316"/>
      <c r="F45" s="316"/>
      <c r="G45" s="316"/>
      <c r="H45" s="316"/>
    </row>
    <row r="46" spans="1:8" s="317" customFormat="1" x14ac:dyDescent="0.2">
      <c r="A46" s="316"/>
      <c r="B46" s="268"/>
      <c r="C46" s="269"/>
      <c r="D46" s="316"/>
      <c r="E46" s="316"/>
      <c r="F46" s="316"/>
      <c r="G46" s="316"/>
      <c r="H46" s="316"/>
    </row>
    <row r="47" spans="1:8" s="317" customFormat="1" x14ac:dyDescent="0.2">
      <c r="A47" s="316"/>
      <c r="B47" s="268"/>
      <c r="C47" s="269"/>
      <c r="D47" s="316"/>
      <c r="E47" s="316"/>
      <c r="F47" s="316"/>
      <c r="G47" s="316"/>
      <c r="H47" s="316"/>
    </row>
    <row r="48" spans="1:8" s="317" customFormat="1" x14ac:dyDescent="0.2">
      <c r="A48" s="316"/>
      <c r="B48" s="268"/>
      <c r="C48" s="269"/>
      <c r="D48" s="316"/>
      <c r="E48" s="316"/>
      <c r="F48" s="316"/>
      <c r="G48" s="316"/>
      <c r="H48" s="316"/>
    </row>
    <row r="49" spans="1:8" s="317" customFormat="1" x14ac:dyDescent="0.2">
      <c r="A49" s="316"/>
      <c r="B49" s="268"/>
      <c r="C49" s="269"/>
      <c r="D49" s="316"/>
      <c r="E49" s="316"/>
      <c r="F49" s="316"/>
      <c r="G49" s="316"/>
      <c r="H49" s="316"/>
    </row>
    <row r="50" spans="1:8" s="317" customFormat="1" x14ac:dyDescent="0.2">
      <c r="A50" s="316"/>
      <c r="B50" s="268"/>
      <c r="C50" s="269"/>
      <c r="D50" s="316"/>
      <c r="E50" s="316"/>
      <c r="F50" s="316"/>
      <c r="G50" s="316"/>
      <c r="H50" s="316"/>
    </row>
    <row r="51" spans="1:8" s="317" customFormat="1" x14ac:dyDescent="0.2">
      <c r="A51" s="316"/>
      <c r="B51" s="268"/>
      <c r="C51" s="269"/>
      <c r="D51" s="316"/>
      <c r="E51" s="316"/>
      <c r="F51" s="316"/>
      <c r="G51" s="316"/>
      <c r="H51" s="316"/>
    </row>
    <row r="52" spans="1:8" s="317" customFormat="1" x14ac:dyDescent="0.2">
      <c r="A52" s="316"/>
      <c r="B52" s="268"/>
      <c r="C52" s="269"/>
      <c r="D52" s="316"/>
      <c r="E52" s="316"/>
      <c r="F52" s="316"/>
      <c r="G52" s="316"/>
      <c r="H52" s="316"/>
    </row>
    <row r="53" spans="1:8" s="317" customFormat="1" x14ac:dyDescent="0.2">
      <c r="A53" s="316"/>
      <c r="B53" s="268"/>
      <c r="C53" s="269"/>
      <c r="D53" s="316"/>
      <c r="E53" s="316"/>
      <c r="F53" s="316"/>
      <c r="G53" s="316"/>
      <c r="H53" s="316"/>
    </row>
    <row r="54" spans="1:8" s="317" customFormat="1" x14ac:dyDescent="0.2">
      <c r="A54" s="316"/>
      <c r="B54" s="268"/>
      <c r="C54" s="269"/>
      <c r="D54" s="316"/>
      <c r="E54" s="316"/>
      <c r="F54" s="316"/>
      <c r="G54" s="316"/>
      <c r="H54" s="316"/>
    </row>
    <row r="55" spans="1:8" s="317" customFormat="1" x14ac:dyDescent="0.2">
      <c r="B55" s="318"/>
      <c r="C55" s="319"/>
    </row>
    <row r="56" spans="1:8" s="317" customFormat="1" x14ac:dyDescent="0.2">
      <c r="B56" s="318"/>
      <c r="C56" s="319"/>
    </row>
    <row r="57" spans="1:8" s="317" customFormat="1" x14ac:dyDescent="0.2">
      <c r="B57" s="318"/>
      <c r="C57" s="319"/>
    </row>
    <row r="58" spans="1:8" s="317" customFormat="1" x14ac:dyDescent="0.2">
      <c r="B58" s="318"/>
      <c r="C58" s="319"/>
    </row>
    <row r="59" spans="1:8" s="317" customFormat="1" x14ac:dyDescent="0.2">
      <c r="B59" s="318"/>
      <c r="C59" s="319"/>
    </row>
    <row r="60" spans="1:8" s="317" customFormat="1" x14ac:dyDescent="0.2">
      <c r="B60" s="318"/>
      <c r="C60" s="319"/>
    </row>
    <row r="61" spans="1:8" s="317" customFormat="1" x14ac:dyDescent="0.2">
      <c r="B61" s="318"/>
      <c r="C61" s="319"/>
    </row>
    <row r="62" spans="1:8" s="317" customFormat="1" x14ac:dyDescent="0.2">
      <c r="B62" s="318"/>
      <c r="C62" s="319"/>
    </row>
    <row r="63" spans="1:8" s="317" customFormat="1" x14ac:dyDescent="0.2">
      <c r="B63" s="318"/>
      <c r="C63" s="319"/>
    </row>
    <row r="64" spans="1:8" s="317" customFormat="1" x14ac:dyDescent="0.2">
      <c r="B64" s="318"/>
      <c r="C64" s="319"/>
    </row>
    <row r="65" spans="2:3" s="317" customFormat="1" x14ac:dyDescent="0.2">
      <c r="B65" s="318"/>
      <c r="C65" s="319"/>
    </row>
    <row r="66" spans="2:3" s="317" customFormat="1" x14ac:dyDescent="0.2">
      <c r="B66" s="318"/>
      <c r="C66" s="319"/>
    </row>
    <row r="67" spans="2:3" s="317" customFormat="1" x14ac:dyDescent="0.2">
      <c r="B67" s="318"/>
      <c r="C67" s="319"/>
    </row>
    <row r="68" spans="2:3" s="317" customFormat="1" x14ac:dyDescent="0.2">
      <c r="B68" s="318"/>
      <c r="C68" s="319"/>
    </row>
    <row r="69" spans="2:3" s="317" customFormat="1" x14ac:dyDescent="0.2">
      <c r="B69" s="318"/>
      <c r="C69" s="319"/>
    </row>
    <row r="70" spans="2:3" s="317" customFormat="1" x14ac:dyDescent="0.2">
      <c r="B70" s="318"/>
      <c r="C70" s="319"/>
    </row>
    <row r="71" spans="2:3" s="317" customFormat="1" x14ac:dyDescent="0.2">
      <c r="B71" s="318"/>
      <c r="C71" s="319"/>
    </row>
    <row r="72" spans="2:3" s="317" customFormat="1" x14ac:dyDescent="0.2">
      <c r="B72" s="318"/>
      <c r="C72" s="319"/>
    </row>
    <row r="73" spans="2:3" s="317" customFormat="1" x14ac:dyDescent="0.2">
      <c r="B73" s="318"/>
      <c r="C73" s="319"/>
    </row>
    <row r="74" spans="2:3" s="317" customFormat="1" x14ac:dyDescent="0.2">
      <c r="B74" s="318"/>
      <c r="C74" s="319"/>
    </row>
    <row r="75" spans="2:3" s="317" customFormat="1" x14ac:dyDescent="0.2">
      <c r="B75" s="318"/>
      <c r="C75" s="319"/>
    </row>
    <row r="76" spans="2:3" s="317" customFormat="1" x14ac:dyDescent="0.2">
      <c r="B76" s="318"/>
      <c r="C76" s="319"/>
    </row>
    <row r="77" spans="2:3" s="317" customFormat="1" x14ac:dyDescent="0.2">
      <c r="B77" s="318"/>
      <c r="C77" s="319"/>
    </row>
    <row r="78" spans="2:3" s="317" customFormat="1" x14ac:dyDescent="0.2">
      <c r="B78" s="318"/>
      <c r="C78" s="319"/>
    </row>
    <row r="79" spans="2:3" s="317" customFormat="1" x14ac:dyDescent="0.2">
      <c r="B79" s="318"/>
      <c r="C79" s="319"/>
    </row>
    <row r="80" spans="2:3" s="317" customFormat="1" x14ac:dyDescent="0.2">
      <c r="B80" s="318"/>
      <c r="C80" s="31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F159"/>
  <sheetViews>
    <sheetView zoomScaleNormal="100" workbookViewId="0">
      <selection activeCell="N31" sqref="N31"/>
    </sheetView>
  </sheetViews>
  <sheetFormatPr defaultRowHeight="13.5" x14ac:dyDescent="0.15"/>
  <cols>
    <col min="1" max="1" width="6.125" style="476" customWidth="1"/>
    <col min="2" max="2" width="19.125" style="476" customWidth="1"/>
    <col min="3" max="4" width="13.25" style="476" customWidth="1"/>
    <col min="5" max="6" width="11.875" style="476" customWidth="1"/>
    <col min="7" max="7" width="20.5" style="476" customWidth="1"/>
    <col min="8" max="8" width="14.375" style="476" customWidth="1"/>
    <col min="9" max="9" width="4.875" style="53" customWidth="1"/>
    <col min="10" max="10" width="18.375" style="476" customWidth="1"/>
    <col min="11" max="11" width="5.125" style="476" customWidth="1"/>
    <col min="12" max="12" width="18.375" style="476" customWidth="1"/>
    <col min="13" max="13" width="15" style="476" customWidth="1"/>
    <col min="14" max="14" width="13.125" style="476" customWidth="1"/>
    <col min="15" max="15" width="10.125" style="476" customWidth="1"/>
    <col min="16" max="16" width="11.5" style="476" customWidth="1"/>
    <col min="17" max="17" width="4.125" style="1" customWidth="1"/>
    <col min="18" max="18" width="13.75" style="52" customWidth="1"/>
    <col min="19" max="30" width="7.625" style="1" customWidth="1"/>
    <col min="31" max="32" width="9" style="1"/>
    <col min="33" max="16384" width="9" style="476"/>
  </cols>
  <sheetData>
    <row r="1" spans="8:30" ht="12.75" customHeight="1" x14ac:dyDescent="0.15">
      <c r="H1" s="116" t="s">
        <v>192</v>
      </c>
      <c r="R1" s="118"/>
    </row>
    <row r="2" spans="8:30" x14ac:dyDescent="0.15">
      <c r="H2" s="210" t="s">
        <v>187</v>
      </c>
      <c r="I2" s="92"/>
      <c r="J2" s="212" t="s">
        <v>103</v>
      </c>
      <c r="K2" s="4"/>
      <c r="L2" s="352" t="s">
        <v>180</v>
      </c>
      <c r="R2" s="51"/>
      <c r="S2" s="119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2" t="s">
        <v>100</v>
      </c>
      <c r="I3" s="92"/>
      <c r="J3" s="161" t="s">
        <v>47</v>
      </c>
      <c r="K3" s="4"/>
      <c r="L3" s="352" t="s">
        <v>100</v>
      </c>
      <c r="M3" s="1"/>
      <c r="N3" s="101"/>
      <c r="O3" s="101"/>
      <c r="S3" s="28"/>
      <c r="T3" s="28"/>
      <c r="U3" s="28"/>
    </row>
    <row r="4" spans="8:30" x14ac:dyDescent="0.15">
      <c r="H4" s="111">
        <v>20905</v>
      </c>
      <c r="I4" s="92">
        <v>26</v>
      </c>
      <c r="J4" s="183" t="s">
        <v>30</v>
      </c>
      <c r="K4" s="132">
        <f>SUM(I4)</f>
        <v>26</v>
      </c>
      <c r="L4" s="369">
        <v>19097</v>
      </c>
      <c r="M4" s="497"/>
      <c r="N4" s="102"/>
      <c r="O4" s="102"/>
      <c r="S4" s="28"/>
      <c r="T4" s="28"/>
      <c r="U4" s="28"/>
    </row>
    <row r="5" spans="8:30" x14ac:dyDescent="0.15">
      <c r="H5" s="99">
        <v>13394</v>
      </c>
      <c r="I5" s="92">
        <v>33</v>
      </c>
      <c r="J5" s="183" t="s">
        <v>0</v>
      </c>
      <c r="K5" s="132">
        <f t="shared" ref="K5:K13" si="0">SUM(I5)</f>
        <v>33</v>
      </c>
      <c r="L5" s="370">
        <v>12647</v>
      </c>
      <c r="M5" s="49"/>
      <c r="N5" s="102"/>
      <c r="O5" s="102"/>
      <c r="S5" s="28"/>
      <c r="T5" s="28"/>
      <c r="U5" s="28"/>
    </row>
    <row r="6" spans="8:30" x14ac:dyDescent="0.15">
      <c r="H6" s="99">
        <v>11742</v>
      </c>
      <c r="I6" s="92">
        <v>37</v>
      </c>
      <c r="J6" s="183" t="s">
        <v>37</v>
      </c>
      <c r="K6" s="132">
        <f t="shared" si="0"/>
        <v>37</v>
      </c>
      <c r="L6" s="370">
        <v>8796</v>
      </c>
      <c r="M6" s="49"/>
      <c r="N6" s="211"/>
      <c r="O6" s="102"/>
      <c r="S6" s="28"/>
      <c r="T6" s="28"/>
      <c r="U6" s="28"/>
    </row>
    <row r="7" spans="8:30" x14ac:dyDescent="0.15">
      <c r="H7" s="99">
        <v>10747</v>
      </c>
      <c r="I7" s="92">
        <v>34</v>
      </c>
      <c r="J7" s="183" t="s">
        <v>1</v>
      </c>
      <c r="K7" s="132">
        <f t="shared" si="0"/>
        <v>34</v>
      </c>
      <c r="L7" s="370">
        <v>12412</v>
      </c>
      <c r="M7" s="49"/>
      <c r="N7" s="102"/>
      <c r="O7" s="102"/>
      <c r="S7" s="28"/>
      <c r="T7" s="28"/>
      <c r="U7" s="28"/>
    </row>
    <row r="8" spans="8:30" x14ac:dyDescent="0.15">
      <c r="H8" s="48">
        <v>6825</v>
      </c>
      <c r="I8" s="92">
        <v>14</v>
      </c>
      <c r="J8" s="183" t="s">
        <v>19</v>
      </c>
      <c r="K8" s="132">
        <f t="shared" si="0"/>
        <v>14</v>
      </c>
      <c r="L8" s="370">
        <v>7850</v>
      </c>
      <c r="M8" s="49"/>
      <c r="N8" s="102"/>
      <c r="O8" s="102"/>
      <c r="S8" s="28"/>
      <c r="T8" s="28"/>
      <c r="U8" s="28"/>
    </row>
    <row r="9" spans="8:30" x14ac:dyDescent="0.15">
      <c r="H9" s="99">
        <v>6666</v>
      </c>
      <c r="I9" s="351">
        <v>40</v>
      </c>
      <c r="J9" s="184" t="s">
        <v>2</v>
      </c>
      <c r="K9" s="132">
        <f t="shared" si="0"/>
        <v>40</v>
      </c>
      <c r="L9" s="370">
        <v>5352</v>
      </c>
      <c r="M9" s="49"/>
      <c r="N9" s="102"/>
      <c r="O9" s="102"/>
      <c r="S9" s="28"/>
      <c r="T9" s="28"/>
      <c r="U9" s="28"/>
    </row>
    <row r="10" spans="8:30" x14ac:dyDescent="0.15">
      <c r="H10" s="48">
        <v>5504</v>
      </c>
      <c r="I10" s="153">
        <v>36</v>
      </c>
      <c r="J10" s="186" t="s">
        <v>5</v>
      </c>
      <c r="K10" s="132">
        <f t="shared" si="0"/>
        <v>36</v>
      </c>
      <c r="L10" s="370">
        <v>3909</v>
      </c>
      <c r="S10" s="28"/>
      <c r="T10" s="28"/>
      <c r="U10" s="28"/>
    </row>
    <row r="11" spans="8:30" x14ac:dyDescent="0.15">
      <c r="H11" s="47">
        <v>5104</v>
      </c>
      <c r="I11" s="92">
        <v>25</v>
      </c>
      <c r="J11" s="183" t="s">
        <v>29</v>
      </c>
      <c r="K11" s="132">
        <f t="shared" si="0"/>
        <v>25</v>
      </c>
      <c r="L11" s="370">
        <v>6060</v>
      </c>
      <c r="M11" s="49"/>
      <c r="N11" s="102"/>
      <c r="O11" s="102"/>
      <c r="S11" s="28"/>
      <c r="T11" s="28"/>
      <c r="U11" s="28"/>
    </row>
    <row r="12" spans="8:30" x14ac:dyDescent="0.15">
      <c r="H12" s="191">
        <v>3308</v>
      </c>
      <c r="I12" s="153">
        <v>38</v>
      </c>
      <c r="J12" s="186" t="s">
        <v>38</v>
      </c>
      <c r="K12" s="132">
        <f t="shared" si="0"/>
        <v>38</v>
      </c>
      <c r="L12" s="370">
        <v>1924</v>
      </c>
      <c r="M12" s="49"/>
      <c r="N12" s="102"/>
      <c r="O12" s="102"/>
      <c r="S12" s="28"/>
      <c r="T12" s="28"/>
      <c r="U12" s="28"/>
    </row>
    <row r="13" spans="8:30" ht="14.25" thickBot="1" x14ac:dyDescent="0.2">
      <c r="H13" s="520">
        <v>3178</v>
      </c>
      <c r="I13" s="478">
        <v>24</v>
      </c>
      <c r="J13" s="479" t="s">
        <v>28</v>
      </c>
      <c r="K13" s="132">
        <f t="shared" si="0"/>
        <v>24</v>
      </c>
      <c r="L13" s="370">
        <v>2761</v>
      </c>
      <c r="M13" s="49"/>
      <c r="N13" s="102"/>
      <c r="O13" s="102"/>
      <c r="S13" s="28"/>
      <c r="T13" s="28"/>
      <c r="U13" s="28"/>
    </row>
    <row r="14" spans="8:30" ht="14.25" thickTop="1" x14ac:dyDescent="0.15">
      <c r="H14" s="48">
        <v>2825</v>
      </c>
      <c r="I14" s="137">
        <v>16</v>
      </c>
      <c r="J14" s="200" t="s">
        <v>3</v>
      </c>
      <c r="K14" s="121" t="s">
        <v>8</v>
      </c>
      <c r="L14" s="371">
        <v>93364</v>
      </c>
      <c r="S14" s="28"/>
      <c r="T14" s="28"/>
      <c r="U14" s="28"/>
    </row>
    <row r="15" spans="8:30" x14ac:dyDescent="0.15">
      <c r="H15" s="48">
        <v>2332</v>
      </c>
      <c r="I15" s="92">
        <v>17</v>
      </c>
      <c r="J15" s="183" t="s">
        <v>21</v>
      </c>
      <c r="K15" s="56"/>
      <c r="L15" s="1" t="s">
        <v>60</v>
      </c>
      <c r="M15" s="511" t="s">
        <v>208</v>
      </c>
      <c r="N15" s="46" t="s">
        <v>75</v>
      </c>
      <c r="S15" s="28"/>
      <c r="T15" s="28"/>
      <c r="U15" s="28"/>
    </row>
    <row r="16" spans="8:30" x14ac:dyDescent="0.15">
      <c r="H16" s="222">
        <v>2105</v>
      </c>
      <c r="I16" s="92">
        <v>15</v>
      </c>
      <c r="J16" s="183" t="s">
        <v>20</v>
      </c>
      <c r="K16" s="132">
        <f>SUM(I4)</f>
        <v>26</v>
      </c>
      <c r="L16" s="183" t="s">
        <v>30</v>
      </c>
      <c r="M16" s="372">
        <v>21652</v>
      </c>
      <c r="N16" s="100">
        <f>SUM(H4)</f>
        <v>20905</v>
      </c>
      <c r="O16" s="49"/>
      <c r="P16" s="18"/>
      <c r="S16" s="28"/>
      <c r="T16" s="28"/>
      <c r="U16" s="28"/>
    </row>
    <row r="17" spans="1:21" x14ac:dyDescent="0.15">
      <c r="H17" s="99">
        <v>1875</v>
      </c>
      <c r="I17" s="92">
        <v>1</v>
      </c>
      <c r="J17" s="183" t="s">
        <v>4</v>
      </c>
      <c r="K17" s="132">
        <f t="shared" ref="K17:K25" si="1">SUM(I5)</f>
        <v>33</v>
      </c>
      <c r="L17" s="183" t="s">
        <v>0</v>
      </c>
      <c r="M17" s="373">
        <v>17595</v>
      </c>
      <c r="N17" s="100">
        <f t="shared" ref="N17:N25" si="2">SUM(H5)</f>
        <v>13394</v>
      </c>
      <c r="O17" s="49"/>
      <c r="P17" s="18"/>
      <c r="S17" s="28"/>
      <c r="T17" s="28"/>
      <c r="U17" s="28"/>
    </row>
    <row r="18" spans="1:21" x14ac:dyDescent="0.15">
      <c r="H18" s="409">
        <v>1278</v>
      </c>
      <c r="I18" s="92">
        <v>27</v>
      </c>
      <c r="J18" s="183" t="s">
        <v>31</v>
      </c>
      <c r="K18" s="132">
        <f t="shared" si="1"/>
        <v>37</v>
      </c>
      <c r="L18" s="183" t="s">
        <v>37</v>
      </c>
      <c r="M18" s="373">
        <v>11702</v>
      </c>
      <c r="N18" s="100">
        <f t="shared" si="2"/>
        <v>11742</v>
      </c>
      <c r="O18" s="49"/>
      <c r="P18" s="18"/>
      <c r="S18" s="28"/>
      <c r="T18" s="28"/>
      <c r="U18" s="28"/>
    </row>
    <row r="19" spans="1:21" x14ac:dyDescent="0.15">
      <c r="H19" s="111">
        <v>678</v>
      </c>
      <c r="I19" s="92">
        <v>2</v>
      </c>
      <c r="J19" s="183" t="s">
        <v>6</v>
      </c>
      <c r="K19" s="132">
        <f t="shared" si="1"/>
        <v>34</v>
      </c>
      <c r="L19" s="183" t="s">
        <v>1</v>
      </c>
      <c r="M19" s="373">
        <v>10589</v>
      </c>
      <c r="N19" s="100">
        <f t="shared" si="2"/>
        <v>10747</v>
      </c>
      <c r="O19" s="49"/>
      <c r="P19" s="18"/>
      <c r="S19" s="28"/>
      <c r="T19" s="28"/>
      <c r="U19" s="28"/>
    </row>
    <row r="20" spans="1:21" ht="14.25" thickBot="1" x14ac:dyDescent="0.2">
      <c r="H20" s="48">
        <v>444</v>
      </c>
      <c r="I20" s="92">
        <v>12</v>
      </c>
      <c r="J20" s="183" t="s">
        <v>18</v>
      </c>
      <c r="K20" s="132">
        <f t="shared" si="1"/>
        <v>14</v>
      </c>
      <c r="L20" s="183" t="s">
        <v>19</v>
      </c>
      <c r="M20" s="373">
        <v>7680</v>
      </c>
      <c r="N20" s="100">
        <f t="shared" si="2"/>
        <v>6825</v>
      </c>
      <c r="O20" s="49"/>
      <c r="P20" s="18"/>
      <c r="S20" s="28"/>
      <c r="T20" s="28"/>
      <c r="U20" s="28"/>
    </row>
    <row r="21" spans="1:21" x14ac:dyDescent="0.15">
      <c r="A21" s="66" t="s">
        <v>46</v>
      </c>
      <c r="B21" s="67" t="s">
        <v>47</v>
      </c>
      <c r="C21" s="67" t="s">
        <v>187</v>
      </c>
      <c r="D21" s="67" t="s">
        <v>180</v>
      </c>
      <c r="E21" s="67" t="s">
        <v>41</v>
      </c>
      <c r="F21" s="67" t="s">
        <v>50</v>
      </c>
      <c r="G21" s="330" t="s">
        <v>191</v>
      </c>
      <c r="H21" s="222">
        <v>440</v>
      </c>
      <c r="I21" s="92">
        <v>19</v>
      </c>
      <c r="J21" s="183" t="s">
        <v>23</v>
      </c>
      <c r="K21" s="132">
        <f t="shared" si="1"/>
        <v>40</v>
      </c>
      <c r="L21" s="184" t="s">
        <v>2</v>
      </c>
      <c r="M21" s="373">
        <v>6776</v>
      </c>
      <c r="N21" s="100">
        <f t="shared" si="2"/>
        <v>6666</v>
      </c>
      <c r="O21" s="49"/>
      <c r="P21" s="18"/>
      <c r="S21" s="28"/>
      <c r="T21" s="28"/>
      <c r="U21" s="28"/>
    </row>
    <row r="22" spans="1:21" x14ac:dyDescent="0.15">
      <c r="A22" s="69">
        <v>1</v>
      </c>
      <c r="B22" s="183" t="s">
        <v>30</v>
      </c>
      <c r="C22" s="47">
        <f t="shared" ref="C22:C31" si="3">SUM(H4)</f>
        <v>20905</v>
      </c>
      <c r="D22" s="100">
        <f>SUM(L4)</f>
        <v>19097</v>
      </c>
      <c r="E22" s="59">
        <f t="shared" ref="E22:E32" si="4">SUM(N16/M16*100)</f>
        <v>96.549972288934043</v>
      </c>
      <c r="F22" s="63">
        <f>SUM(C22/D22*100)</f>
        <v>109.46745562130178</v>
      </c>
      <c r="G22" s="4"/>
      <c r="H22" s="472">
        <v>291</v>
      </c>
      <c r="I22" s="92">
        <v>23</v>
      </c>
      <c r="J22" s="183" t="s">
        <v>27</v>
      </c>
      <c r="K22" s="132">
        <f t="shared" si="1"/>
        <v>36</v>
      </c>
      <c r="L22" s="186" t="s">
        <v>5</v>
      </c>
      <c r="M22" s="373">
        <v>4823</v>
      </c>
      <c r="N22" s="100">
        <f t="shared" si="2"/>
        <v>5504</v>
      </c>
      <c r="O22" s="49"/>
      <c r="P22" s="18"/>
      <c r="S22" s="28"/>
      <c r="T22" s="28"/>
      <c r="U22" s="28"/>
    </row>
    <row r="23" spans="1:21" x14ac:dyDescent="0.15">
      <c r="A23" s="69">
        <v>2</v>
      </c>
      <c r="B23" s="183" t="s">
        <v>0</v>
      </c>
      <c r="C23" s="47">
        <f t="shared" si="3"/>
        <v>13394</v>
      </c>
      <c r="D23" s="100">
        <f>SUM(L5)</f>
        <v>12647</v>
      </c>
      <c r="E23" s="59">
        <f t="shared" si="4"/>
        <v>76.123898834896281</v>
      </c>
      <c r="F23" s="63">
        <f t="shared" ref="F23:F32" si="5">SUM(C23/D23*100)</f>
        <v>105.90653910018186</v>
      </c>
      <c r="G23" s="4"/>
      <c r="H23" s="103">
        <v>250</v>
      </c>
      <c r="I23" s="92">
        <v>31</v>
      </c>
      <c r="J23" s="183" t="s">
        <v>64</v>
      </c>
      <c r="K23" s="132">
        <f t="shared" si="1"/>
        <v>25</v>
      </c>
      <c r="L23" s="183" t="s">
        <v>29</v>
      </c>
      <c r="M23" s="373">
        <v>5216</v>
      </c>
      <c r="N23" s="100">
        <f t="shared" si="2"/>
        <v>5104</v>
      </c>
      <c r="O23" s="49"/>
      <c r="P23" s="18"/>
      <c r="S23" s="28"/>
      <c r="T23" s="28"/>
      <c r="U23" s="28"/>
    </row>
    <row r="24" spans="1:21" x14ac:dyDescent="0.15">
      <c r="A24" s="69">
        <v>3</v>
      </c>
      <c r="B24" s="183" t="s">
        <v>37</v>
      </c>
      <c r="C24" s="47">
        <f t="shared" si="3"/>
        <v>11742</v>
      </c>
      <c r="D24" s="100">
        <f t="shared" ref="D24:D31" si="6">SUM(L6)</f>
        <v>8796</v>
      </c>
      <c r="E24" s="59">
        <f t="shared" si="4"/>
        <v>100.34182191078449</v>
      </c>
      <c r="F24" s="63">
        <f t="shared" si="5"/>
        <v>133.49249658935881</v>
      </c>
      <c r="G24" s="4"/>
      <c r="H24" s="103">
        <v>185</v>
      </c>
      <c r="I24" s="92">
        <v>21</v>
      </c>
      <c r="J24" s="183" t="s">
        <v>25</v>
      </c>
      <c r="K24" s="132">
        <f t="shared" si="1"/>
        <v>38</v>
      </c>
      <c r="L24" s="186" t="s">
        <v>38</v>
      </c>
      <c r="M24" s="373">
        <v>3194</v>
      </c>
      <c r="N24" s="100">
        <f t="shared" si="2"/>
        <v>3308</v>
      </c>
      <c r="O24" s="49"/>
      <c r="P24" s="18"/>
      <c r="S24" s="28"/>
      <c r="T24" s="28"/>
      <c r="U24" s="28"/>
    </row>
    <row r="25" spans="1:21" ht="14.25" thickBot="1" x14ac:dyDescent="0.2">
      <c r="A25" s="69">
        <v>4</v>
      </c>
      <c r="B25" s="183" t="s">
        <v>1</v>
      </c>
      <c r="C25" s="47">
        <f t="shared" si="3"/>
        <v>10747</v>
      </c>
      <c r="D25" s="100">
        <f t="shared" si="6"/>
        <v>12412</v>
      </c>
      <c r="E25" s="59">
        <f t="shared" si="4"/>
        <v>101.49211445840022</v>
      </c>
      <c r="F25" s="63">
        <f t="shared" si="5"/>
        <v>86.585562359007412</v>
      </c>
      <c r="G25" s="4"/>
      <c r="H25" s="103">
        <v>163</v>
      </c>
      <c r="I25" s="92">
        <v>22</v>
      </c>
      <c r="J25" s="183" t="s">
        <v>26</v>
      </c>
      <c r="K25" s="207">
        <f t="shared" si="1"/>
        <v>24</v>
      </c>
      <c r="L25" s="479" t="s">
        <v>28</v>
      </c>
      <c r="M25" s="374">
        <v>3335</v>
      </c>
      <c r="N25" s="191">
        <f t="shared" si="2"/>
        <v>3178</v>
      </c>
      <c r="O25" s="49"/>
      <c r="P25" s="18"/>
      <c r="S25" s="28"/>
      <c r="T25" s="28"/>
      <c r="U25" s="28"/>
    </row>
    <row r="26" spans="1:21" ht="14.25" thickTop="1" x14ac:dyDescent="0.15">
      <c r="A26" s="69">
        <v>5</v>
      </c>
      <c r="B26" s="183" t="s">
        <v>19</v>
      </c>
      <c r="C26" s="100">
        <f t="shared" si="3"/>
        <v>6825</v>
      </c>
      <c r="D26" s="100">
        <f t="shared" si="6"/>
        <v>7850</v>
      </c>
      <c r="E26" s="462">
        <f t="shared" si="4"/>
        <v>88.8671875</v>
      </c>
      <c r="F26" s="464">
        <f t="shared" si="5"/>
        <v>86.942675159235677</v>
      </c>
      <c r="G26" s="13"/>
      <c r="H26" s="141">
        <v>73</v>
      </c>
      <c r="I26" s="92">
        <v>4</v>
      </c>
      <c r="J26" s="183" t="s">
        <v>11</v>
      </c>
      <c r="K26" s="4"/>
      <c r="L26" s="440" t="s">
        <v>8</v>
      </c>
      <c r="M26" s="375">
        <v>105344</v>
      </c>
      <c r="N26" s="220">
        <f>SUM(H44)</f>
        <v>100405</v>
      </c>
      <c r="S26" s="28"/>
      <c r="T26" s="28"/>
      <c r="U26" s="28"/>
    </row>
    <row r="27" spans="1:21" x14ac:dyDescent="0.15">
      <c r="A27" s="69">
        <v>6</v>
      </c>
      <c r="B27" s="184" t="s">
        <v>2</v>
      </c>
      <c r="C27" s="47">
        <f t="shared" si="3"/>
        <v>6666</v>
      </c>
      <c r="D27" s="100">
        <f t="shared" si="6"/>
        <v>5352</v>
      </c>
      <c r="E27" s="59">
        <f t="shared" si="4"/>
        <v>98.376623376623371</v>
      </c>
      <c r="F27" s="63">
        <f t="shared" si="5"/>
        <v>124.55156950672645</v>
      </c>
      <c r="G27" s="4"/>
      <c r="H27" s="141">
        <v>54</v>
      </c>
      <c r="I27" s="92">
        <v>9</v>
      </c>
      <c r="J27" s="395" t="s">
        <v>171</v>
      </c>
      <c r="L27" s="32"/>
      <c r="M27" s="28"/>
      <c r="S27" s="28"/>
      <c r="T27" s="28"/>
      <c r="U27" s="28"/>
    </row>
    <row r="28" spans="1:21" x14ac:dyDescent="0.15">
      <c r="A28" s="69">
        <v>7</v>
      </c>
      <c r="B28" s="186" t="s">
        <v>5</v>
      </c>
      <c r="C28" s="47">
        <f t="shared" si="3"/>
        <v>5504</v>
      </c>
      <c r="D28" s="100">
        <f t="shared" si="6"/>
        <v>3909</v>
      </c>
      <c r="E28" s="59">
        <f t="shared" si="4"/>
        <v>114.11984242172922</v>
      </c>
      <c r="F28" s="63">
        <f t="shared" si="5"/>
        <v>140.8032744947557</v>
      </c>
      <c r="G28" s="4"/>
      <c r="H28" s="458">
        <v>39</v>
      </c>
      <c r="I28" s="92">
        <v>6</v>
      </c>
      <c r="J28" s="183" t="s">
        <v>13</v>
      </c>
      <c r="L28" s="32"/>
      <c r="S28" s="28"/>
      <c r="T28" s="28"/>
      <c r="U28" s="28"/>
    </row>
    <row r="29" spans="1:21" x14ac:dyDescent="0.15">
      <c r="A29" s="69">
        <v>8</v>
      </c>
      <c r="B29" s="183" t="s">
        <v>29</v>
      </c>
      <c r="C29" s="47">
        <f t="shared" si="3"/>
        <v>5104</v>
      </c>
      <c r="D29" s="100">
        <f t="shared" si="6"/>
        <v>6060</v>
      </c>
      <c r="E29" s="59">
        <f t="shared" si="4"/>
        <v>97.852760736196316</v>
      </c>
      <c r="F29" s="63">
        <f t="shared" si="5"/>
        <v>84.224422442244233</v>
      </c>
      <c r="G29" s="12"/>
      <c r="H29" s="141">
        <v>0</v>
      </c>
      <c r="I29" s="92">
        <v>3</v>
      </c>
      <c r="J29" s="183" t="s">
        <v>10</v>
      </c>
      <c r="L29" s="32"/>
      <c r="M29" s="28"/>
      <c r="S29" s="28"/>
      <c r="T29" s="28"/>
      <c r="U29" s="28"/>
    </row>
    <row r="30" spans="1:21" x14ac:dyDescent="0.15">
      <c r="A30" s="69">
        <v>9</v>
      </c>
      <c r="B30" s="186" t="s">
        <v>38</v>
      </c>
      <c r="C30" s="47">
        <f t="shared" si="3"/>
        <v>3308</v>
      </c>
      <c r="D30" s="100">
        <f t="shared" si="6"/>
        <v>1924</v>
      </c>
      <c r="E30" s="59">
        <f t="shared" si="4"/>
        <v>103.56919223544145</v>
      </c>
      <c r="F30" s="63">
        <f t="shared" si="5"/>
        <v>171.93347193347194</v>
      </c>
      <c r="G30" s="13"/>
      <c r="H30" s="103">
        <v>0</v>
      </c>
      <c r="I30" s="92">
        <v>5</v>
      </c>
      <c r="J30" s="183" t="s">
        <v>12</v>
      </c>
      <c r="L30" s="414" t="s">
        <v>196</v>
      </c>
      <c r="M30" s="28">
        <v>76852</v>
      </c>
      <c r="S30" s="28"/>
      <c r="T30" s="28"/>
      <c r="U30" s="28"/>
    </row>
    <row r="31" spans="1:21" ht="14.25" thickBot="1" x14ac:dyDescent="0.2">
      <c r="A31" s="72">
        <v>10</v>
      </c>
      <c r="B31" s="479" t="s">
        <v>28</v>
      </c>
      <c r="C31" s="47">
        <f t="shared" si="3"/>
        <v>3178</v>
      </c>
      <c r="D31" s="100">
        <f t="shared" si="6"/>
        <v>2761</v>
      </c>
      <c r="E31" s="59">
        <f t="shared" si="4"/>
        <v>95.292353823088462</v>
      </c>
      <c r="F31" s="63">
        <f t="shared" si="5"/>
        <v>115.10322346975734</v>
      </c>
      <c r="G31" s="104"/>
      <c r="H31" s="141">
        <v>0</v>
      </c>
      <c r="I31" s="92">
        <v>7</v>
      </c>
      <c r="J31" s="183" t="s">
        <v>14</v>
      </c>
      <c r="L31" s="414" t="s">
        <v>197</v>
      </c>
      <c r="M31" s="28">
        <v>81791</v>
      </c>
      <c r="S31" s="28"/>
      <c r="T31" s="28"/>
      <c r="U31" s="28"/>
    </row>
    <row r="32" spans="1:21" ht="14.25" thickBot="1" x14ac:dyDescent="0.2">
      <c r="A32" s="73"/>
      <c r="B32" s="74" t="s">
        <v>56</v>
      </c>
      <c r="C32" s="75">
        <f>SUM(H44)</f>
        <v>100405</v>
      </c>
      <c r="D32" s="75">
        <f>SUM(L14)</f>
        <v>93364</v>
      </c>
      <c r="E32" s="78">
        <f t="shared" si="4"/>
        <v>95.311550729040093</v>
      </c>
      <c r="F32" s="76">
        <f t="shared" si="5"/>
        <v>107.54145066620968</v>
      </c>
      <c r="G32" s="491">
        <f>SUM(M35)</f>
        <v>77.105113512094832</v>
      </c>
      <c r="H32" s="480">
        <v>0</v>
      </c>
      <c r="I32" s="92">
        <v>8</v>
      </c>
      <c r="J32" s="183" t="s">
        <v>15</v>
      </c>
      <c r="L32" s="414" t="s">
        <v>195</v>
      </c>
      <c r="M32" s="28">
        <v>105344</v>
      </c>
      <c r="S32" s="28"/>
      <c r="T32" s="28"/>
      <c r="U32" s="28"/>
    </row>
    <row r="33" spans="1:30" x14ac:dyDescent="0.15">
      <c r="H33" s="6">
        <v>0</v>
      </c>
      <c r="I33" s="92">
        <v>10</v>
      </c>
      <c r="J33" s="183" t="s">
        <v>16</v>
      </c>
      <c r="L33" s="489" t="s">
        <v>198</v>
      </c>
      <c r="M33" s="28">
        <v>100405</v>
      </c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100">
        <v>0</v>
      </c>
      <c r="I34" s="92">
        <v>11</v>
      </c>
      <c r="J34" s="183" t="s">
        <v>17</v>
      </c>
      <c r="S34" s="28"/>
      <c r="T34" s="28"/>
      <c r="U34" s="28"/>
    </row>
    <row r="35" spans="1:30" x14ac:dyDescent="0.15">
      <c r="H35" s="409">
        <v>0</v>
      </c>
      <c r="I35" s="92">
        <v>13</v>
      </c>
      <c r="J35" s="183" t="s">
        <v>7</v>
      </c>
      <c r="L35" s="51" t="s">
        <v>199</v>
      </c>
      <c r="M35" s="490">
        <f>SUM(M30+M31)/(M32+M33)*100</f>
        <v>77.105113512094832</v>
      </c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4">
        <v>0</v>
      </c>
      <c r="I36" s="92">
        <v>18</v>
      </c>
      <c r="J36" s="183" t="s">
        <v>22</v>
      </c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222">
        <v>0</v>
      </c>
      <c r="I37" s="92">
        <v>20</v>
      </c>
      <c r="J37" s="183" t="s">
        <v>24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99">
        <v>0</v>
      </c>
      <c r="I38" s="92">
        <v>28</v>
      </c>
      <c r="J38" s="183" t="s">
        <v>32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48">
        <v>0</v>
      </c>
      <c r="I39" s="92">
        <v>29</v>
      </c>
      <c r="J39" s="183" t="s">
        <v>54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99">
        <v>0</v>
      </c>
      <c r="I40" s="92">
        <v>30</v>
      </c>
      <c r="J40" s="183" t="s">
        <v>33</v>
      </c>
      <c r="L40" s="52"/>
      <c r="M40" s="28"/>
      <c r="S40" s="28"/>
      <c r="T40" s="28"/>
      <c r="U40" s="28"/>
    </row>
    <row r="41" spans="1:30" x14ac:dyDescent="0.15">
      <c r="H41" s="222">
        <v>0</v>
      </c>
      <c r="I41" s="92">
        <v>32</v>
      </c>
      <c r="J41" s="183" t="s">
        <v>35</v>
      </c>
      <c r="L41" s="52"/>
      <c r="M41" s="28"/>
      <c r="S41" s="28"/>
      <c r="T41" s="28"/>
      <c r="U41" s="28"/>
    </row>
    <row r="42" spans="1:30" x14ac:dyDescent="0.15">
      <c r="H42" s="222">
        <v>0</v>
      </c>
      <c r="I42" s="92">
        <v>35</v>
      </c>
      <c r="J42" s="183" t="s">
        <v>36</v>
      </c>
      <c r="L42" s="52"/>
      <c r="M42" s="28"/>
      <c r="S42" s="28"/>
      <c r="T42" s="28"/>
      <c r="U42" s="28"/>
    </row>
    <row r="43" spans="1:30" x14ac:dyDescent="0.15">
      <c r="H43" s="222">
        <v>0</v>
      </c>
      <c r="I43" s="92">
        <v>39</v>
      </c>
      <c r="J43" s="183" t="s">
        <v>39</v>
      </c>
      <c r="L43" s="52"/>
      <c r="M43" s="28"/>
      <c r="S43" s="33"/>
      <c r="T43" s="33"/>
      <c r="U43" s="33"/>
    </row>
    <row r="44" spans="1:30" x14ac:dyDescent="0.15">
      <c r="H44" s="133">
        <f>SUM(H4:H43)</f>
        <v>100405</v>
      </c>
      <c r="I44" s="92"/>
      <c r="J44" s="190" t="s">
        <v>98</v>
      </c>
      <c r="L44" s="52"/>
      <c r="M44" s="28"/>
    </row>
    <row r="45" spans="1:30" x14ac:dyDescent="0.15">
      <c r="R45" s="118"/>
    </row>
    <row r="46" spans="1:30" ht="13.5" customHeight="1" x14ac:dyDescent="0.15">
      <c r="H46" s="493" t="s">
        <v>200</v>
      </c>
      <c r="L46" s="512"/>
      <c r="R46" s="51"/>
      <c r="S46" s="119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6" t="s">
        <v>187</v>
      </c>
      <c r="I47" s="92"/>
      <c r="J47" s="205" t="s">
        <v>71</v>
      </c>
      <c r="K47" s="4"/>
      <c r="L47" s="357" t="s">
        <v>180</v>
      </c>
      <c r="S47" s="28"/>
      <c r="T47" s="28"/>
      <c r="U47" s="28"/>
      <c r="V47" s="28"/>
    </row>
    <row r="48" spans="1:30" x14ac:dyDescent="0.15">
      <c r="H48" s="213" t="s">
        <v>100</v>
      </c>
      <c r="I48" s="137"/>
      <c r="J48" s="204" t="s">
        <v>47</v>
      </c>
      <c r="K48" s="198"/>
      <c r="L48" s="362" t="s">
        <v>100</v>
      </c>
      <c r="S48" s="28"/>
      <c r="T48" s="28"/>
      <c r="U48" s="28"/>
      <c r="V48" s="28"/>
    </row>
    <row r="49" spans="1:22" x14ac:dyDescent="0.15">
      <c r="H49" s="100">
        <v>85536</v>
      </c>
      <c r="I49" s="92">
        <v>26</v>
      </c>
      <c r="J49" s="183" t="s">
        <v>30</v>
      </c>
      <c r="K49" s="4">
        <f>SUM(I49)</f>
        <v>26</v>
      </c>
      <c r="L49" s="363">
        <v>93301</v>
      </c>
      <c r="M49" s="1"/>
      <c r="N49" s="101"/>
      <c r="O49" s="101"/>
      <c r="S49" s="28"/>
      <c r="T49" s="28"/>
      <c r="U49" s="28"/>
      <c r="V49" s="28"/>
    </row>
    <row r="50" spans="1:22" x14ac:dyDescent="0.15">
      <c r="H50" s="100">
        <v>24191</v>
      </c>
      <c r="I50" s="92">
        <v>13</v>
      </c>
      <c r="J50" s="183" t="s">
        <v>7</v>
      </c>
      <c r="K50" s="4">
        <f t="shared" ref="K50:K58" si="7">SUM(I50)</f>
        <v>13</v>
      </c>
      <c r="L50" s="363">
        <v>14943</v>
      </c>
      <c r="M50" s="28"/>
      <c r="N50" s="102"/>
      <c r="O50" s="102"/>
      <c r="S50" s="28"/>
      <c r="T50" s="28"/>
      <c r="U50" s="28"/>
      <c r="V50" s="28"/>
    </row>
    <row r="51" spans="1:22" x14ac:dyDescent="0.15">
      <c r="H51" s="48">
        <v>12688</v>
      </c>
      <c r="I51" s="92">
        <v>25</v>
      </c>
      <c r="J51" s="183" t="s">
        <v>29</v>
      </c>
      <c r="K51" s="4">
        <f t="shared" si="7"/>
        <v>25</v>
      </c>
      <c r="L51" s="363">
        <v>13154</v>
      </c>
      <c r="M51" s="28"/>
      <c r="N51" s="102"/>
      <c r="O51" s="102"/>
      <c r="S51" s="28"/>
      <c r="T51" s="28"/>
      <c r="U51" s="28"/>
      <c r="V51" s="28"/>
    </row>
    <row r="52" spans="1:22" ht="14.25" thickBot="1" x14ac:dyDescent="0.2">
      <c r="H52" s="99">
        <v>12141</v>
      </c>
      <c r="I52" s="92">
        <v>16</v>
      </c>
      <c r="J52" s="183" t="s">
        <v>3</v>
      </c>
      <c r="K52" s="4">
        <f t="shared" si="7"/>
        <v>16</v>
      </c>
      <c r="L52" s="363">
        <v>9577</v>
      </c>
      <c r="M52" s="28"/>
      <c r="N52" s="102"/>
      <c r="O52" s="102"/>
      <c r="S52" s="28"/>
      <c r="T52" s="28"/>
      <c r="U52" s="28"/>
      <c r="V52" s="28"/>
    </row>
    <row r="53" spans="1:22" x14ac:dyDescent="0.15">
      <c r="A53" s="66" t="s">
        <v>46</v>
      </c>
      <c r="B53" s="67" t="s">
        <v>47</v>
      </c>
      <c r="C53" s="67" t="s">
        <v>187</v>
      </c>
      <c r="D53" s="67" t="s">
        <v>180</v>
      </c>
      <c r="E53" s="67" t="s">
        <v>41</v>
      </c>
      <c r="F53" s="67" t="s">
        <v>50</v>
      </c>
      <c r="G53" s="330" t="s">
        <v>191</v>
      </c>
      <c r="H53" s="48">
        <v>10928</v>
      </c>
      <c r="I53" s="92">
        <v>33</v>
      </c>
      <c r="J53" s="183" t="s">
        <v>0</v>
      </c>
      <c r="K53" s="4">
        <f t="shared" si="7"/>
        <v>33</v>
      </c>
      <c r="L53" s="363">
        <v>13744</v>
      </c>
      <c r="M53" s="28"/>
      <c r="N53" s="102"/>
      <c r="O53" s="102"/>
      <c r="S53" s="28"/>
      <c r="T53" s="28"/>
      <c r="U53" s="28"/>
      <c r="V53" s="28"/>
    </row>
    <row r="54" spans="1:22" x14ac:dyDescent="0.15">
      <c r="A54" s="69">
        <v>1</v>
      </c>
      <c r="B54" s="183" t="s">
        <v>30</v>
      </c>
      <c r="C54" s="47">
        <f t="shared" ref="C54:C63" si="8">SUM(H49)</f>
        <v>85536</v>
      </c>
      <c r="D54" s="111">
        <f>SUM(L49)</f>
        <v>93301</v>
      </c>
      <c r="E54" s="59">
        <f t="shared" ref="E54:E64" si="9">SUM(N63/M63*100)</f>
        <v>103.35677517581381</v>
      </c>
      <c r="F54" s="59">
        <f>SUM(C54/D54*100)</f>
        <v>91.677473982058061</v>
      </c>
      <c r="G54" s="4"/>
      <c r="H54" s="48">
        <v>10761</v>
      </c>
      <c r="I54" s="92">
        <v>34</v>
      </c>
      <c r="J54" s="183" t="s">
        <v>1</v>
      </c>
      <c r="K54" s="4">
        <f t="shared" si="7"/>
        <v>34</v>
      </c>
      <c r="L54" s="363">
        <v>10195</v>
      </c>
      <c r="M54" s="28"/>
      <c r="N54" s="435"/>
      <c r="O54" s="102"/>
      <c r="S54" s="28"/>
      <c r="T54" s="28"/>
      <c r="U54" s="28"/>
      <c r="V54" s="28"/>
    </row>
    <row r="55" spans="1:22" x14ac:dyDescent="0.15">
      <c r="A55" s="69">
        <v>2</v>
      </c>
      <c r="B55" s="183" t="s">
        <v>7</v>
      </c>
      <c r="C55" s="47">
        <f t="shared" si="8"/>
        <v>24191</v>
      </c>
      <c r="D55" s="111">
        <f t="shared" ref="D55:D64" si="10">SUM(L50)</f>
        <v>14943</v>
      </c>
      <c r="E55" s="59">
        <f t="shared" si="9"/>
        <v>96.651883814774862</v>
      </c>
      <c r="F55" s="59">
        <f t="shared" ref="F55:F64" si="11">SUM(C55/D55*100)</f>
        <v>161.88850967007963</v>
      </c>
      <c r="G55" s="4"/>
      <c r="H55" s="48">
        <v>8726</v>
      </c>
      <c r="I55" s="92">
        <v>22</v>
      </c>
      <c r="J55" s="183" t="s">
        <v>26</v>
      </c>
      <c r="K55" s="4">
        <f t="shared" si="7"/>
        <v>22</v>
      </c>
      <c r="L55" s="363">
        <v>8999</v>
      </c>
      <c r="M55" s="28"/>
      <c r="N55" s="102"/>
      <c r="O55" s="102"/>
      <c r="S55" s="28"/>
      <c r="T55" s="28"/>
      <c r="U55" s="28"/>
      <c r="V55" s="28"/>
    </row>
    <row r="56" spans="1:22" x14ac:dyDescent="0.15">
      <c r="A56" s="69">
        <v>3</v>
      </c>
      <c r="B56" s="183" t="s">
        <v>29</v>
      </c>
      <c r="C56" s="47">
        <f t="shared" si="8"/>
        <v>12688</v>
      </c>
      <c r="D56" s="111">
        <f t="shared" si="10"/>
        <v>13154</v>
      </c>
      <c r="E56" s="59">
        <f t="shared" si="9"/>
        <v>98.754669987546691</v>
      </c>
      <c r="F56" s="59">
        <f t="shared" si="11"/>
        <v>96.457351376007296</v>
      </c>
      <c r="G56" s="4"/>
      <c r="H56" s="99">
        <v>6978</v>
      </c>
      <c r="I56" s="92">
        <v>36</v>
      </c>
      <c r="J56" s="183" t="s">
        <v>5</v>
      </c>
      <c r="K56" s="4">
        <f t="shared" si="7"/>
        <v>36</v>
      </c>
      <c r="L56" s="363">
        <v>10618</v>
      </c>
      <c r="M56" s="28"/>
      <c r="N56" s="102"/>
      <c r="O56" s="102"/>
      <c r="S56" s="28"/>
      <c r="T56" s="28"/>
      <c r="U56" s="28"/>
      <c r="V56" s="28"/>
    </row>
    <row r="57" spans="1:22" x14ac:dyDescent="0.15">
      <c r="A57" s="69">
        <v>4</v>
      </c>
      <c r="B57" s="183" t="s">
        <v>3</v>
      </c>
      <c r="C57" s="47">
        <f t="shared" si="8"/>
        <v>12141</v>
      </c>
      <c r="D57" s="111">
        <f t="shared" si="10"/>
        <v>9577</v>
      </c>
      <c r="E57" s="59">
        <f t="shared" si="9"/>
        <v>104.21459227467811</v>
      </c>
      <c r="F57" s="59">
        <f t="shared" si="11"/>
        <v>126.77247572308656</v>
      </c>
      <c r="G57" s="4"/>
      <c r="H57" s="103">
        <v>5073</v>
      </c>
      <c r="I57" s="92">
        <v>24</v>
      </c>
      <c r="J57" s="183" t="s">
        <v>28</v>
      </c>
      <c r="K57" s="4">
        <f t="shared" si="7"/>
        <v>24</v>
      </c>
      <c r="L57" s="363">
        <v>5270</v>
      </c>
      <c r="M57" s="28"/>
      <c r="N57" s="102"/>
      <c r="O57" s="102"/>
      <c r="S57" s="28"/>
      <c r="T57" s="28"/>
      <c r="U57" s="28"/>
      <c r="V57" s="28"/>
    </row>
    <row r="58" spans="1:22" ht="14.25" thickBot="1" x14ac:dyDescent="0.2">
      <c r="A58" s="69">
        <v>5</v>
      </c>
      <c r="B58" s="183" t="s">
        <v>0</v>
      </c>
      <c r="C58" s="47">
        <f t="shared" si="8"/>
        <v>10928</v>
      </c>
      <c r="D58" s="111">
        <f t="shared" si="10"/>
        <v>13744</v>
      </c>
      <c r="E58" s="59">
        <f t="shared" si="9"/>
        <v>105.61515415096163</v>
      </c>
      <c r="F58" s="59">
        <f t="shared" si="11"/>
        <v>79.511059371362052</v>
      </c>
      <c r="G58" s="13"/>
      <c r="H58" s="191">
        <v>2763</v>
      </c>
      <c r="I58" s="153">
        <v>40</v>
      </c>
      <c r="J58" s="186" t="s">
        <v>2</v>
      </c>
      <c r="K58" s="15">
        <f t="shared" si="7"/>
        <v>40</v>
      </c>
      <c r="L58" s="364">
        <v>5572</v>
      </c>
      <c r="M58" s="28"/>
      <c r="N58" s="102"/>
      <c r="O58" s="102"/>
      <c r="S58" s="28"/>
      <c r="T58" s="28"/>
      <c r="U58" s="28"/>
      <c r="V58" s="28"/>
    </row>
    <row r="59" spans="1:22" ht="14.25" thickTop="1" x14ac:dyDescent="0.15">
      <c r="A59" s="69">
        <v>6</v>
      </c>
      <c r="B59" s="183" t="s">
        <v>1</v>
      </c>
      <c r="C59" s="47">
        <f t="shared" si="8"/>
        <v>10761</v>
      </c>
      <c r="D59" s="111">
        <f t="shared" si="10"/>
        <v>10195</v>
      </c>
      <c r="E59" s="59">
        <f t="shared" si="9"/>
        <v>96.114683815648448</v>
      </c>
      <c r="F59" s="59">
        <f t="shared" si="11"/>
        <v>105.55174104953409</v>
      </c>
      <c r="G59" s="4"/>
      <c r="H59" s="521">
        <v>2244</v>
      </c>
      <c r="I59" s="397">
        <v>17</v>
      </c>
      <c r="J59" s="257" t="s">
        <v>21</v>
      </c>
      <c r="K59" s="9" t="s">
        <v>67</v>
      </c>
      <c r="L59" s="365">
        <v>195159</v>
      </c>
      <c r="M59" s="28"/>
      <c r="N59" s="102"/>
      <c r="O59" s="102"/>
      <c r="S59" s="28"/>
      <c r="T59" s="28"/>
      <c r="U59" s="28"/>
      <c r="V59" s="28"/>
    </row>
    <row r="60" spans="1:22" x14ac:dyDescent="0.15">
      <c r="A60" s="69">
        <v>7</v>
      </c>
      <c r="B60" s="183" t="s">
        <v>26</v>
      </c>
      <c r="C60" s="47">
        <f t="shared" si="8"/>
        <v>8726</v>
      </c>
      <c r="D60" s="111">
        <f t="shared" si="10"/>
        <v>8999</v>
      </c>
      <c r="E60" s="59">
        <f t="shared" si="9"/>
        <v>90.754030161206444</v>
      </c>
      <c r="F60" s="59">
        <f t="shared" si="11"/>
        <v>96.966329592176905</v>
      </c>
      <c r="G60" s="4"/>
      <c r="H60" s="103">
        <v>1885</v>
      </c>
      <c r="I60" s="156">
        <v>38</v>
      </c>
      <c r="J60" s="183" t="s">
        <v>38</v>
      </c>
      <c r="K60" s="1"/>
      <c r="L60" s="120"/>
      <c r="M60" s="28"/>
      <c r="N60" s="1"/>
      <c r="O60" s="1"/>
      <c r="S60" s="28"/>
      <c r="T60" s="28"/>
      <c r="U60" s="28"/>
      <c r="V60" s="28"/>
    </row>
    <row r="61" spans="1:22" x14ac:dyDescent="0.15">
      <c r="A61" s="69">
        <v>8</v>
      </c>
      <c r="B61" s="183" t="s">
        <v>5</v>
      </c>
      <c r="C61" s="47">
        <f t="shared" si="8"/>
        <v>6978</v>
      </c>
      <c r="D61" s="111">
        <f t="shared" si="10"/>
        <v>10618</v>
      </c>
      <c r="E61" s="59">
        <f t="shared" si="9"/>
        <v>123.98720682302773</v>
      </c>
      <c r="F61" s="59">
        <f t="shared" si="11"/>
        <v>65.718591071764934</v>
      </c>
      <c r="G61" s="12"/>
      <c r="H61" s="504">
        <v>1003</v>
      </c>
      <c r="I61" s="156">
        <v>21</v>
      </c>
      <c r="J61" s="4" t="s">
        <v>163</v>
      </c>
      <c r="K61" s="56"/>
      <c r="S61" s="28"/>
      <c r="T61" s="28"/>
      <c r="U61" s="28"/>
      <c r="V61" s="28"/>
    </row>
    <row r="62" spans="1:22" x14ac:dyDescent="0.15">
      <c r="A62" s="69">
        <v>9</v>
      </c>
      <c r="B62" s="183" t="s">
        <v>28</v>
      </c>
      <c r="C62" s="47">
        <f t="shared" si="8"/>
        <v>5073</v>
      </c>
      <c r="D62" s="111">
        <f t="shared" si="10"/>
        <v>5270</v>
      </c>
      <c r="E62" s="59">
        <f t="shared" si="9"/>
        <v>104.6410891089109</v>
      </c>
      <c r="F62" s="59">
        <f t="shared" si="11"/>
        <v>96.261859582542698</v>
      </c>
      <c r="G62" s="13"/>
      <c r="H62" s="103">
        <v>674</v>
      </c>
      <c r="I62" s="199">
        <v>1</v>
      </c>
      <c r="J62" s="183" t="s">
        <v>4</v>
      </c>
      <c r="K62" s="56"/>
      <c r="L62" s="1" t="s">
        <v>61</v>
      </c>
      <c r="M62" s="511" t="s">
        <v>208</v>
      </c>
      <c r="N62" s="46" t="s">
        <v>75</v>
      </c>
      <c r="O62" s="1"/>
      <c r="S62" s="28"/>
      <c r="T62" s="28"/>
      <c r="U62" s="28"/>
      <c r="V62" s="28"/>
    </row>
    <row r="63" spans="1:22" ht="14.25" thickBot="1" x14ac:dyDescent="0.2">
      <c r="A63" s="72">
        <v>10</v>
      </c>
      <c r="B63" s="186" t="s">
        <v>2</v>
      </c>
      <c r="C63" s="390">
        <f t="shared" si="8"/>
        <v>2763</v>
      </c>
      <c r="D63" s="154">
        <f t="shared" si="10"/>
        <v>5572</v>
      </c>
      <c r="E63" s="65">
        <f t="shared" si="9"/>
        <v>61.687876758204951</v>
      </c>
      <c r="F63" s="65">
        <f t="shared" si="11"/>
        <v>49.587221823402729</v>
      </c>
      <c r="G63" s="104"/>
      <c r="H63" s="141">
        <v>515</v>
      </c>
      <c r="I63" s="92">
        <v>23</v>
      </c>
      <c r="J63" s="183" t="s">
        <v>27</v>
      </c>
      <c r="K63" s="4">
        <f>SUM(K49)</f>
        <v>26</v>
      </c>
      <c r="L63" s="183" t="s">
        <v>30</v>
      </c>
      <c r="M63" s="194">
        <v>82758</v>
      </c>
      <c r="N63" s="100">
        <f>SUM(H49)</f>
        <v>85536</v>
      </c>
      <c r="O63" s="49"/>
      <c r="S63" s="28"/>
      <c r="T63" s="28"/>
      <c r="U63" s="28"/>
      <c r="V63" s="28"/>
    </row>
    <row r="64" spans="1:22" ht="14.25" thickBot="1" x14ac:dyDescent="0.2">
      <c r="A64" s="73"/>
      <c r="B64" s="74" t="s">
        <v>56</v>
      </c>
      <c r="C64" s="114">
        <f>SUM(H89)</f>
        <v>187094</v>
      </c>
      <c r="D64" s="155">
        <f t="shared" si="10"/>
        <v>195159</v>
      </c>
      <c r="E64" s="78">
        <f t="shared" si="9"/>
        <v>101.66494593272837</v>
      </c>
      <c r="F64" s="78">
        <f t="shared" si="11"/>
        <v>95.867472163722908</v>
      </c>
      <c r="G64" s="491">
        <f>SUM(M82)</f>
        <v>59.841454608163311</v>
      </c>
      <c r="H64" s="103">
        <v>489</v>
      </c>
      <c r="I64" s="92">
        <v>9</v>
      </c>
      <c r="J64" s="395" t="s">
        <v>171</v>
      </c>
      <c r="K64" s="4">
        <f t="shared" ref="K64:K72" si="12">SUM(K50)</f>
        <v>13</v>
      </c>
      <c r="L64" s="183" t="s">
        <v>7</v>
      </c>
      <c r="M64" s="194">
        <v>25029</v>
      </c>
      <c r="N64" s="100">
        <f t="shared" ref="N64:N72" si="13">SUM(H50)</f>
        <v>24191</v>
      </c>
      <c r="O64" s="49"/>
      <c r="S64" s="28"/>
      <c r="T64" s="28"/>
      <c r="U64" s="28"/>
      <c r="V64" s="28"/>
    </row>
    <row r="65" spans="2:22" x14ac:dyDescent="0.15">
      <c r="H65" s="501">
        <v>187</v>
      </c>
      <c r="I65" s="92">
        <v>12</v>
      </c>
      <c r="J65" s="183" t="s">
        <v>18</v>
      </c>
      <c r="K65" s="4">
        <f t="shared" si="12"/>
        <v>25</v>
      </c>
      <c r="L65" s="183" t="s">
        <v>29</v>
      </c>
      <c r="M65" s="194">
        <v>12848</v>
      </c>
      <c r="N65" s="100">
        <f t="shared" si="13"/>
        <v>12688</v>
      </c>
      <c r="O65" s="49"/>
      <c r="S65" s="28"/>
      <c r="T65" s="28"/>
      <c r="U65" s="28"/>
      <c r="V65" s="28"/>
    </row>
    <row r="66" spans="2:22" x14ac:dyDescent="0.15">
      <c r="H66" s="100">
        <v>140</v>
      </c>
      <c r="I66" s="92">
        <v>4</v>
      </c>
      <c r="J66" s="183" t="s">
        <v>11</v>
      </c>
      <c r="K66" s="4">
        <f t="shared" si="12"/>
        <v>16</v>
      </c>
      <c r="L66" s="183" t="s">
        <v>3</v>
      </c>
      <c r="M66" s="194">
        <v>11650</v>
      </c>
      <c r="N66" s="100">
        <f t="shared" si="13"/>
        <v>12141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47">
        <v>76</v>
      </c>
      <c r="I67" s="92">
        <v>35</v>
      </c>
      <c r="J67" s="183" t="s">
        <v>36</v>
      </c>
      <c r="K67" s="4">
        <f t="shared" si="12"/>
        <v>33</v>
      </c>
      <c r="L67" s="183" t="s">
        <v>0</v>
      </c>
      <c r="M67" s="194">
        <v>10347</v>
      </c>
      <c r="N67" s="100">
        <f t="shared" si="13"/>
        <v>10928</v>
      </c>
      <c r="O67" s="49"/>
      <c r="S67" s="28"/>
      <c r="T67" s="28"/>
      <c r="U67" s="28"/>
      <c r="V67" s="28"/>
    </row>
    <row r="68" spans="2:22" x14ac:dyDescent="0.15">
      <c r="B68" s="57"/>
      <c r="C68" s="28"/>
      <c r="D68" s="1"/>
      <c r="F68" s="1"/>
      <c r="H68" s="347">
        <v>44</v>
      </c>
      <c r="I68" s="92">
        <v>15</v>
      </c>
      <c r="J68" s="183" t="s">
        <v>20</v>
      </c>
      <c r="K68" s="4">
        <f t="shared" si="12"/>
        <v>34</v>
      </c>
      <c r="L68" s="183" t="s">
        <v>1</v>
      </c>
      <c r="M68" s="194">
        <v>11196</v>
      </c>
      <c r="N68" s="100">
        <f t="shared" si="13"/>
        <v>10761</v>
      </c>
      <c r="O68" s="49"/>
      <c r="S68" s="28"/>
      <c r="T68" s="28"/>
      <c r="U68" s="28"/>
      <c r="V68" s="28"/>
    </row>
    <row r="69" spans="2:22" x14ac:dyDescent="0.15">
      <c r="B69" s="57"/>
      <c r="C69" s="28"/>
      <c r="D69" s="1"/>
      <c r="F69" s="1"/>
      <c r="H69" s="99">
        <v>24</v>
      </c>
      <c r="I69" s="92">
        <v>29</v>
      </c>
      <c r="J69" s="183" t="s">
        <v>54</v>
      </c>
      <c r="K69" s="4">
        <f t="shared" si="12"/>
        <v>22</v>
      </c>
      <c r="L69" s="183" t="s">
        <v>26</v>
      </c>
      <c r="M69" s="194">
        <v>9615</v>
      </c>
      <c r="N69" s="100">
        <f t="shared" si="13"/>
        <v>8726</v>
      </c>
      <c r="O69" s="49"/>
      <c r="S69" s="28"/>
      <c r="T69" s="28"/>
      <c r="U69" s="28"/>
      <c r="V69" s="28"/>
    </row>
    <row r="70" spans="2:22" x14ac:dyDescent="0.15">
      <c r="B70" s="60"/>
      <c r="C70" s="1"/>
      <c r="D70" s="1"/>
      <c r="F70" s="1"/>
      <c r="H70" s="99">
        <v>17</v>
      </c>
      <c r="I70" s="92">
        <v>27</v>
      </c>
      <c r="J70" s="183" t="s">
        <v>31</v>
      </c>
      <c r="K70" s="4">
        <f t="shared" si="12"/>
        <v>36</v>
      </c>
      <c r="L70" s="183" t="s">
        <v>5</v>
      </c>
      <c r="M70" s="194">
        <v>5628</v>
      </c>
      <c r="N70" s="100">
        <f t="shared" si="13"/>
        <v>6978</v>
      </c>
      <c r="O70" s="49"/>
      <c r="S70" s="28"/>
      <c r="T70" s="28"/>
      <c r="U70" s="28"/>
      <c r="V70" s="28"/>
    </row>
    <row r="71" spans="2:22" x14ac:dyDescent="0.15">
      <c r="B71" s="56"/>
      <c r="C71" s="1"/>
      <c r="D71" s="1"/>
      <c r="H71" s="48">
        <v>11</v>
      </c>
      <c r="I71" s="92">
        <v>30</v>
      </c>
      <c r="J71" s="183" t="s">
        <v>33</v>
      </c>
      <c r="K71" s="4">
        <f t="shared" si="12"/>
        <v>24</v>
      </c>
      <c r="L71" s="183" t="s">
        <v>28</v>
      </c>
      <c r="M71" s="194">
        <v>4848</v>
      </c>
      <c r="N71" s="100">
        <f t="shared" si="13"/>
        <v>5073</v>
      </c>
      <c r="O71" s="49"/>
      <c r="S71" s="28"/>
      <c r="T71" s="28"/>
      <c r="U71" s="28"/>
      <c r="V71" s="28"/>
    </row>
    <row r="72" spans="2:22" ht="14.25" thickBot="1" x14ac:dyDescent="0.2">
      <c r="B72" s="56"/>
      <c r="C72" s="1"/>
      <c r="D72" s="1"/>
      <c r="H72" s="99">
        <v>0</v>
      </c>
      <c r="I72" s="92">
        <v>2</v>
      </c>
      <c r="J72" s="183" t="s">
        <v>6</v>
      </c>
      <c r="K72" s="4">
        <f t="shared" si="12"/>
        <v>40</v>
      </c>
      <c r="L72" s="186" t="s">
        <v>2</v>
      </c>
      <c r="M72" s="195">
        <v>4479</v>
      </c>
      <c r="N72" s="100">
        <f t="shared" si="13"/>
        <v>2763</v>
      </c>
      <c r="O72" s="49"/>
      <c r="S72" s="28"/>
      <c r="T72" s="28"/>
      <c r="U72" s="28"/>
      <c r="V72" s="28"/>
    </row>
    <row r="73" spans="2:22" ht="14.25" thickTop="1" x14ac:dyDescent="0.15">
      <c r="B73" s="56"/>
      <c r="C73" s="1"/>
      <c r="D73" s="1"/>
      <c r="H73" s="99">
        <v>0</v>
      </c>
      <c r="I73" s="92">
        <v>3</v>
      </c>
      <c r="J73" s="183" t="s">
        <v>10</v>
      </c>
      <c r="K73" s="47"/>
      <c r="L73" s="333" t="s">
        <v>93</v>
      </c>
      <c r="M73" s="193">
        <v>184030</v>
      </c>
      <c r="N73" s="192">
        <f>SUM(H89)</f>
        <v>187094</v>
      </c>
      <c r="O73" s="49"/>
      <c r="S73" s="28"/>
      <c r="T73" s="28"/>
      <c r="U73" s="28"/>
      <c r="V73" s="28"/>
    </row>
    <row r="74" spans="2:22" x14ac:dyDescent="0.15">
      <c r="B74" s="56"/>
      <c r="C74" s="1"/>
      <c r="D74" s="1"/>
      <c r="H74" s="48">
        <v>0</v>
      </c>
      <c r="I74" s="92">
        <v>5</v>
      </c>
      <c r="J74" s="183" t="s">
        <v>12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6"/>
      <c r="C75" s="1"/>
      <c r="D75" s="1"/>
      <c r="H75" s="48">
        <v>0</v>
      </c>
      <c r="I75" s="92">
        <v>6</v>
      </c>
      <c r="J75" s="183" t="s">
        <v>13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6"/>
      <c r="C76" s="1"/>
      <c r="D76" s="1"/>
      <c r="H76" s="48">
        <v>0</v>
      </c>
      <c r="I76" s="92">
        <v>7</v>
      </c>
      <c r="J76" s="183" t="s">
        <v>14</v>
      </c>
      <c r="L76" s="414" t="s">
        <v>196</v>
      </c>
      <c r="M76" s="28">
        <v>112575</v>
      </c>
      <c r="N76" s="1"/>
      <c r="O76" s="1"/>
      <c r="S76" s="28"/>
      <c r="T76" s="28"/>
      <c r="U76" s="28"/>
      <c r="V76" s="28"/>
    </row>
    <row r="77" spans="2:22" x14ac:dyDescent="0.15">
      <c r="B77" s="56"/>
      <c r="C77" s="1"/>
      <c r="D77" s="1"/>
      <c r="H77" s="48">
        <v>0</v>
      </c>
      <c r="I77" s="92">
        <v>8</v>
      </c>
      <c r="J77" s="183" t="s">
        <v>15</v>
      </c>
      <c r="L77" s="414" t="s">
        <v>197</v>
      </c>
      <c r="M77" s="28">
        <v>109511</v>
      </c>
      <c r="N77" s="28"/>
      <c r="O77" s="28"/>
      <c r="S77" s="28"/>
      <c r="T77" s="28"/>
      <c r="U77" s="28"/>
      <c r="V77" s="28"/>
    </row>
    <row r="78" spans="2:22" x14ac:dyDescent="0.15">
      <c r="H78" s="99">
        <v>0</v>
      </c>
      <c r="I78" s="92">
        <v>10</v>
      </c>
      <c r="J78" s="183" t="s">
        <v>16</v>
      </c>
      <c r="L78" s="414" t="s">
        <v>195</v>
      </c>
      <c r="M78" s="28">
        <v>184030</v>
      </c>
      <c r="N78" s="28"/>
      <c r="O78" s="28"/>
      <c r="S78" s="28"/>
      <c r="T78" s="28"/>
      <c r="U78" s="28"/>
      <c r="V78" s="28"/>
    </row>
    <row r="79" spans="2:22" x14ac:dyDescent="0.15">
      <c r="H79" s="501">
        <v>0</v>
      </c>
      <c r="I79" s="92">
        <v>11</v>
      </c>
      <c r="J79" s="183" t="s">
        <v>17</v>
      </c>
      <c r="L79" s="489" t="s">
        <v>198</v>
      </c>
      <c r="M79" s="28">
        <v>187094</v>
      </c>
      <c r="N79" s="28"/>
      <c r="O79" s="28"/>
      <c r="S79" s="28"/>
      <c r="T79" s="28"/>
      <c r="U79" s="28"/>
      <c r="V79" s="28"/>
    </row>
    <row r="80" spans="2:22" x14ac:dyDescent="0.15">
      <c r="H80" s="48">
        <v>0</v>
      </c>
      <c r="I80" s="92">
        <v>14</v>
      </c>
      <c r="J80" s="183" t="s">
        <v>19</v>
      </c>
      <c r="N80" s="28"/>
      <c r="O80" s="28"/>
      <c r="S80" s="28"/>
      <c r="T80" s="28"/>
      <c r="U80" s="28"/>
      <c r="V80" s="28"/>
    </row>
    <row r="81" spans="8:22" x14ac:dyDescent="0.15">
      <c r="H81" s="409">
        <v>0</v>
      </c>
      <c r="I81" s="92">
        <v>18</v>
      </c>
      <c r="J81" s="183" t="s">
        <v>22</v>
      </c>
      <c r="L81" s="32"/>
      <c r="M81" s="28"/>
      <c r="N81" s="28"/>
      <c r="O81" s="28"/>
      <c r="S81" s="28"/>
      <c r="T81" s="28"/>
      <c r="U81" s="28"/>
      <c r="V81" s="28"/>
    </row>
    <row r="82" spans="8:22" x14ac:dyDescent="0.15">
      <c r="H82" s="501">
        <v>0</v>
      </c>
      <c r="I82" s="92">
        <v>19</v>
      </c>
      <c r="J82" s="183" t="s">
        <v>23</v>
      </c>
      <c r="L82" s="51" t="s">
        <v>199</v>
      </c>
      <c r="M82" s="490">
        <f>SUM(M76+M77)/(M78+M79)*100</f>
        <v>59.841454608163311</v>
      </c>
      <c r="N82" s="28"/>
      <c r="O82" s="28"/>
      <c r="S82" s="28"/>
      <c r="T82" s="28"/>
      <c r="U82" s="28"/>
      <c r="V82" s="28"/>
    </row>
    <row r="83" spans="8:22" x14ac:dyDescent="0.15">
      <c r="H83" s="48">
        <v>0</v>
      </c>
      <c r="I83" s="92">
        <v>20</v>
      </c>
      <c r="J83" s="183" t="s">
        <v>24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99">
        <v>0</v>
      </c>
      <c r="I84" s="92">
        <v>28</v>
      </c>
      <c r="J84" s="183" t="s">
        <v>32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48">
        <v>0</v>
      </c>
      <c r="I85" s="92">
        <v>31</v>
      </c>
      <c r="J85" s="183" t="s">
        <v>64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393">
        <v>0</v>
      </c>
      <c r="I86" s="92">
        <v>32</v>
      </c>
      <c r="J86" s="183" t="s">
        <v>35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99">
        <v>0</v>
      </c>
      <c r="I87" s="92">
        <v>37</v>
      </c>
      <c r="J87" s="183" t="s">
        <v>37</v>
      </c>
      <c r="L87" s="52"/>
      <c r="M87" s="28"/>
      <c r="N87" s="28"/>
      <c r="O87" s="28"/>
      <c r="S87" s="33"/>
      <c r="T87" s="33"/>
    </row>
    <row r="88" spans="8:22" x14ac:dyDescent="0.15">
      <c r="H88" s="99">
        <v>0</v>
      </c>
      <c r="I88" s="92">
        <v>39</v>
      </c>
      <c r="J88" s="183" t="s">
        <v>39</v>
      </c>
      <c r="L88" s="52"/>
      <c r="M88" s="28"/>
      <c r="N88" s="28"/>
      <c r="O88" s="28"/>
      <c r="Q88" s="28"/>
    </row>
    <row r="89" spans="8:22" x14ac:dyDescent="0.15">
      <c r="H89" s="134">
        <f>SUM(H49:H88)</f>
        <v>187094</v>
      </c>
      <c r="I89" s="92"/>
      <c r="J89" s="4" t="s">
        <v>8</v>
      </c>
      <c r="L89" s="52"/>
      <c r="M89" s="28"/>
      <c r="N89" s="28"/>
      <c r="O89" s="28"/>
    </row>
    <row r="90" spans="8:22" x14ac:dyDescent="0.15">
      <c r="I90" s="189"/>
      <c r="J90" s="86"/>
      <c r="L90" s="52"/>
      <c r="M90" s="28"/>
      <c r="N90" s="28"/>
      <c r="O90" s="28"/>
      <c r="P90" s="1"/>
    </row>
    <row r="91" spans="8:22" ht="18.75" x14ac:dyDescent="0.2">
      <c r="I91" s="101"/>
      <c r="J91" s="33"/>
      <c r="L91" s="52"/>
      <c r="M91" s="28"/>
      <c r="N91" s="28"/>
      <c r="O91" s="28"/>
      <c r="P91" s="50"/>
    </row>
    <row r="92" spans="8:22" x14ac:dyDescent="0.15">
      <c r="I92" s="101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E95"/>
  <sheetViews>
    <sheetView zoomScaleNormal="100" workbookViewId="0">
      <selection activeCell="M78" sqref="M78"/>
    </sheetView>
  </sheetViews>
  <sheetFormatPr defaultRowHeight="13.5" x14ac:dyDescent="0.15"/>
  <cols>
    <col min="1" max="1" width="6.125" style="476" customWidth="1"/>
    <col min="2" max="2" width="19.375" style="476" customWidth="1"/>
    <col min="3" max="4" width="13.25" style="476" customWidth="1"/>
    <col min="5" max="6" width="11.875" style="476" customWidth="1"/>
    <col min="7" max="7" width="18.625" style="476" customWidth="1"/>
    <col min="8" max="8" width="15.25" style="476" customWidth="1"/>
    <col min="9" max="9" width="4.75" style="53" customWidth="1"/>
    <col min="10" max="10" width="18.75" style="476" customWidth="1"/>
    <col min="11" max="11" width="5" style="476" customWidth="1"/>
    <col min="12" max="12" width="18.125" style="476" customWidth="1"/>
    <col min="13" max="13" width="15.875" style="476" customWidth="1"/>
    <col min="14" max="14" width="14.5" style="476" customWidth="1"/>
    <col min="15" max="15" width="11" style="476" customWidth="1"/>
    <col min="16" max="16" width="9" style="476"/>
    <col min="17" max="17" width="6.25" style="476" customWidth="1"/>
    <col min="18" max="18" width="14.25" style="61" customWidth="1"/>
    <col min="19" max="30" width="7.625" style="476" customWidth="1"/>
    <col min="31" max="16384" width="9" style="476"/>
  </cols>
  <sheetData>
    <row r="1" spans="5:31" ht="13.5" customHeight="1" x14ac:dyDescent="0.15">
      <c r="H1" s="481" t="s">
        <v>193</v>
      </c>
      <c r="J1" s="115"/>
      <c r="Q1" s="28"/>
      <c r="R1" s="12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4" t="s">
        <v>187</v>
      </c>
      <c r="I2" s="92"/>
      <c r="J2" s="214" t="s">
        <v>104</v>
      </c>
      <c r="K2" s="4"/>
      <c r="L2" s="206" t="s">
        <v>180</v>
      </c>
      <c r="Q2" s="1"/>
      <c r="R2" s="123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3" t="s">
        <v>100</v>
      </c>
      <c r="I3" s="92"/>
      <c r="J3" s="161" t="s">
        <v>47</v>
      </c>
      <c r="K3" s="4"/>
      <c r="L3" s="46" t="s">
        <v>100</v>
      </c>
      <c r="M3" s="91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100">
        <v>96187</v>
      </c>
      <c r="I4" s="92">
        <v>31</v>
      </c>
      <c r="J4" s="36" t="s">
        <v>64</v>
      </c>
      <c r="K4" s="232">
        <f>SUM(I4)</f>
        <v>31</v>
      </c>
      <c r="L4" s="324">
        <v>90187</v>
      </c>
      <c r="M4" s="497" t="s">
        <v>203</v>
      </c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9">
        <v>46209</v>
      </c>
      <c r="I5" s="92">
        <v>2</v>
      </c>
      <c r="J5" s="36" t="s">
        <v>6</v>
      </c>
      <c r="K5" s="232">
        <f t="shared" ref="K5:K13" si="0">SUM(I5)</f>
        <v>2</v>
      </c>
      <c r="L5" s="324">
        <v>43458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9">
        <v>36783</v>
      </c>
      <c r="I6" s="92">
        <v>3</v>
      </c>
      <c r="J6" s="36" t="s">
        <v>10</v>
      </c>
      <c r="K6" s="232">
        <f t="shared" si="0"/>
        <v>3</v>
      </c>
      <c r="L6" s="324">
        <v>19300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99">
        <v>35029</v>
      </c>
      <c r="I7" s="92">
        <v>34</v>
      </c>
      <c r="J7" s="36" t="s">
        <v>1</v>
      </c>
      <c r="K7" s="232">
        <f t="shared" si="0"/>
        <v>34</v>
      </c>
      <c r="L7" s="324">
        <v>27109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9">
        <v>21627</v>
      </c>
      <c r="I8" s="92">
        <v>40</v>
      </c>
      <c r="J8" s="351" t="s">
        <v>2</v>
      </c>
      <c r="K8" s="232">
        <f t="shared" si="0"/>
        <v>40</v>
      </c>
      <c r="L8" s="324">
        <v>31776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9">
        <v>20005</v>
      </c>
      <c r="I9" s="92">
        <v>16</v>
      </c>
      <c r="J9" s="36" t="s">
        <v>3</v>
      </c>
      <c r="K9" s="232">
        <f t="shared" si="0"/>
        <v>16</v>
      </c>
      <c r="L9" s="324">
        <v>21462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9">
        <v>17453</v>
      </c>
      <c r="I10" s="92">
        <v>13</v>
      </c>
      <c r="J10" s="36" t="s">
        <v>7</v>
      </c>
      <c r="K10" s="232">
        <f t="shared" si="0"/>
        <v>13</v>
      </c>
      <c r="L10" s="324">
        <v>15753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9">
        <v>15855</v>
      </c>
      <c r="I11" s="92">
        <v>17</v>
      </c>
      <c r="J11" s="36" t="s">
        <v>21</v>
      </c>
      <c r="K11" s="232">
        <f t="shared" si="0"/>
        <v>17</v>
      </c>
      <c r="L11" s="324">
        <v>20939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467">
        <v>15233</v>
      </c>
      <c r="I12" s="92">
        <v>1</v>
      </c>
      <c r="J12" s="36" t="s">
        <v>4</v>
      </c>
      <c r="K12" s="232">
        <f t="shared" si="0"/>
        <v>1</v>
      </c>
      <c r="L12" s="325">
        <v>17001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466">
        <v>14697</v>
      </c>
      <c r="I13" s="153">
        <v>11</v>
      </c>
      <c r="J13" s="85" t="s">
        <v>17</v>
      </c>
      <c r="K13" s="232">
        <f t="shared" si="0"/>
        <v>11</v>
      </c>
      <c r="L13" s="325">
        <v>10895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460">
        <v>14185</v>
      </c>
      <c r="I14" s="256">
        <v>38</v>
      </c>
      <c r="J14" s="473" t="s">
        <v>38</v>
      </c>
      <c r="K14" s="121" t="s">
        <v>8</v>
      </c>
      <c r="L14" s="326">
        <v>379567</v>
      </c>
      <c r="M14" s="1"/>
      <c r="N14" s="58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9">
        <v>13075</v>
      </c>
      <c r="I15" s="92">
        <v>33</v>
      </c>
      <c r="J15" s="36" t="s">
        <v>0</v>
      </c>
      <c r="K15" s="56"/>
      <c r="L15" s="29"/>
      <c r="M15" s="1"/>
      <c r="N15" s="58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48">
        <v>10776</v>
      </c>
      <c r="I16" s="92">
        <v>26</v>
      </c>
      <c r="J16" s="36" t="s">
        <v>30</v>
      </c>
      <c r="K16" s="56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9">
        <v>9139</v>
      </c>
      <c r="I17" s="92">
        <v>21</v>
      </c>
      <c r="J17" s="395" t="s">
        <v>163</v>
      </c>
      <c r="L17" s="58"/>
      <c r="M17" s="505" t="s">
        <v>193</v>
      </c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8">
        <v>7314</v>
      </c>
      <c r="I18" s="92">
        <v>36</v>
      </c>
      <c r="J18" s="36" t="s">
        <v>5</v>
      </c>
      <c r="K18" s="1"/>
      <c r="L18" s="215" t="s">
        <v>104</v>
      </c>
      <c r="M18" s="476" t="s">
        <v>63</v>
      </c>
      <c r="N18" s="46" t="s">
        <v>75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100">
        <v>5911</v>
      </c>
      <c r="I19" s="92">
        <v>24</v>
      </c>
      <c r="J19" s="351" t="s">
        <v>28</v>
      </c>
      <c r="K19" s="132">
        <f>SUM(I4)</f>
        <v>31</v>
      </c>
      <c r="L19" s="36" t="s">
        <v>64</v>
      </c>
      <c r="M19" s="450">
        <v>95260</v>
      </c>
      <c r="N19" s="100">
        <f>SUM(H4)</f>
        <v>96187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6" t="s">
        <v>46</v>
      </c>
      <c r="B20" s="67" t="s">
        <v>47</v>
      </c>
      <c r="C20" s="67" t="s">
        <v>187</v>
      </c>
      <c r="D20" s="67" t="s">
        <v>180</v>
      </c>
      <c r="E20" s="67" t="s">
        <v>41</v>
      </c>
      <c r="F20" s="67" t="s">
        <v>50</v>
      </c>
      <c r="G20" s="330" t="s">
        <v>191</v>
      </c>
      <c r="H20" s="99">
        <v>5346</v>
      </c>
      <c r="I20" s="92">
        <v>25</v>
      </c>
      <c r="J20" s="36" t="s">
        <v>29</v>
      </c>
      <c r="K20" s="132">
        <f t="shared" ref="K20:K28" si="1">SUM(I5)</f>
        <v>2</v>
      </c>
      <c r="L20" s="36" t="s">
        <v>6</v>
      </c>
      <c r="M20" s="451">
        <v>56528</v>
      </c>
      <c r="N20" s="100">
        <f t="shared" ref="N20:N28" si="2">SUM(H5)</f>
        <v>46209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9">
        <v>1</v>
      </c>
      <c r="B21" s="36" t="s">
        <v>64</v>
      </c>
      <c r="C21" s="231">
        <f>SUM(H4)</f>
        <v>96187</v>
      </c>
      <c r="D21" s="6">
        <f>SUM(L4)</f>
        <v>90187</v>
      </c>
      <c r="E21" s="59">
        <f t="shared" ref="E21:E30" si="3">SUM(N19/M19*100)</f>
        <v>100.97312618097838</v>
      </c>
      <c r="F21" s="59">
        <f t="shared" ref="F21:F31" si="4">SUM(C21/D21*100)</f>
        <v>106.6528435362081</v>
      </c>
      <c r="G21" s="70"/>
      <c r="H21" s="99">
        <v>4918</v>
      </c>
      <c r="I21" s="92">
        <v>14</v>
      </c>
      <c r="J21" s="36" t="s">
        <v>19</v>
      </c>
      <c r="K21" s="132">
        <f t="shared" si="1"/>
        <v>3</v>
      </c>
      <c r="L21" s="36" t="s">
        <v>10</v>
      </c>
      <c r="M21" s="451">
        <v>25382</v>
      </c>
      <c r="N21" s="100">
        <f t="shared" si="2"/>
        <v>36783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9">
        <v>2</v>
      </c>
      <c r="B22" s="36" t="s">
        <v>6</v>
      </c>
      <c r="C22" s="231">
        <f t="shared" ref="C22:C30" si="5">SUM(H5)</f>
        <v>46209</v>
      </c>
      <c r="D22" s="6">
        <f t="shared" ref="D22:D30" si="6">SUM(L5)</f>
        <v>43458</v>
      </c>
      <c r="E22" s="59">
        <f t="shared" si="3"/>
        <v>81.745329748089446</v>
      </c>
      <c r="F22" s="59">
        <f t="shared" si="4"/>
        <v>106.33024989645175</v>
      </c>
      <c r="G22" s="70"/>
      <c r="H22" s="99">
        <v>2745</v>
      </c>
      <c r="I22" s="92">
        <v>10</v>
      </c>
      <c r="J22" s="36" t="s">
        <v>16</v>
      </c>
      <c r="K22" s="132">
        <f t="shared" si="1"/>
        <v>34</v>
      </c>
      <c r="L22" s="36" t="s">
        <v>1</v>
      </c>
      <c r="M22" s="451">
        <v>34902</v>
      </c>
      <c r="N22" s="100">
        <f t="shared" si="2"/>
        <v>35029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9">
        <v>3</v>
      </c>
      <c r="B23" s="36" t="s">
        <v>10</v>
      </c>
      <c r="C23" s="461">
        <f t="shared" si="5"/>
        <v>36783</v>
      </c>
      <c r="D23" s="111">
        <f t="shared" si="6"/>
        <v>19300</v>
      </c>
      <c r="E23" s="462">
        <f t="shared" si="3"/>
        <v>144.91765818296432</v>
      </c>
      <c r="F23" s="462">
        <f t="shared" si="4"/>
        <v>190.58549222797927</v>
      </c>
      <c r="G23" s="70"/>
      <c r="H23" s="99">
        <v>2725</v>
      </c>
      <c r="I23" s="92">
        <v>9</v>
      </c>
      <c r="J23" s="395" t="s">
        <v>171</v>
      </c>
      <c r="K23" s="132">
        <f t="shared" si="1"/>
        <v>40</v>
      </c>
      <c r="L23" s="351" t="s">
        <v>2</v>
      </c>
      <c r="M23" s="451">
        <v>24272</v>
      </c>
      <c r="N23" s="100">
        <f t="shared" si="2"/>
        <v>21627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9">
        <v>4</v>
      </c>
      <c r="B24" s="36" t="s">
        <v>1</v>
      </c>
      <c r="C24" s="231">
        <f t="shared" si="5"/>
        <v>35029</v>
      </c>
      <c r="D24" s="6">
        <f t="shared" si="6"/>
        <v>27109</v>
      </c>
      <c r="E24" s="59">
        <f t="shared" si="3"/>
        <v>100.36387599564496</v>
      </c>
      <c r="F24" s="59">
        <f t="shared" si="4"/>
        <v>129.21538972297023</v>
      </c>
      <c r="G24" s="70"/>
      <c r="H24" s="99">
        <v>1483</v>
      </c>
      <c r="I24" s="92">
        <v>39</v>
      </c>
      <c r="J24" s="36" t="s">
        <v>39</v>
      </c>
      <c r="K24" s="132">
        <f t="shared" si="1"/>
        <v>16</v>
      </c>
      <c r="L24" s="36" t="s">
        <v>3</v>
      </c>
      <c r="M24" s="451">
        <v>21281</v>
      </c>
      <c r="N24" s="100">
        <f t="shared" si="2"/>
        <v>20005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9">
        <v>5</v>
      </c>
      <c r="B25" s="351" t="s">
        <v>2</v>
      </c>
      <c r="C25" s="231">
        <f t="shared" si="5"/>
        <v>21627</v>
      </c>
      <c r="D25" s="6">
        <f t="shared" si="6"/>
        <v>31776</v>
      </c>
      <c r="E25" s="59">
        <f t="shared" si="3"/>
        <v>89.102669742913648</v>
      </c>
      <c r="F25" s="59">
        <f t="shared" si="4"/>
        <v>68.060800604229613</v>
      </c>
      <c r="G25" s="80"/>
      <c r="H25" s="347">
        <v>1096</v>
      </c>
      <c r="I25" s="92">
        <v>27</v>
      </c>
      <c r="J25" s="36" t="s">
        <v>31</v>
      </c>
      <c r="K25" s="132">
        <f t="shared" si="1"/>
        <v>13</v>
      </c>
      <c r="L25" s="36" t="s">
        <v>7</v>
      </c>
      <c r="M25" s="451">
        <v>19170</v>
      </c>
      <c r="N25" s="100">
        <f t="shared" si="2"/>
        <v>17453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9">
        <v>6</v>
      </c>
      <c r="B26" s="36" t="s">
        <v>3</v>
      </c>
      <c r="C26" s="231">
        <f t="shared" si="5"/>
        <v>20005</v>
      </c>
      <c r="D26" s="6">
        <f t="shared" si="6"/>
        <v>21462</v>
      </c>
      <c r="E26" s="59">
        <f t="shared" si="3"/>
        <v>94.004041163479158</v>
      </c>
      <c r="F26" s="59">
        <f t="shared" si="4"/>
        <v>93.21125710558195</v>
      </c>
      <c r="G26" s="70"/>
      <c r="H26" s="99">
        <v>845</v>
      </c>
      <c r="I26" s="92">
        <v>4</v>
      </c>
      <c r="J26" s="36" t="s">
        <v>11</v>
      </c>
      <c r="K26" s="132">
        <f t="shared" si="1"/>
        <v>17</v>
      </c>
      <c r="L26" s="36" t="s">
        <v>21</v>
      </c>
      <c r="M26" s="451">
        <v>15057</v>
      </c>
      <c r="N26" s="100">
        <f t="shared" si="2"/>
        <v>15855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9">
        <v>7</v>
      </c>
      <c r="B27" s="36" t="s">
        <v>7</v>
      </c>
      <c r="C27" s="231">
        <f t="shared" si="5"/>
        <v>17453</v>
      </c>
      <c r="D27" s="6">
        <f t="shared" si="6"/>
        <v>15753</v>
      </c>
      <c r="E27" s="59">
        <f t="shared" si="3"/>
        <v>91.043296817944707</v>
      </c>
      <c r="F27" s="59">
        <f t="shared" si="4"/>
        <v>110.79159525169808</v>
      </c>
      <c r="G27" s="70"/>
      <c r="H27" s="99">
        <v>660</v>
      </c>
      <c r="I27" s="92">
        <v>32</v>
      </c>
      <c r="J27" s="36" t="s">
        <v>35</v>
      </c>
      <c r="K27" s="132">
        <f t="shared" si="1"/>
        <v>1</v>
      </c>
      <c r="L27" s="36" t="s">
        <v>4</v>
      </c>
      <c r="M27" s="452">
        <v>16239</v>
      </c>
      <c r="N27" s="100">
        <f t="shared" si="2"/>
        <v>15233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9">
        <v>8</v>
      </c>
      <c r="B28" s="36" t="s">
        <v>21</v>
      </c>
      <c r="C28" s="231">
        <f t="shared" si="5"/>
        <v>15855</v>
      </c>
      <c r="D28" s="6">
        <f t="shared" si="6"/>
        <v>20939</v>
      </c>
      <c r="E28" s="59">
        <f t="shared" si="3"/>
        <v>105.29986052998606</v>
      </c>
      <c r="F28" s="59">
        <f t="shared" si="4"/>
        <v>75.719948421605622</v>
      </c>
      <c r="G28" s="81"/>
      <c r="H28" s="99">
        <v>395</v>
      </c>
      <c r="I28" s="92">
        <v>12</v>
      </c>
      <c r="J28" s="36" t="s">
        <v>18</v>
      </c>
      <c r="K28" s="207">
        <f t="shared" si="1"/>
        <v>11</v>
      </c>
      <c r="L28" s="85" t="s">
        <v>17</v>
      </c>
      <c r="M28" s="453">
        <v>13116</v>
      </c>
      <c r="N28" s="191">
        <f t="shared" si="2"/>
        <v>14697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9">
        <v>9</v>
      </c>
      <c r="B29" s="36" t="s">
        <v>4</v>
      </c>
      <c r="C29" s="231">
        <f t="shared" si="5"/>
        <v>15233</v>
      </c>
      <c r="D29" s="6">
        <f t="shared" si="6"/>
        <v>17001</v>
      </c>
      <c r="E29" s="59">
        <f t="shared" si="3"/>
        <v>93.805037255988665</v>
      </c>
      <c r="F29" s="59">
        <f t="shared" si="4"/>
        <v>89.60061172872183</v>
      </c>
      <c r="G29" s="80"/>
      <c r="H29" s="99">
        <v>363</v>
      </c>
      <c r="I29" s="92">
        <v>15</v>
      </c>
      <c r="J29" s="36" t="s">
        <v>20</v>
      </c>
      <c r="K29" s="130"/>
      <c r="L29" s="130" t="s">
        <v>55</v>
      </c>
      <c r="M29" s="454">
        <v>402493</v>
      </c>
      <c r="N29" s="196">
        <f>SUM(H44)</f>
        <v>401089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2">
        <v>10</v>
      </c>
      <c r="B30" s="85" t="s">
        <v>17</v>
      </c>
      <c r="C30" s="231">
        <f t="shared" si="5"/>
        <v>14697</v>
      </c>
      <c r="D30" s="6">
        <f t="shared" si="6"/>
        <v>10895</v>
      </c>
      <c r="E30" s="65">
        <f t="shared" si="3"/>
        <v>112.05397987191216</v>
      </c>
      <c r="F30" s="71">
        <f t="shared" si="4"/>
        <v>134.89674162459843</v>
      </c>
      <c r="G30" s="83"/>
      <c r="H30" s="99">
        <v>304</v>
      </c>
      <c r="I30" s="92">
        <v>20</v>
      </c>
      <c r="J30" s="36" t="s">
        <v>24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3"/>
      <c r="B31" s="74" t="s">
        <v>57</v>
      </c>
      <c r="C31" s="75">
        <f>SUM(H44)</f>
        <v>401089</v>
      </c>
      <c r="D31" s="75">
        <f>SUM(L14)</f>
        <v>379567</v>
      </c>
      <c r="E31" s="78">
        <f>SUM(N29/M29*100)</f>
        <v>99.651174057685481</v>
      </c>
      <c r="F31" s="71">
        <f t="shared" si="4"/>
        <v>105.67014519175797</v>
      </c>
      <c r="G31" s="93">
        <f>SUM(M37)</f>
        <v>47.349492646674513</v>
      </c>
      <c r="H31" s="99">
        <v>274</v>
      </c>
      <c r="I31" s="92">
        <v>7</v>
      </c>
      <c r="J31" s="36" t="s">
        <v>14</v>
      </c>
      <c r="K31" s="1"/>
      <c r="L31" s="58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100">
        <v>115</v>
      </c>
      <c r="I32" s="92">
        <v>5</v>
      </c>
      <c r="J32" s="36" t="s">
        <v>12</v>
      </c>
      <c r="K32" s="1"/>
      <c r="L32" s="414" t="s">
        <v>196</v>
      </c>
      <c r="M32" s="28">
        <v>189544</v>
      </c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9">
        <v>98</v>
      </c>
      <c r="I33" s="92">
        <v>37</v>
      </c>
      <c r="J33" s="36" t="s">
        <v>37</v>
      </c>
      <c r="K33" s="1"/>
      <c r="L33" s="414" t="s">
        <v>197</v>
      </c>
      <c r="M33" s="28">
        <v>190948</v>
      </c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48">
        <v>83</v>
      </c>
      <c r="I34" s="92">
        <v>23</v>
      </c>
      <c r="J34" s="36" t="s">
        <v>27</v>
      </c>
      <c r="K34" s="1"/>
      <c r="L34" s="414" t="s">
        <v>195</v>
      </c>
      <c r="M34" s="28">
        <v>402493</v>
      </c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409">
        <v>59</v>
      </c>
      <c r="I35" s="92">
        <v>29</v>
      </c>
      <c r="J35" s="36" t="s">
        <v>54</v>
      </c>
      <c r="K35" s="1"/>
      <c r="L35" s="489" t="s">
        <v>198</v>
      </c>
      <c r="M35" s="28">
        <v>401089</v>
      </c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100">
        <v>57</v>
      </c>
      <c r="I36" s="92">
        <v>18</v>
      </c>
      <c r="J36" s="36" t="s">
        <v>22</v>
      </c>
      <c r="K36" s="1"/>
      <c r="L36" s="485"/>
      <c r="M36" s="485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9">
        <v>39</v>
      </c>
      <c r="I37" s="92">
        <v>19</v>
      </c>
      <c r="J37" s="36" t="s">
        <v>23</v>
      </c>
      <c r="K37" s="1"/>
      <c r="L37" s="51" t="s">
        <v>199</v>
      </c>
      <c r="M37" s="490">
        <f>SUM(M32+M33)/(M34+M35)*100</f>
        <v>47.349492646674513</v>
      </c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9">
        <v>4</v>
      </c>
      <c r="I38" s="92">
        <v>6</v>
      </c>
      <c r="J38" s="36" t="s">
        <v>13</v>
      </c>
      <c r="K38" s="1"/>
      <c r="L38" s="485"/>
      <c r="M38" s="485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393">
        <v>1</v>
      </c>
      <c r="I39" s="92">
        <v>30</v>
      </c>
      <c r="J39" s="36" t="s">
        <v>33</v>
      </c>
      <c r="K39" s="1"/>
      <c r="L39" s="58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347">
        <v>1</v>
      </c>
      <c r="I40" s="92">
        <v>35</v>
      </c>
      <c r="J40" s="36" t="s">
        <v>36</v>
      </c>
      <c r="K40" s="1"/>
      <c r="L40" s="58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347">
        <v>0</v>
      </c>
      <c r="I41" s="92">
        <v>8</v>
      </c>
      <c r="J41" s="36" t="s">
        <v>15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9">
        <v>0</v>
      </c>
      <c r="I42" s="92">
        <v>22</v>
      </c>
      <c r="J42" s="36" t="s">
        <v>26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99">
        <v>0</v>
      </c>
      <c r="I43" s="92">
        <v>28</v>
      </c>
      <c r="J43" s="36" t="s">
        <v>32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5">
        <f>SUM(H4:H43)</f>
        <v>401089</v>
      </c>
      <c r="I44" s="92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H47" s="483" t="s">
        <v>201</v>
      </c>
      <c r="L47" s="505" t="s">
        <v>193</v>
      </c>
      <c r="M47" s="52"/>
      <c r="N47" s="28"/>
      <c r="Q47" s="1"/>
      <c r="R47" s="123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6" t="s">
        <v>187</v>
      </c>
      <c r="I48" s="92"/>
      <c r="J48" s="217" t="s">
        <v>92</v>
      </c>
      <c r="K48" s="4"/>
      <c r="L48" s="386" t="s">
        <v>180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ht="13.5" customHeight="1" x14ac:dyDescent="0.15">
      <c r="A49" s="1"/>
      <c r="B49" s="1"/>
      <c r="C49" s="1"/>
      <c r="D49" s="1"/>
      <c r="E49" s="1"/>
      <c r="F49" s="1"/>
      <c r="G49" s="1"/>
      <c r="H49" s="107" t="s">
        <v>100</v>
      </c>
      <c r="I49" s="92"/>
      <c r="J49" s="161" t="s">
        <v>9</v>
      </c>
      <c r="K49" s="4"/>
      <c r="L49" s="386" t="s">
        <v>100</v>
      </c>
      <c r="M49" s="506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ht="13.5" customHeight="1" x14ac:dyDescent="0.15">
      <c r="A50" s="1"/>
      <c r="B50" s="1"/>
      <c r="C50" s="1"/>
      <c r="D50" s="1"/>
      <c r="E50" s="1"/>
      <c r="F50" s="1"/>
      <c r="G50" s="1"/>
      <c r="H50" s="47">
        <v>16040</v>
      </c>
      <c r="I50" s="92">
        <v>16</v>
      </c>
      <c r="J50" s="36" t="s">
        <v>3</v>
      </c>
      <c r="K50" s="384">
        <f>SUM(I50)</f>
        <v>16</v>
      </c>
      <c r="L50" s="387">
        <v>10653</v>
      </c>
      <c r="M50" s="506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ht="13.5" customHeight="1" x14ac:dyDescent="0.15">
      <c r="A51" s="1"/>
      <c r="B51" s="1"/>
      <c r="C51" s="1"/>
      <c r="D51" s="1"/>
      <c r="E51" s="1"/>
      <c r="F51" s="1"/>
      <c r="G51" s="1"/>
      <c r="H51" s="48">
        <v>8009</v>
      </c>
      <c r="I51" s="92">
        <v>33</v>
      </c>
      <c r="J51" s="36" t="s">
        <v>0</v>
      </c>
      <c r="K51" s="384">
        <f t="shared" ref="K51:K59" si="7">SUM(I51)</f>
        <v>33</v>
      </c>
      <c r="L51" s="388">
        <v>3735</v>
      </c>
      <c r="M51" s="506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99">
        <v>3140</v>
      </c>
      <c r="I52" s="92">
        <v>40</v>
      </c>
      <c r="J52" s="36" t="s">
        <v>2</v>
      </c>
      <c r="K52" s="384">
        <f t="shared" si="7"/>
        <v>40</v>
      </c>
      <c r="L52" s="388">
        <v>2112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6" t="s">
        <v>46</v>
      </c>
      <c r="B53" s="67" t="s">
        <v>47</v>
      </c>
      <c r="C53" s="67" t="s">
        <v>187</v>
      </c>
      <c r="D53" s="67" t="s">
        <v>180</v>
      </c>
      <c r="E53" s="67" t="s">
        <v>41</v>
      </c>
      <c r="F53" s="67" t="s">
        <v>50</v>
      </c>
      <c r="G53" s="330" t="s">
        <v>191</v>
      </c>
      <c r="H53" s="48">
        <v>3002</v>
      </c>
      <c r="I53" s="92">
        <v>26</v>
      </c>
      <c r="J53" s="36" t="s">
        <v>30</v>
      </c>
      <c r="K53" s="384">
        <f t="shared" si="7"/>
        <v>26</v>
      </c>
      <c r="L53" s="388">
        <v>6093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9">
        <v>1</v>
      </c>
      <c r="B54" s="36" t="s">
        <v>3</v>
      </c>
      <c r="C54" s="47">
        <f>SUM(H50)</f>
        <v>16040</v>
      </c>
      <c r="D54" s="111">
        <f>SUM(L50)</f>
        <v>10653</v>
      </c>
      <c r="E54" s="59">
        <f t="shared" ref="E54:E63" si="8">SUM(N67/M67*100)</f>
        <v>98.914652195362606</v>
      </c>
      <c r="F54" s="59">
        <f t="shared" ref="F54:F61" si="9">SUM(C54/D54*100)</f>
        <v>150.56791514127477</v>
      </c>
      <c r="G54" s="70"/>
      <c r="H54" s="48">
        <v>1554</v>
      </c>
      <c r="I54" s="92">
        <v>31</v>
      </c>
      <c r="J54" s="36" t="s">
        <v>64</v>
      </c>
      <c r="K54" s="384">
        <f t="shared" si="7"/>
        <v>31</v>
      </c>
      <c r="L54" s="388">
        <v>1903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9">
        <v>2</v>
      </c>
      <c r="B55" s="36" t="s">
        <v>0</v>
      </c>
      <c r="C55" s="47">
        <f t="shared" ref="C55:C63" si="10">SUM(H51)</f>
        <v>8009</v>
      </c>
      <c r="D55" s="111">
        <f t="shared" ref="D55:D63" si="11">SUM(L51)</f>
        <v>3735</v>
      </c>
      <c r="E55" s="59">
        <f t="shared" si="8"/>
        <v>87.358202443280973</v>
      </c>
      <c r="F55" s="59">
        <f t="shared" si="9"/>
        <v>214.43105756358767</v>
      </c>
      <c r="G55" s="70"/>
      <c r="H55" s="347">
        <v>1507</v>
      </c>
      <c r="I55" s="92">
        <v>34</v>
      </c>
      <c r="J55" s="36" t="s">
        <v>1</v>
      </c>
      <c r="K55" s="384">
        <f t="shared" si="7"/>
        <v>34</v>
      </c>
      <c r="L55" s="388">
        <v>2726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9">
        <v>3</v>
      </c>
      <c r="B56" s="36" t="s">
        <v>2</v>
      </c>
      <c r="C56" s="47">
        <f t="shared" si="10"/>
        <v>3140</v>
      </c>
      <c r="D56" s="111">
        <f t="shared" si="11"/>
        <v>2112</v>
      </c>
      <c r="E56" s="59">
        <f t="shared" si="8"/>
        <v>98.525258864135552</v>
      </c>
      <c r="F56" s="59">
        <f t="shared" si="9"/>
        <v>148.67424242424244</v>
      </c>
      <c r="G56" s="70"/>
      <c r="H56" s="99">
        <v>1371</v>
      </c>
      <c r="I56" s="92">
        <v>22</v>
      </c>
      <c r="J56" s="36" t="s">
        <v>26</v>
      </c>
      <c r="K56" s="384">
        <f t="shared" si="7"/>
        <v>22</v>
      </c>
      <c r="L56" s="388">
        <v>1371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9">
        <v>4</v>
      </c>
      <c r="B57" s="36" t="s">
        <v>30</v>
      </c>
      <c r="C57" s="47">
        <f t="shared" si="10"/>
        <v>3002</v>
      </c>
      <c r="D57" s="111">
        <f t="shared" si="11"/>
        <v>6093</v>
      </c>
      <c r="E57" s="59">
        <f t="shared" si="8"/>
        <v>106.5672701455449</v>
      </c>
      <c r="F57" s="59">
        <f t="shared" si="9"/>
        <v>49.269653700968327</v>
      </c>
      <c r="G57" s="70"/>
      <c r="H57" s="48">
        <v>1087</v>
      </c>
      <c r="I57" s="92">
        <v>38</v>
      </c>
      <c r="J57" s="36" t="s">
        <v>38</v>
      </c>
      <c r="K57" s="384">
        <f t="shared" si="7"/>
        <v>38</v>
      </c>
      <c r="L57" s="388">
        <v>1665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9">
        <v>5</v>
      </c>
      <c r="B58" s="36" t="s">
        <v>64</v>
      </c>
      <c r="C58" s="47">
        <f t="shared" si="10"/>
        <v>1554</v>
      </c>
      <c r="D58" s="111">
        <f t="shared" si="11"/>
        <v>1903</v>
      </c>
      <c r="E58" s="59">
        <f t="shared" si="8"/>
        <v>127.90123456790124</v>
      </c>
      <c r="F58" s="59">
        <f t="shared" si="9"/>
        <v>81.66053599579611</v>
      </c>
      <c r="G58" s="80"/>
      <c r="H58" s="99">
        <v>1084</v>
      </c>
      <c r="I58" s="92">
        <v>14</v>
      </c>
      <c r="J58" s="36" t="s">
        <v>19</v>
      </c>
      <c r="K58" s="384">
        <f t="shared" si="7"/>
        <v>14</v>
      </c>
      <c r="L58" s="388">
        <v>681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9">
        <v>6</v>
      </c>
      <c r="B59" s="36" t="s">
        <v>1</v>
      </c>
      <c r="C59" s="47">
        <f t="shared" si="10"/>
        <v>1507</v>
      </c>
      <c r="D59" s="111">
        <f t="shared" si="11"/>
        <v>2726</v>
      </c>
      <c r="E59" s="59">
        <f t="shared" si="8"/>
        <v>100.39973351099268</v>
      </c>
      <c r="F59" s="59">
        <f t="shared" si="9"/>
        <v>55.282465150403524</v>
      </c>
      <c r="G59" s="70"/>
      <c r="H59" s="463">
        <v>885</v>
      </c>
      <c r="I59" s="153">
        <v>1</v>
      </c>
      <c r="J59" s="85" t="s">
        <v>4</v>
      </c>
      <c r="K59" s="385">
        <f t="shared" si="7"/>
        <v>1</v>
      </c>
      <c r="L59" s="389">
        <v>841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41">
        <v>7</v>
      </c>
      <c r="B60" s="36" t="s">
        <v>26</v>
      </c>
      <c r="C60" s="100">
        <f t="shared" si="10"/>
        <v>1371</v>
      </c>
      <c r="D60" s="111">
        <f t="shared" si="11"/>
        <v>1371</v>
      </c>
      <c r="E60" s="59">
        <f t="shared" si="8"/>
        <v>100</v>
      </c>
      <c r="F60" s="59">
        <f t="shared" si="9"/>
        <v>100</v>
      </c>
      <c r="G60" s="442"/>
      <c r="H60" s="474">
        <v>826</v>
      </c>
      <c r="I60" s="256">
        <v>24</v>
      </c>
      <c r="J60" s="503" t="s">
        <v>28</v>
      </c>
      <c r="K60" s="443" t="s">
        <v>8</v>
      </c>
      <c r="L60" s="457">
        <v>33967</v>
      </c>
      <c r="M60" s="444"/>
      <c r="N60" s="102"/>
      <c r="Q60" s="101"/>
      <c r="R60" s="444"/>
      <c r="S60" s="102"/>
      <c r="T60" s="102"/>
      <c r="U60" s="102"/>
      <c r="V60" s="102"/>
      <c r="W60" s="101"/>
      <c r="X60" s="101"/>
      <c r="Y60" s="101"/>
      <c r="Z60" s="101"/>
      <c r="AA60" s="101"/>
      <c r="AB60" s="101"/>
      <c r="AC60" s="101"/>
      <c r="AD60" s="101"/>
      <c r="AE60" s="101"/>
    </row>
    <row r="61" spans="1:31" x14ac:dyDescent="0.15">
      <c r="A61" s="69">
        <v>8</v>
      </c>
      <c r="B61" s="36" t="s">
        <v>38</v>
      </c>
      <c r="C61" s="47">
        <f t="shared" si="10"/>
        <v>1087</v>
      </c>
      <c r="D61" s="111">
        <f t="shared" si="11"/>
        <v>1665</v>
      </c>
      <c r="E61" s="59">
        <f t="shared" si="8"/>
        <v>98.371040723981892</v>
      </c>
      <c r="F61" s="59">
        <f t="shared" si="9"/>
        <v>65.285285285285283</v>
      </c>
      <c r="G61" s="81"/>
      <c r="H61" s="99">
        <v>450</v>
      </c>
      <c r="I61" s="92">
        <v>25</v>
      </c>
      <c r="J61" s="36" t="s">
        <v>29</v>
      </c>
      <c r="K61" s="60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9">
        <v>9</v>
      </c>
      <c r="B62" s="36" t="s">
        <v>19</v>
      </c>
      <c r="C62" s="47">
        <f t="shared" si="10"/>
        <v>1084</v>
      </c>
      <c r="D62" s="111">
        <f t="shared" si="11"/>
        <v>681</v>
      </c>
      <c r="E62" s="59">
        <f t="shared" si="8"/>
        <v>112.91666666666667</v>
      </c>
      <c r="F62" s="59">
        <f>SUM(C62/D62*100)</f>
        <v>159.17767988252569</v>
      </c>
      <c r="G62" s="80"/>
      <c r="H62" s="48">
        <v>432</v>
      </c>
      <c r="I62" s="92">
        <v>15</v>
      </c>
      <c r="J62" s="36" t="s">
        <v>20</v>
      </c>
      <c r="K62" s="60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2">
        <v>10</v>
      </c>
      <c r="B63" s="85" t="s">
        <v>4</v>
      </c>
      <c r="C63" s="47">
        <f t="shared" si="10"/>
        <v>885</v>
      </c>
      <c r="D63" s="111">
        <f t="shared" si="11"/>
        <v>841</v>
      </c>
      <c r="E63" s="65">
        <f t="shared" si="8"/>
        <v>111.4609571788413</v>
      </c>
      <c r="F63" s="59">
        <f>SUM(C63/D63*100)</f>
        <v>105.23186682520809</v>
      </c>
      <c r="G63" s="83"/>
      <c r="H63" s="48">
        <v>347</v>
      </c>
      <c r="I63" s="92">
        <v>36</v>
      </c>
      <c r="J63" s="36" t="s">
        <v>5</v>
      </c>
      <c r="K63" s="60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3"/>
      <c r="B64" s="74" t="s">
        <v>57</v>
      </c>
      <c r="C64" s="75">
        <f>SUM(H90)</f>
        <v>40136</v>
      </c>
      <c r="D64" s="75">
        <f>SUM(L60)</f>
        <v>33967</v>
      </c>
      <c r="E64" s="78">
        <f>SUM(N77/M77*100)</f>
        <v>98.256952604778689</v>
      </c>
      <c r="F64" s="78">
        <f>SUM(C64/D64*100)</f>
        <v>118.16174522330498</v>
      </c>
      <c r="G64" s="492">
        <f>SUM(M87)</f>
        <v>117.37133260891039</v>
      </c>
      <c r="H64" s="409">
        <v>222</v>
      </c>
      <c r="I64" s="92">
        <v>37</v>
      </c>
      <c r="J64" s="36" t="s">
        <v>37</v>
      </c>
      <c r="K64" s="56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47">
        <v>122</v>
      </c>
      <c r="I65" s="92">
        <v>13</v>
      </c>
      <c r="J65" s="36" t="s">
        <v>7</v>
      </c>
      <c r="L65" s="1"/>
      <c r="M65" s="505" t="s">
        <v>193</v>
      </c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8">
        <v>37</v>
      </c>
      <c r="I66" s="92">
        <v>9</v>
      </c>
      <c r="J66" s="395" t="s">
        <v>171</v>
      </c>
      <c r="K66" s="1"/>
      <c r="L66" s="218" t="s">
        <v>92</v>
      </c>
      <c r="M66" s="402" t="s">
        <v>63</v>
      </c>
      <c r="N66" s="46" t="s">
        <v>75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48">
        <v>11</v>
      </c>
      <c r="I67" s="92">
        <v>19</v>
      </c>
      <c r="J67" s="36" t="s">
        <v>23</v>
      </c>
      <c r="K67" s="4">
        <f>SUM(I50)</f>
        <v>16</v>
      </c>
      <c r="L67" s="36" t="s">
        <v>3</v>
      </c>
      <c r="M67" s="494">
        <v>16216</v>
      </c>
      <c r="N67" s="100">
        <f>SUM(H50)</f>
        <v>16040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48">
        <v>5</v>
      </c>
      <c r="I68" s="92">
        <v>17</v>
      </c>
      <c r="J68" s="36" t="s">
        <v>21</v>
      </c>
      <c r="K68" s="4">
        <f t="shared" ref="K68:K76" si="12">SUM(I51)</f>
        <v>33</v>
      </c>
      <c r="L68" s="36" t="s">
        <v>0</v>
      </c>
      <c r="M68" s="495">
        <v>9168</v>
      </c>
      <c r="N68" s="100">
        <f t="shared" ref="N68:N76" si="13">SUM(H51)</f>
        <v>8009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5</v>
      </c>
      <c r="I69" s="92">
        <v>23</v>
      </c>
      <c r="J69" s="36" t="s">
        <v>27</v>
      </c>
      <c r="K69" s="4">
        <f t="shared" si="12"/>
        <v>40</v>
      </c>
      <c r="L69" s="36" t="s">
        <v>2</v>
      </c>
      <c r="M69" s="495">
        <v>3187</v>
      </c>
      <c r="N69" s="100">
        <f t="shared" si="13"/>
        <v>3140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0</v>
      </c>
      <c r="I70" s="92">
        <v>2</v>
      </c>
      <c r="J70" s="36" t="s">
        <v>6</v>
      </c>
      <c r="K70" s="4">
        <f t="shared" si="12"/>
        <v>26</v>
      </c>
      <c r="L70" s="36" t="s">
        <v>30</v>
      </c>
      <c r="M70" s="495">
        <v>2817</v>
      </c>
      <c r="N70" s="100">
        <f t="shared" si="13"/>
        <v>3002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99">
        <v>0</v>
      </c>
      <c r="I71" s="92">
        <v>3</v>
      </c>
      <c r="J71" s="36" t="s">
        <v>10</v>
      </c>
      <c r="K71" s="4">
        <f t="shared" si="12"/>
        <v>31</v>
      </c>
      <c r="L71" s="36" t="s">
        <v>64</v>
      </c>
      <c r="M71" s="495">
        <v>1215</v>
      </c>
      <c r="N71" s="100">
        <f t="shared" si="13"/>
        <v>1554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99">
        <v>0</v>
      </c>
      <c r="I72" s="92">
        <v>4</v>
      </c>
      <c r="J72" s="36" t="s">
        <v>11</v>
      </c>
      <c r="K72" s="4">
        <f t="shared" si="12"/>
        <v>34</v>
      </c>
      <c r="L72" s="36" t="s">
        <v>1</v>
      </c>
      <c r="M72" s="495">
        <v>1501</v>
      </c>
      <c r="N72" s="100">
        <f t="shared" si="13"/>
        <v>1507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347">
        <v>0</v>
      </c>
      <c r="I73" s="92">
        <v>5</v>
      </c>
      <c r="J73" s="36" t="s">
        <v>12</v>
      </c>
      <c r="K73" s="4">
        <f t="shared" si="12"/>
        <v>22</v>
      </c>
      <c r="L73" s="36" t="s">
        <v>26</v>
      </c>
      <c r="M73" s="495">
        <v>1371</v>
      </c>
      <c r="N73" s="100">
        <f t="shared" si="13"/>
        <v>1371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8">
        <v>0</v>
      </c>
      <c r="I74" s="92">
        <v>6</v>
      </c>
      <c r="J74" s="36" t="s">
        <v>13</v>
      </c>
      <c r="K74" s="4">
        <f t="shared" si="12"/>
        <v>38</v>
      </c>
      <c r="L74" s="36" t="s">
        <v>38</v>
      </c>
      <c r="M74" s="495">
        <v>1105</v>
      </c>
      <c r="N74" s="100">
        <f t="shared" si="13"/>
        <v>1087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2">
        <v>7</v>
      </c>
      <c r="J75" s="36" t="s">
        <v>14</v>
      </c>
      <c r="K75" s="4">
        <f t="shared" si="12"/>
        <v>14</v>
      </c>
      <c r="L75" s="36" t="s">
        <v>19</v>
      </c>
      <c r="M75" s="495">
        <v>960</v>
      </c>
      <c r="N75" s="100">
        <f t="shared" si="13"/>
        <v>1084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99">
        <v>0</v>
      </c>
      <c r="I76" s="92">
        <v>8</v>
      </c>
      <c r="J76" s="36" t="s">
        <v>15</v>
      </c>
      <c r="K76" s="15">
        <f t="shared" si="12"/>
        <v>1</v>
      </c>
      <c r="L76" s="85" t="s">
        <v>4</v>
      </c>
      <c r="M76" s="496">
        <v>794</v>
      </c>
      <c r="N76" s="191">
        <f t="shared" si="13"/>
        <v>885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8">
        <v>0</v>
      </c>
      <c r="I77" s="92">
        <v>10</v>
      </c>
      <c r="J77" s="36" t="s">
        <v>16</v>
      </c>
      <c r="K77" s="4"/>
      <c r="L77" s="130" t="s">
        <v>56</v>
      </c>
      <c r="M77" s="353">
        <v>40848</v>
      </c>
      <c r="N77" s="196">
        <f>SUM(H90)</f>
        <v>40136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47">
        <v>0</v>
      </c>
      <c r="I78" s="92">
        <v>11</v>
      </c>
      <c r="J78" s="36" t="s">
        <v>17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99">
        <v>0</v>
      </c>
      <c r="I79" s="92">
        <v>12</v>
      </c>
      <c r="J79" s="36" t="s">
        <v>18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09">
        <v>0</v>
      </c>
      <c r="I80" s="92">
        <v>18</v>
      </c>
      <c r="J80" s="36" t="s">
        <v>22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2">
        <v>20</v>
      </c>
      <c r="J81" s="36" t="s">
        <v>24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2">
        <v>21</v>
      </c>
      <c r="J82" s="36" t="s">
        <v>72</v>
      </c>
      <c r="L82" s="414" t="s">
        <v>196</v>
      </c>
      <c r="M82" s="28">
        <v>47170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2">
        <v>27</v>
      </c>
      <c r="J83" s="36" t="s">
        <v>31</v>
      </c>
      <c r="L83" s="414" t="s">
        <v>197</v>
      </c>
      <c r="M83" s="28">
        <v>47882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2">
        <v>28</v>
      </c>
      <c r="J84" s="36" t="s">
        <v>32</v>
      </c>
      <c r="L84" s="414" t="s">
        <v>195</v>
      </c>
      <c r="M84" s="28">
        <v>40848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48">
        <v>0</v>
      </c>
      <c r="I85" s="92">
        <v>29</v>
      </c>
      <c r="J85" s="36" t="s">
        <v>54</v>
      </c>
      <c r="L85" s="489" t="s">
        <v>198</v>
      </c>
      <c r="M85" s="28">
        <v>40136</v>
      </c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48">
        <v>0</v>
      </c>
      <c r="I86" s="92">
        <v>30</v>
      </c>
      <c r="J86" s="36" t="s">
        <v>33</v>
      </c>
      <c r="L86" s="485"/>
      <c r="M86" s="485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8">
        <v>0</v>
      </c>
      <c r="I87" s="92">
        <v>32</v>
      </c>
      <c r="J87" s="36" t="s">
        <v>35</v>
      </c>
      <c r="L87" s="51" t="s">
        <v>199</v>
      </c>
      <c r="M87" s="490">
        <f>SUM(M82+M83)/(M84+M85)*100</f>
        <v>117.37133260891039</v>
      </c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99">
        <v>0</v>
      </c>
      <c r="I88" s="92">
        <v>35</v>
      </c>
      <c r="J88" s="36" t="s">
        <v>36</v>
      </c>
      <c r="L88" s="485"/>
      <c r="M88" s="485"/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8">
        <v>0</v>
      </c>
      <c r="I89" s="92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3">
        <f>SUM(H50:H89)</f>
        <v>40136</v>
      </c>
      <c r="I90" s="92"/>
      <c r="J90" s="4" t="s">
        <v>48</v>
      </c>
      <c r="Q90" s="1"/>
      <c r="R90" s="12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1"/>
  <sheetViews>
    <sheetView zoomScaleNormal="100" workbookViewId="0">
      <selection activeCell="O39" sqref="O39"/>
    </sheetView>
  </sheetViews>
  <sheetFormatPr defaultRowHeight="13.5" customHeight="1" x14ac:dyDescent="0.15"/>
  <cols>
    <col min="1" max="1" width="6.125" style="477" customWidth="1"/>
    <col min="2" max="2" width="19.25" style="477" customWidth="1"/>
    <col min="3" max="4" width="13.25" style="477" customWidth="1"/>
    <col min="5" max="6" width="11.875" style="477" customWidth="1"/>
    <col min="7" max="7" width="19.875" style="477" customWidth="1"/>
    <col min="8" max="8" width="14.5" style="477" customWidth="1"/>
    <col min="9" max="9" width="5.125" style="477" customWidth="1"/>
    <col min="10" max="10" width="17.625" style="477" customWidth="1"/>
    <col min="11" max="11" width="5" style="477" customWidth="1"/>
    <col min="12" max="12" width="17.875" style="477" customWidth="1"/>
    <col min="13" max="13" width="15.375" style="1" customWidth="1"/>
    <col min="14" max="14" width="14.25" style="1" customWidth="1"/>
    <col min="15" max="15" width="10.5" style="477" customWidth="1"/>
    <col min="16" max="16" width="9" style="477"/>
    <col min="17" max="17" width="7.75" style="477" customWidth="1"/>
    <col min="18" max="18" width="14" style="477" customWidth="1"/>
    <col min="19" max="30" width="7.625" style="477" customWidth="1"/>
    <col min="31" max="16384" width="9" style="477"/>
  </cols>
  <sheetData>
    <row r="1" spans="8:30" ht="13.5" customHeight="1" x14ac:dyDescent="0.2">
      <c r="H1" s="184" t="s">
        <v>70</v>
      </c>
      <c r="I1" s="483"/>
      <c r="J1" s="50"/>
      <c r="K1" s="1"/>
      <c r="L1" s="51"/>
      <c r="M1" s="499"/>
      <c r="N1" s="51"/>
      <c r="O1" s="52"/>
      <c r="Q1" s="1"/>
      <c r="R1" s="12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8" t="s">
        <v>190</v>
      </c>
      <c r="I2" s="4"/>
      <c r="J2" s="209" t="s">
        <v>70</v>
      </c>
      <c r="K2" s="90"/>
      <c r="L2" s="376" t="s">
        <v>184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100</v>
      </c>
      <c r="I3" s="4"/>
      <c r="J3" s="161" t="s">
        <v>9</v>
      </c>
      <c r="K3" s="90"/>
      <c r="L3" s="377" t="s">
        <v>100</v>
      </c>
      <c r="M3" s="507"/>
      <c r="N3" s="508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100">
        <v>20835</v>
      </c>
      <c r="I4" s="92">
        <v>33</v>
      </c>
      <c r="J4" s="184" t="s">
        <v>0</v>
      </c>
      <c r="K4" s="136">
        <f>SUM(I4)</f>
        <v>33</v>
      </c>
      <c r="L4" s="369">
        <v>27276</v>
      </c>
      <c r="M4" s="513" t="s">
        <v>206</v>
      </c>
      <c r="N4" s="508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9">
        <v>19740</v>
      </c>
      <c r="I5" s="92">
        <v>9</v>
      </c>
      <c r="J5" s="410" t="s">
        <v>171</v>
      </c>
      <c r="K5" s="136">
        <f t="shared" ref="K5:K13" si="0">SUM(I5)</f>
        <v>9</v>
      </c>
      <c r="L5" s="370">
        <v>18481</v>
      </c>
      <c r="M5" s="507"/>
      <c r="N5" s="508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347">
        <v>15330</v>
      </c>
      <c r="I6" s="92">
        <v>13</v>
      </c>
      <c r="J6" s="184" t="s">
        <v>7</v>
      </c>
      <c r="K6" s="136">
        <f t="shared" si="0"/>
        <v>13</v>
      </c>
      <c r="L6" s="370">
        <v>11590</v>
      </c>
      <c r="M6" s="108"/>
      <c r="N6" s="101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347">
        <v>11978</v>
      </c>
      <c r="I7" s="92">
        <v>36</v>
      </c>
      <c r="J7" s="184" t="s">
        <v>5</v>
      </c>
      <c r="K7" s="136">
        <f t="shared" si="0"/>
        <v>36</v>
      </c>
      <c r="L7" s="370">
        <v>4012</v>
      </c>
      <c r="M7" s="108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9">
        <v>9426</v>
      </c>
      <c r="I8" s="92">
        <v>34</v>
      </c>
      <c r="J8" s="184" t="s">
        <v>1</v>
      </c>
      <c r="K8" s="136">
        <f t="shared" si="0"/>
        <v>34</v>
      </c>
      <c r="L8" s="370">
        <v>8504</v>
      </c>
      <c r="M8" s="108"/>
      <c r="N8" s="106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9">
        <v>9105</v>
      </c>
      <c r="I9" s="92">
        <v>38</v>
      </c>
      <c r="J9" s="184" t="s">
        <v>38</v>
      </c>
      <c r="K9" s="136">
        <f t="shared" si="0"/>
        <v>38</v>
      </c>
      <c r="L9" s="370">
        <v>1311</v>
      </c>
      <c r="M9" s="108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9">
        <v>6972</v>
      </c>
      <c r="I10" s="92">
        <v>24</v>
      </c>
      <c r="J10" s="184" t="s">
        <v>28</v>
      </c>
      <c r="K10" s="136">
        <f t="shared" si="0"/>
        <v>24</v>
      </c>
      <c r="L10" s="370">
        <v>8548</v>
      </c>
      <c r="M10" s="108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347">
        <v>5104</v>
      </c>
      <c r="I11" s="92">
        <v>25</v>
      </c>
      <c r="J11" s="184" t="s">
        <v>29</v>
      </c>
      <c r="K11" s="136">
        <f t="shared" si="0"/>
        <v>25</v>
      </c>
      <c r="L11" s="370">
        <v>3484</v>
      </c>
      <c r="M11" s="108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9">
        <v>4069</v>
      </c>
      <c r="I12" s="92">
        <v>22</v>
      </c>
      <c r="J12" s="184" t="s">
        <v>26</v>
      </c>
      <c r="K12" s="136">
        <f t="shared" si="0"/>
        <v>22</v>
      </c>
      <c r="L12" s="370">
        <v>4311</v>
      </c>
      <c r="M12" s="108"/>
      <c r="O12" s="1"/>
      <c r="Q12" s="1"/>
      <c r="R12" s="52"/>
      <c r="S12" s="28"/>
      <c r="T12" s="28"/>
      <c r="U12" s="102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1">
        <v>3216</v>
      </c>
      <c r="I13" s="153">
        <v>1</v>
      </c>
      <c r="J13" s="255" t="s">
        <v>4</v>
      </c>
      <c r="K13" s="208">
        <f t="shared" si="0"/>
        <v>1</v>
      </c>
      <c r="L13" s="378">
        <v>2340</v>
      </c>
      <c r="M13" s="109"/>
      <c r="N13" s="110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60">
        <v>3084</v>
      </c>
      <c r="I14" s="256">
        <v>17</v>
      </c>
      <c r="J14" s="484" t="s">
        <v>21</v>
      </c>
      <c r="K14" s="90" t="s">
        <v>8</v>
      </c>
      <c r="L14" s="379">
        <v>113982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9">
        <v>2703</v>
      </c>
      <c r="I15" s="92">
        <v>2</v>
      </c>
      <c r="J15" s="184" t="s">
        <v>6</v>
      </c>
      <c r="K15" s="56"/>
      <c r="L15" s="28"/>
      <c r="N15" s="58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347">
        <v>2301</v>
      </c>
      <c r="I16" s="92">
        <v>20</v>
      </c>
      <c r="J16" s="184" t="s">
        <v>24</v>
      </c>
      <c r="K16" s="56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9">
        <v>1954</v>
      </c>
      <c r="I17" s="92">
        <v>40</v>
      </c>
      <c r="J17" s="184" t="s">
        <v>2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8">
        <v>1899</v>
      </c>
      <c r="I18" s="92">
        <v>26</v>
      </c>
      <c r="J18" s="184" t="s">
        <v>30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100">
        <v>1227</v>
      </c>
      <c r="I19" s="92">
        <v>21</v>
      </c>
      <c r="J19" s="184" t="s">
        <v>25</v>
      </c>
      <c r="K19" s="1"/>
      <c r="L19" s="58" t="s">
        <v>70</v>
      </c>
      <c r="M19" s="105" t="s">
        <v>207</v>
      </c>
      <c r="N19" s="46" t="s">
        <v>75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9">
        <v>1218</v>
      </c>
      <c r="I20" s="92">
        <v>6</v>
      </c>
      <c r="J20" s="184" t="s">
        <v>13</v>
      </c>
      <c r="K20" s="136">
        <f>SUM(I4)</f>
        <v>33</v>
      </c>
      <c r="L20" s="184" t="s">
        <v>0</v>
      </c>
      <c r="M20" s="380">
        <v>22947</v>
      </c>
      <c r="N20" s="100">
        <f>SUM(H4)</f>
        <v>20835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6" t="s">
        <v>46</v>
      </c>
      <c r="B21" s="67" t="s">
        <v>47</v>
      </c>
      <c r="C21" s="67" t="s">
        <v>187</v>
      </c>
      <c r="D21" s="67" t="s">
        <v>180</v>
      </c>
      <c r="E21" s="67" t="s">
        <v>41</v>
      </c>
      <c r="F21" s="67" t="s">
        <v>50</v>
      </c>
      <c r="G21" s="330" t="s">
        <v>191</v>
      </c>
      <c r="H21" s="99">
        <v>950</v>
      </c>
      <c r="I21" s="92">
        <v>15</v>
      </c>
      <c r="J21" s="184" t="s">
        <v>20</v>
      </c>
      <c r="K21" s="136">
        <f t="shared" ref="K21:K29" si="1">SUM(I5)</f>
        <v>9</v>
      </c>
      <c r="L21" s="410" t="s">
        <v>171</v>
      </c>
      <c r="M21" s="381">
        <v>19913</v>
      </c>
      <c r="N21" s="100">
        <f t="shared" ref="N21:N29" si="2">SUM(H5)</f>
        <v>19740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9">
        <v>1</v>
      </c>
      <c r="B22" s="184" t="s">
        <v>0</v>
      </c>
      <c r="C22" s="47">
        <f>SUM(H4)</f>
        <v>20835</v>
      </c>
      <c r="D22" s="111">
        <f>SUM(L4)</f>
        <v>27276</v>
      </c>
      <c r="E22" s="63">
        <f t="shared" ref="E22:E31" si="3">SUM(N20/M20*100)</f>
        <v>90.796182507517315</v>
      </c>
      <c r="F22" s="59">
        <f t="shared" ref="F22:F32" si="4">SUM(C22/D22*100)</f>
        <v>76.385833699956009</v>
      </c>
      <c r="G22" s="70"/>
      <c r="H22" s="99">
        <v>872</v>
      </c>
      <c r="I22" s="92">
        <v>31</v>
      </c>
      <c r="J22" s="92" t="s">
        <v>64</v>
      </c>
      <c r="K22" s="136">
        <f t="shared" si="1"/>
        <v>13</v>
      </c>
      <c r="L22" s="184" t="s">
        <v>7</v>
      </c>
      <c r="M22" s="381">
        <v>15447</v>
      </c>
      <c r="N22" s="100">
        <f t="shared" si="2"/>
        <v>15330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9">
        <v>2</v>
      </c>
      <c r="B23" s="410" t="s">
        <v>171</v>
      </c>
      <c r="C23" s="47">
        <f t="shared" ref="C23:C31" si="5">SUM(H5)</f>
        <v>19740</v>
      </c>
      <c r="D23" s="111">
        <f t="shared" ref="D23:D31" si="6">SUM(L5)</f>
        <v>18481</v>
      </c>
      <c r="E23" s="63">
        <f t="shared" si="3"/>
        <v>99.131220810525789</v>
      </c>
      <c r="F23" s="59">
        <f t="shared" si="4"/>
        <v>106.81240192630268</v>
      </c>
      <c r="G23" s="70"/>
      <c r="H23" s="99">
        <v>817</v>
      </c>
      <c r="I23" s="92">
        <v>14</v>
      </c>
      <c r="J23" s="184" t="s">
        <v>19</v>
      </c>
      <c r="K23" s="136">
        <f t="shared" si="1"/>
        <v>36</v>
      </c>
      <c r="L23" s="184" t="s">
        <v>5</v>
      </c>
      <c r="M23" s="381">
        <v>12338</v>
      </c>
      <c r="N23" s="100">
        <f t="shared" si="2"/>
        <v>11978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9">
        <v>3</v>
      </c>
      <c r="B24" s="184" t="s">
        <v>7</v>
      </c>
      <c r="C24" s="47">
        <f t="shared" si="5"/>
        <v>15330</v>
      </c>
      <c r="D24" s="111">
        <f t="shared" si="6"/>
        <v>11590</v>
      </c>
      <c r="E24" s="63">
        <f t="shared" si="3"/>
        <v>99.242571373082157</v>
      </c>
      <c r="F24" s="59">
        <f t="shared" si="4"/>
        <v>132.26919758412424</v>
      </c>
      <c r="G24" s="70"/>
      <c r="H24" s="99">
        <v>714</v>
      </c>
      <c r="I24" s="92">
        <v>16</v>
      </c>
      <c r="J24" s="184" t="s">
        <v>3</v>
      </c>
      <c r="K24" s="136">
        <f t="shared" si="1"/>
        <v>34</v>
      </c>
      <c r="L24" s="184" t="s">
        <v>1</v>
      </c>
      <c r="M24" s="381">
        <v>9164</v>
      </c>
      <c r="N24" s="100">
        <f t="shared" si="2"/>
        <v>9426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9">
        <v>4</v>
      </c>
      <c r="B25" s="184" t="s">
        <v>5</v>
      </c>
      <c r="C25" s="47">
        <f t="shared" si="5"/>
        <v>11978</v>
      </c>
      <c r="D25" s="111">
        <f t="shared" si="6"/>
        <v>4012</v>
      </c>
      <c r="E25" s="63">
        <f t="shared" si="3"/>
        <v>97.0821851191441</v>
      </c>
      <c r="F25" s="59">
        <f t="shared" si="4"/>
        <v>298.55433698903289</v>
      </c>
      <c r="G25" s="70"/>
      <c r="H25" s="347">
        <v>643</v>
      </c>
      <c r="I25" s="92">
        <v>12</v>
      </c>
      <c r="J25" s="184" t="s">
        <v>18</v>
      </c>
      <c r="K25" s="136">
        <f t="shared" si="1"/>
        <v>38</v>
      </c>
      <c r="L25" s="184" t="s">
        <v>38</v>
      </c>
      <c r="M25" s="381">
        <v>9137</v>
      </c>
      <c r="N25" s="100">
        <f t="shared" si="2"/>
        <v>9105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9">
        <v>5</v>
      </c>
      <c r="B26" s="184" t="s">
        <v>1</v>
      </c>
      <c r="C26" s="47">
        <f t="shared" si="5"/>
        <v>9426</v>
      </c>
      <c r="D26" s="111">
        <f t="shared" si="6"/>
        <v>8504</v>
      </c>
      <c r="E26" s="63">
        <f t="shared" si="3"/>
        <v>102.85901353120907</v>
      </c>
      <c r="F26" s="59">
        <f t="shared" si="4"/>
        <v>110.84195672624648</v>
      </c>
      <c r="G26" s="80"/>
      <c r="H26" s="99">
        <v>581</v>
      </c>
      <c r="I26" s="92">
        <v>18</v>
      </c>
      <c r="J26" s="184" t="s">
        <v>22</v>
      </c>
      <c r="K26" s="136">
        <f t="shared" si="1"/>
        <v>24</v>
      </c>
      <c r="L26" s="184" t="s">
        <v>28</v>
      </c>
      <c r="M26" s="381">
        <v>7347</v>
      </c>
      <c r="N26" s="100">
        <f t="shared" si="2"/>
        <v>6972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9">
        <v>6</v>
      </c>
      <c r="B27" s="184" t="s">
        <v>38</v>
      </c>
      <c r="C27" s="47">
        <f t="shared" si="5"/>
        <v>9105</v>
      </c>
      <c r="D27" s="111">
        <f t="shared" si="6"/>
        <v>1311</v>
      </c>
      <c r="E27" s="63">
        <f t="shared" si="3"/>
        <v>99.649775637517791</v>
      </c>
      <c r="F27" s="59">
        <f t="shared" si="4"/>
        <v>694.50800915331808</v>
      </c>
      <c r="G27" s="84"/>
      <c r="H27" s="99">
        <v>95</v>
      </c>
      <c r="I27" s="92">
        <v>11</v>
      </c>
      <c r="J27" s="184" t="s">
        <v>17</v>
      </c>
      <c r="K27" s="136">
        <f t="shared" si="1"/>
        <v>25</v>
      </c>
      <c r="L27" s="184" t="s">
        <v>29</v>
      </c>
      <c r="M27" s="381">
        <v>5468</v>
      </c>
      <c r="N27" s="100">
        <f t="shared" si="2"/>
        <v>5104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9">
        <v>7</v>
      </c>
      <c r="B28" s="184" t="s">
        <v>28</v>
      </c>
      <c r="C28" s="47">
        <f t="shared" si="5"/>
        <v>6972</v>
      </c>
      <c r="D28" s="111">
        <f t="shared" si="6"/>
        <v>8548</v>
      </c>
      <c r="E28" s="63">
        <f t="shared" si="3"/>
        <v>94.895875867701108</v>
      </c>
      <c r="F28" s="59">
        <f t="shared" si="4"/>
        <v>81.562938699110902</v>
      </c>
      <c r="G28" s="70"/>
      <c r="H28" s="99">
        <v>60</v>
      </c>
      <c r="I28" s="92">
        <v>5</v>
      </c>
      <c r="J28" s="184" t="s">
        <v>12</v>
      </c>
      <c r="K28" s="136">
        <f t="shared" si="1"/>
        <v>22</v>
      </c>
      <c r="L28" s="184" t="s">
        <v>26</v>
      </c>
      <c r="M28" s="381">
        <v>4091</v>
      </c>
      <c r="N28" s="100">
        <f t="shared" si="2"/>
        <v>4069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9">
        <v>8</v>
      </c>
      <c r="B29" s="184" t="s">
        <v>29</v>
      </c>
      <c r="C29" s="47">
        <f t="shared" si="5"/>
        <v>5104</v>
      </c>
      <c r="D29" s="111">
        <f t="shared" si="6"/>
        <v>3484</v>
      </c>
      <c r="E29" s="63">
        <f t="shared" si="3"/>
        <v>93.343087051938554</v>
      </c>
      <c r="F29" s="59">
        <f t="shared" si="4"/>
        <v>146.49827784156142</v>
      </c>
      <c r="G29" s="81"/>
      <c r="H29" s="99">
        <v>57</v>
      </c>
      <c r="I29" s="92">
        <v>29</v>
      </c>
      <c r="J29" s="184" t="s">
        <v>54</v>
      </c>
      <c r="K29" s="208">
        <f t="shared" si="1"/>
        <v>1</v>
      </c>
      <c r="L29" s="255" t="s">
        <v>4</v>
      </c>
      <c r="M29" s="382">
        <v>2941</v>
      </c>
      <c r="N29" s="100">
        <f t="shared" si="2"/>
        <v>3216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9">
        <v>9</v>
      </c>
      <c r="B30" s="184" t="s">
        <v>26</v>
      </c>
      <c r="C30" s="47">
        <f t="shared" si="5"/>
        <v>4069</v>
      </c>
      <c r="D30" s="111">
        <f t="shared" si="6"/>
        <v>4311</v>
      </c>
      <c r="E30" s="63">
        <f t="shared" si="3"/>
        <v>99.462234172573943</v>
      </c>
      <c r="F30" s="59">
        <f t="shared" si="4"/>
        <v>94.386453259104613</v>
      </c>
      <c r="G30" s="80"/>
      <c r="H30" s="99">
        <v>31</v>
      </c>
      <c r="I30" s="92">
        <v>27</v>
      </c>
      <c r="J30" s="184" t="s">
        <v>31</v>
      </c>
      <c r="K30" s="130"/>
      <c r="L30" s="392" t="s">
        <v>109</v>
      </c>
      <c r="M30" s="383">
        <v>128315</v>
      </c>
      <c r="N30" s="100">
        <f>SUM(H44)</f>
        <v>125084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2">
        <v>10</v>
      </c>
      <c r="B31" s="255" t="s">
        <v>4</v>
      </c>
      <c r="C31" s="47">
        <f t="shared" si="5"/>
        <v>3216</v>
      </c>
      <c r="D31" s="111">
        <f t="shared" si="6"/>
        <v>2340</v>
      </c>
      <c r="E31" s="64">
        <f t="shared" si="3"/>
        <v>109.35056103366203</v>
      </c>
      <c r="F31" s="71">
        <f t="shared" si="4"/>
        <v>137.43589743589743</v>
      </c>
      <c r="G31" s="83"/>
      <c r="H31" s="99">
        <v>30</v>
      </c>
      <c r="I31" s="92">
        <v>35</v>
      </c>
      <c r="J31" s="184" t="s">
        <v>36</v>
      </c>
      <c r="K31" s="49"/>
      <c r="L31" s="251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3"/>
      <c r="B32" s="74" t="s">
        <v>57</v>
      </c>
      <c r="C32" s="75">
        <f>SUM(H44)</f>
        <v>125084</v>
      </c>
      <c r="D32" s="75">
        <f>SUM(L14)</f>
        <v>113982</v>
      </c>
      <c r="E32" s="76">
        <f>SUM(N30/M30*100)</f>
        <v>97.481977944901217</v>
      </c>
      <c r="F32" s="71">
        <f t="shared" si="4"/>
        <v>109.7401344071871</v>
      </c>
      <c r="G32" s="93">
        <f>SUM(M40)</f>
        <v>72.057506146433099</v>
      </c>
      <c r="H32" s="100">
        <v>27</v>
      </c>
      <c r="I32" s="92">
        <v>4</v>
      </c>
      <c r="J32" s="184" t="s">
        <v>11</v>
      </c>
      <c r="K32" s="49"/>
      <c r="L32" s="250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9">
        <v>20</v>
      </c>
      <c r="I33" s="92">
        <v>28</v>
      </c>
      <c r="J33" s="184" t="s">
        <v>32</v>
      </c>
      <c r="K33" s="49"/>
      <c r="L33" s="250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8">
        <v>18</v>
      </c>
      <c r="I34" s="92">
        <v>39</v>
      </c>
      <c r="J34" s="184" t="s">
        <v>39</v>
      </c>
      <c r="K34" s="49"/>
      <c r="L34" s="250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100">
        <v>8</v>
      </c>
      <c r="I35" s="92">
        <v>32</v>
      </c>
      <c r="J35" s="184" t="s">
        <v>35</v>
      </c>
      <c r="K35" s="49"/>
      <c r="L35" s="414" t="s">
        <v>196</v>
      </c>
      <c r="M35" s="28">
        <v>89681</v>
      </c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9">
        <v>0</v>
      </c>
      <c r="I36" s="92">
        <v>3</v>
      </c>
      <c r="J36" s="184" t="s">
        <v>10</v>
      </c>
      <c r="K36" s="49"/>
      <c r="L36" s="414" t="s">
        <v>197</v>
      </c>
      <c r="M36" s="28">
        <v>92912</v>
      </c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9">
        <v>0</v>
      </c>
      <c r="I37" s="92">
        <v>7</v>
      </c>
      <c r="J37" s="184" t="s">
        <v>14</v>
      </c>
      <c r="K37" s="49"/>
      <c r="L37" s="414" t="s">
        <v>195</v>
      </c>
      <c r="M37" s="28">
        <v>128315</v>
      </c>
      <c r="Q37" s="1"/>
      <c r="R37" s="52"/>
      <c r="S37" s="28"/>
      <c r="T37" s="28"/>
      <c r="U37" s="28"/>
      <c r="V37" s="102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9">
        <v>0</v>
      </c>
      <c r="I38" s="92">
        <v>8</v>
      </c>
      <c r="J38" s="184" t="s">
        <v>15</v>
      </c>
      <c r="K38" s="49"/>
      <c r="L38" s="489" t="s">
        <v>198</v>
      </c>
      <c r="M38" s="28">
        <v>125084</v>
      </c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9">
        <v>0</v>
      </c>
      <c r="I39" s="92">
        <v>10</v>
      </c>
      <c r="J39" s="184" t="s">
        <v>16</v>
      </c>
      <c r="K39" s="49"/>
      <c r="L39" s="485"/>
      <c r="M39" s="485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9">
        <v>0</v>
      </c>
      <c r="I40" s="92">
        <v>19</v>
      </c>
      <c r="J40" s="184" t="s">
        <v>23</v>
      </c>
      <c r="K40" s="49"/>
      <c r="L40" s="51" t="s">
        <v>199</v>
      </c>
      <c r="M40" s="490">
        <f>SUM(M35+M36)/(M37+M38)*100</f>
        <v>72.057506146433099</v>
      </c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9">
        <v>0</v>
      </c>
      <c r="I41" s="92">
        <v>23</v>
      </c>
      <c r="J41" s="184" t="s">
        <v>27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9">
        <v>0</v>
      </c>
      <c r="I42" s="92">
        <v>30</v>
      </c>
      <c r="J42" s="184" t="s">
        <v>33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9">
        <v>0</v>
      </c>
      <c r="I43" s="92">
        <v>37</v>
      </c>
      <c r="J43" s="184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3">
        <f>SUM(H4:H43)</f>
        <v>125084</v>
      </c>
      <c r="I44" s="4"/>
      <c r="J44" s="183" t="s">
        <v>48</v>
      </c>
      <c r="K44" s="62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9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s="477" t="s">
        <v>194</v>
      </c>
      <c r="J47" s="50"/>
      <c r="K47" s="1"/>
      <c r="L47" s="514" t="s">
        <v>209</v>
      </c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10" t="s">
        <v>187</v>
      </c>
      <c r="I48" s="4"/>
      <c r="J48" s="205" t="s">
        <v>105</v>
      </c>
      <c r="K48" s="90"/>
      <c r="L48" s="355" t="s">
        <v>184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100</v>
      </c>
      <c r="I49" s="4"/>
      <c r="J49" s="161" t="s">
        <v>9</v>
      </c>
      <c r="K49" s="112"/>
      <c r="L49" s="107" t="s">
        <v>100</v>
      </c>
      <c r="M49" s="507"/>
      <c r="N49" s="508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100">
        <v>319549</v>
      </c>
      <c r="I50" s="184">
        <v>17</v>
      </c>
      <c r="J50" s="183" t="s">
        <v>21</v>
      </c>
      <c r="K50" s="139">
        <f>SUM(I50)</f>
        <v>17</v>
      </c>
      <c r="L50" s="356">
        <v>51218</v>
      </c>
      <c r="M50" s="507"/>
      <c r="N50" s="508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9">
        <v>110555</v>
      </c>
      <c r="I51" s="184">
        <v>36</v>
      </c>
      <c r="J51" s="184" t="s">
        <v>5</v>
      </c>
      <c r="K51" s="139">
        <f t="shared" ref="K51:K59" si="7">SUM(I51)</f>
        <v>36</v>
      </c>
      <c r="L51" s="356">
        <v>62666</v>
      </c>
      <c r="M51" s="507"/>
      <c r="N51" s="508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9">
        <v>27950</v>
      </c>
      <c r="I52" s="184">
        <v>40</v>
      </c>
      <c r="J52" s="183" t="s">
        <v>2</v>
      </c>
      <c r="K52" s="139">
        <f t="shared" si="7"/>
        <v>40</v>
      </c>
      <c r="L52" s="356">
        <v>29429</v>
      </c>
      <c r="M52" s="87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9">
        <v>23034</v>
      </c>
      <c r="I53" s="184">
        <v>16</v>
      </c>
      <c r="J53" s="183" t="s">
        <v>3</v>
      </c>
      <c r="K53" s="139">
        <f t="shared" si="7"/>
        <v>16</v>
      </c>
      <c r="L53" s="356">
        <v>19952</v>
      </c>
      <c r="M53" s="87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6" t="s">
        <v>46</v>
      </c>
      <c r="B54" s="67" t="s">
        <v>47</v>
      </c>
      <c r="C54" s="67" t="s">
        <v>187</v>
      </c>
      <c r="D54" s="67" t="s">
        <v>180</v>
      </c>
      <c r="E54" s="67" t="s">
        <v>41</v>
      </c>
      <c r="F54" s="67" t="s">
        <v>50</v>
      </c>
      <c r="G54" s="330" t="s">
        <v>191</v>
      </c>
      <c r="H54" s="347">
        <v>19686</v>
      </c>
      <c r="I54" s="184">
        <v>38</v>
      </c>
      <c r="J54" s="183" t="s">
        <v>38</v>
      </c>
      <c r="K54" s="139">
        <f t="shared" si="7"/>
        <v>38</v>
      </c>
      <c r="L54" s="356">
        <v>17079</v>
      </c>
      <c r="M54" s="87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9">
        <v>1</v>
      </c>
      <c r="B55" s="183" t="s">
        <v>21</v>
      </c>
      <c r="C55" s="47">
        <f>SUM(H50)</f>
        <v>319549</v>
      </c>
      <c r="D55" s="6">
        <f t="shared" ref="D55:D64" si="8">SUM(L50)</f>
        <v>51218</v>
      </c>
      <c r="E55" s="59">
        <f>SUM(N66/M66*100)</f>
        <v>109.43009191403092</v>
      </c>
      <c r="F55" s="59">
        <f t="shared" ref="F55:F65" si="9">SUM(C55/D55*100)</f>
        <v>623.89980085126319</v>
      </c>
      <c r="G55" s="70"/>
      <c r="H55" s="99">
        <v>18154</v>
      </c>
      <c r="I55" s="184">
        <v>24</v>
      </c>
      <c r="J55" s="183" t="s">
        <v>28</v>
      </c>
      <c r="K55" s="139">
        <f t="shared" si="7"/>
        <v>24</v>
      </c>
      <c r="L55" s="356">
        <v>16709</v>
      </c>
      <c r="M55" s="87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9">
        <v>2</v>
      </c>
      <c r="B56" s="184" t="s">
        <v>5</v>
      </c>
      <c r="C56" s="47">
        <f t="shared" ref="C56:C64" si="10">SUM(H51)</f>
        <v>110555</v>
      </c>
      <c r="D56" s="6">
        <f t="shared" si="8"/>
        <v>62666</v>
      </c>
      <c r="E56" s="59">
        <f t="shared" ref="E56:E65" si="11">SUM(N67/M67*100)</f>
        <v>110.40484940480945</v>
      </c>
      <c r="F56" s="59">
        <f t="shared" si="9"/>
        <v>176.41942999393612</v>
      </c>
      <c r="G56" s="70"/>
      <c r="H56" s="99">
        <v>16086</v>
      </c>
      <c r="I56" s="183">
        <v>25</v>
      </c>
      <c r="J56" s="183" t="s">
        <v>29</v>
      </c>
      <c r="K56" s="139">
        <f t="shared" si="7"/>
        <v>25</v>
      </c>
      <c r="L56" s="356">
        <v>17782</v>
      </c>
      <c r="M56" s="87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9">
        <v>3</v>
      </c>
      <c r="B57" s="183" t="s">
        <v>2</v>
      </c>
      <c r="C57" s="47">
        <f t="shared" si="10"/>
        <v>27950</v>
      </c>
      <c r="D57" s="6">
        <f t="shared" si="8"/>
        <v>29429</v>
      </c>
      <c r="E57" s="59">
        <f t="shared" si="11"/>
        <v>92.086188719030048</v>
      </c>
      <c r="F57" s="59">
        <f t="shared" si="9"/>
        <v>94.974345033810195</v>
      </c>
      <c r="G57" s="70"/>
      <c r="H57" s="99">
        <v>15139</v>
      </c>
      <c r="I57" s="184">
        <v>37</v>
      </c>
      <c r="J57" s="183" t="s">
        <v>37</v>
      </c>
      <c r="K57" s="139">
        <f t="shared" si="7"/>
        <v>37</v>
      </c>
      <c r="L57" s="356">
        <v>10620</v>
      </c>
      <c r="M57" s="87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9">
        <v>4</v>
      </c>
      <c r="B58" s="183" t="s">
        <v>3</v>
      </c>
      <c r="C58" s="47">
        <f t="shared" si="10"/>
        <v>23034</v>
      </c>
      <c r="D58" s="6">
        <f t="shared" si="8"/>
        <v>19952</v>
      </c>
      <c r="E58" s="59">
        <f t="shared" si="11"/>
        <v>105.22613065326634</v>
      </c>
      <c r="F58" s="59">
        <f t="shared" si="9"/>
        <v>115.44707297514034</v>
      </c>
      <c r="G58" s="70"/>
      <c r="H58" s="463">
        <v>12333</v>
      </c>
      <c r="I58" s="255">
        <v>26</v>
      </c>
      <c r="J58" s="186" t="s">
        <v>30</v>
      </c>
      <c r="K58" s="139">
        <f t="shared" si="7"/>
        <v>26</v>
      </c>
      <c r="L58" s="354">
        <v>13629</v>
      </c>
      <c r="M58" s="87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9">
        <v>5</v>
      </c>
      <c r="B59" s="183" t="s">
        <v>38</v>
      </c>
      <c r="C59" s="47">
        <f t="shared" si="10"/>
        <v>19686</v>
      </c>
      <c r="D59" s="6">
        <f t="shared" si="8"/>
        <v>17079</v>
      </c>
      <c r="E59" s="59">
        <f t="shared" si="11"/>
        <v>94.666987256552062</v>
      </c>
      <c r="F59" s="59">
        <f t="shared" si="9"/>
        <v>115.26435974003162</v>
      </c>
      <c r="G59" s="80"/>
      <c r="H59" s="463">
        <v>9574</v>
      </c>
      <c r="I59" s="255">
        <v>35</v>
      </c>
      <c r="J59" s="186" t="s">
        <v>36</v>
      </c>
      <c r="K59" s="139">
        <f t="shared" si="7"/>
        <v>35</v>
      </c>
      <c r="L59" s="354">
        <v>8929</v>
      </c>
      <c r="M59" s="87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9">
        <v>6</v>
      </c>
      <c r="B60" s="183" t="s">
        <v>28</v>
      </c>
      <c r="C60" s="47">
        <f t="shared" si="10"/>
        <v>18154</v>
      </c>
      <c r="D60" s="6">
        <f t="shared" si="8"/>
        <v>16709</v>
      </c>
      <c r="E60" s="59">
        <f t="shared" si="11"/>
        <v>100.74920916810032</v>
      </c>
      <c r="F60" s="59">
        <f t="shared" si="9"/>
        <v>108.64803399365613</v>
      </c>
      <c r="G60" s="70"/>
      <c r="H60" s="482">
        <v>8130</v>
      </c>
      <c r="I60" s="484">
        <v>30</v>
      </c>
      <c r="J60" s="257" t="s">
        <v>99</v>
      </c>
      <c r="K60" s="90" t="s">
        <v>8</v>
      </c>
      <c r="L60" s="358">
        <v>299818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9">
        <v>7</v>
      </c>
      <c r="B61" s="183" t="s">
        <v>29</v>
      </c>
      <c r="C61" s="47">
        <f t="shared" si="10"/>
        <v>16086</v>
      </c>
      <c r="D61" s="6">
        <f t="shared" si="8"/>
        <v>17782</v>
      </c>
      <c r="E61" s="59">
        <f t="shared" si="11"/>
        <v>99.585216368476452</v>
      </c>
      <c r="F61" s="59">
        <f t="shared" si="9"/>
        <v>90.462265212012156</v>
      </c>
      <c r="G61" s="70"/>
      <c r="H61" s="347">
        <v>7711</v>
      </c>
      <c r="I61" s="183">
        <v>1</v>
      </c>
      <c r="J61" s="183" t="s">
        <v>4</v>
      </c>
      <c r="K61" s="56"/>
      <c r="L61" s="28"/>
      <c r="N61" s="58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9">
        <v>8</v>
      </c>
      <c r="B62" s="183" t="s">
        <v>37</v>
      </c>
      <c r="C62" s="47">
        <f t="shared" si="10"/>
        <v>15139</v>
      </c>
      <c r="D62" s="6">
        <f t="shared" si="8"/>
        <v>10620</v>
      </c>
      <c r="E62" s="59">
        <f t="shared" si="11"/>
        <v>85.381535164401328</v>
      </c>
      <c r="F62" s="59">
        <f t="shared" si="9"/>
        <v>142.55178907721279</v>
      </c>
      <c r="G62" s="81"/>
      <c r="H62" s="99">
        <v>7280</v>
      </c>
      <c r="I62" s="184">
        <v>33</v>
      </c>
      <c r="J62" s="183" t="s">
        <v>0</v>
      </c>
      <c r="K62" s="56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9">
        <v>9</v>
      </c>
      <c r="B63" s="186" t="s">
        <v>30</v>
      </c>
      <c r="C63" s="47">
        <f t="shared" si="10"/>
        <v>12333</v>
      </c>
      <c r="D63" s="6">
        <f t="shared" si="8"/>
        <v>13629</v>
      </c>
      <c r="E63" s="59">
        <f t="shared" si="11"/>
        <v>103.11872909698995</v>
      </c>
      <c r="F63" s="59">
        <f t="shared" si="9"/>
        <v>90.490865067136255</v>
      </c>
      <c r="G63" s="80"/>
      <c r="H63" s="99">
        <v>5751</v>
      </c>
      <c r="I63" s="184">
        <v>34</v>
      </c>
      <c r="J63" s="183" t="s">
        <v>1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2">
        <v>10</v>
      </c>
      <c r="B64" s="186" t="s">
        <v>36</v>
      </c>
      <c r="C64" s="47">
        <f t="shared" si="10"/>
        <v>9574</v>
      </c>
      <c r="D64" s="6">
        <f t="shared" si="8"/>
        <v>8929</v>
      </c>
      <c r="E64" s="65">
        <f t="shared" si="11"/>
        <v>104.20113191118851</v>
      </c>
      <c r="F64" s="59">
        <f t="shared" si="9"/>
        <v>107.22365326464329</v>
      </c>
      <c r="G64" s="83"/>
      <c r="H64" s="138">
        <v>4823</v>
      </c>
      <c r="I64" s="184">
        <v>29</v>
      </c>
      <c r="J64" s="183" t="s">
        <v>54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3"/>
      <c r="B65" s="74" t="s">
        <v>57</v>
      </c>
      <c r="C65" s="75">
        <f>SUM(H90)</f>
        <v>620316</v>
      </c>
      <c r="D65" s="75">
        <f>SUM(L60)</f>
        <v>299818</v>
      </c>
      <c r="E65" s="78">
        <f t="shared" si="11"/>
        <v>106.03764812067091</v>
      </c>
      <c r="F65" s="78">
        <f t="shared" si="9"/>
        <v>206.89751782748203</v>
      </c>
      <c r="G65" s="93">
        <f>SUM(M86)</f>
        <v>77.866477725269476</v>
      </c>
      <c r="H65" s="100">
        <v>4342</v>
      </c>
      <c r="I65" s="183">
        <v>15</v>
      </c>
      <c r="J65" s="183" t="s">
        <v>20</v>
      </c>
      <c r="K65" s="1"/>
      <c r="L65" s="219" t="s">
        <v>105</v>
      </c>
      <c r="M65" s="158" t="s">
        <v>207</v>
      </c>
      <c r="N65" s="477" t="s">
        <v>75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99">
        <v>3265</v>
      </c>
      <c r="I66" s="184">
        <v>14</v>
      </c>
      <c r="J66" s="183" t="s">
        <v>19</v>
      </c>
      <c r="K66" s="132">
        <f>SUM(I50)</f>
        <v>17</v>
      </c>
      <c r="L66" s="183" t="s">
        <v>21</v>
      </c>
      <c r="M66" s="368">
        <v>292012</v>
      </c>
      <c r="N66" s="100">
        <f>SUM(H50)</f>
        <v>319549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99">
        <v>2091</v>
      </c>
      <c r="I67" s="183">
        <v>21</v>
      </c>
      <c r="J67" s="183" t="s">
        <v>25</v>
      </c>
      <c r="K67" s="132">
        <f t="shared" ref="K67:K75" si="12">SUM(I51)</f>
        <v>36</v>
      </c>
      <c r="L67" s="184" t="s">
        <v>5</v>
      </c>
      <c r="M67" s="366">
        <v>100136</v>
      </c>
      <c r="N67" s="100">
        <f t="shared" ref="N67:N75" si="13">SUM(H51)</f>
        <v>110555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9">
        <v>1305</v>
      </c>
      <c r="I68" s="183">
        <v>11</v>
      </c>
      <c r="J68" s="183" t="s">
        <v>17</v>
      </c>
      <c r="K68" s="132">
        <f t="shared" si="12"/>
        <v>40</v>
      </c>
      <c r="L68" s="183" t="s">
        <v>2</v>
      </c>
      <c r="M68" s="366">
        <v>30352</v>
      </c>
      <c r="N68" s="100">
        <f t="shared" si="13"/>
        <v>27950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9">
        <v>1284</v>
      </c>
      <c r="I69" s="183">
        <v>39</v>
      </c>
      <c r="J69" s="183" t="s">
        <v>39</v>
      </c>
      <c r="K69" s="132">
        <f t="shared" si="12"/>
        <v>16</v>
      </c>
      <c r="L69" s="183" t="s">
        <v>3</v>
      </c>
      <c r="M69" s="366">
        <v>21890</v>
      </c>
      <c r="N69" s="100">
        <f t="shared" si="13"/>
        <v>23034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99">
        <v>801</v>
      </c>
      <c r="I70" s="183">
        <v>13</v>
      </c>
      <c r="J70" s="183" t="s">
        <v>7</v>
      </c>
      <c r="K70" s="132">
        <f t="shared" si="12"/>
        <v>38</v>
      </c>
      <c r="L70" s="183" t="s">
        <v>38</v>
      </c>
      <c r="M70" s="366">
        <v>20795</v>
      </c>
      <c r="N70" s="100">
        <f t="shared" si="13"/>
        <v>19686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9">
        <v>627</v>
      </c>
      <c r="I71" s="183">
        <v>2</v>
      </c>
      <c r="J71" s="183" t="s">
        <v>6</v>
      </c>
      <c r="K71" s="132">
        <f t="shared" si="12"/>
        <v>24</v>
      </c>
      <c r="L71" s="183" t="s">
        <v>28</v>
      </c>
      <c r="M71" s="366">
        <v>18019</v>
      </c>
      <c r="N71" s="100">
        <f t="shared" si="13"/>
        <v>18154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9">
        <v>188</v>
      </c>
      <c r="I72" s="183">
        <v>28</v>
      </c>
      <c r="J72" s="183" t="s">
        <v>32</v>
      </c>
      <c r="K72" s="132">
        <f t="shared" si="12"/>
        <v>25</v>
      </c>
      <c r="L72" s="183" t="s">
        <v>29</v>
      </c>
      <c r="M72" s="366">
        <v>16153</v>
      </c>
      <c r="N72" s="100">
        <f t="shared" si="13"/>
        <v>16086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9">
        <v>186</v>
      </c>
      <c r="I73" s="183">
        <v>22</v>
      </c>
      <c r="J73" s="183" t="s">
        <v>26</v>
      </c>
      <c r="K73" s="132">
        <f t="shared" si="12"/>
        <v>37</v>
      </c>
      <c r="L73" s="183" t="s">
        <v>37</v>
      </c>
      <c r="M73" s="366">
        <v>17731</v>
      </c>
      <c r="N73" s="100">
        <f t="shared" si="13"/>
        <v>15139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9">
        <v>142</v>
      </c>
      <c r="I74" s="183">
        <v>9</v>
      </c>
      <c r="J74" s="395" t="s">
        <v>171</v>
      </c>
      <c r="K74" s="132">
        <f t="shared" si="12"/>
        <v>26</v>
      </c>
      <c r="L74" s="186" t="s">
        <v>30</v>
      </c>
      <c r="M74" s="367">
        <v>11960</v>
      </c>
      <c r="N74" s="100">
        <f t="shared" si="13"/>
        <v>12333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347">
        <v>117</v>
      </c>
      <c r="I75" s="183">
        <v>27</v>
      </c>
      <c r="J75" s="183" t="s">
        <v>31</v>
      </c>
      <c r="K75" s="132">
        <f t="shared" si="12"/>
        <v>35</v>
      </c>
      <c r="L75" s="186" t="s">
        <v>36</v>
      </c>
      <c r="M75" s="367">
        <v>9188</v>
      </c>
      <c r="N75" s="191">
        <f t="shared" si="13"/>
        <v>9574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9">
        <v>82</v>
      </c>
      <c r="I76" s="183">
        <v>4</v>
      </c>
      <c r="J76" s="183" t="s">
        <v>11</v>
      </c>
      <c r="K76" s="4"/>
      <c r="L76" s="392" t="s">
        <v>109</v>
      </c>
      <c r="M76" s="399">
        <v>584996</v>
      </c>
      <c r="N76" s="196">
        <f>SUM(H90)</f>
        <v>620316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9">
        <v>72</v>
      </c>
      <c r="I77" s="183">
        <v>23</v>
      </c>
      <c r="J77" s="183" t="s">
        <v>27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100">
        <v>49</v>
      </c>
      <c r="I78" s="183">
        <v>20</v>
      </c>
      <c r="J78" s="183" t="s">
        <v>24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9">
        <v>10</v>
      </c>
      <c r="I79" s="183">
        <v>18</v>
      </c>
      <c r="J79" s="183" t="s">
        <v>22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523">
        <v>0</v>
      </c>
      <c r="I80" s="183">
        <v>3</v>
      </c>
      <c r="J80" s="183" t="s">
        <v>10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11">
        <v>0</v>
      </c>
      <c r="I81" s="183">
        <v>5</v>
      </c>
      <c r="J81" s="183" t="s">
        <v>12</v>
      </c>
      <c r="K81" s="49"/>
      <c r="L81" s="414" t="s">
        <v>196</v>
      </c>
      <c r="M81" s="28">
        <v>486927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347">
        <v>0</v>
      </c>
      <c r="I82" s="183">
        <v>6</v>
      </c>
      <c r="J82" s="183" t="s">
        <v>13</v>
      </c>
      <c r="K82" s="49"/>
      <c r="L82" s="414" t="s">
        <v>197</v>
      </c>
      <c r="M82" s="28">
        <v>451607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99">
        <v>0</v>
      </c>
      <c r="I83" s="183">
        <v>7</v>
      </c>
      <c r="J83" s="183" t="s">
        <v>14</v>
      </c>
      <c r="K83" s="49"/>
      <c r="L83" s="414" t="s">
        <v>195</v>
      </c>
      <c r="M83" s="28">
        <v>584996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9">
        <v>0</v>
      </c>
      <c r="I84" s="183">
        <v>8</v>
      </c>
      <c r="J84" s="183" t="s">
        <v>15</v>
      </c>
      <c r="K84" s="49"/>
      <c r="L84" s="489" t="s">
        <v>198</v>
      </c>
      <c r="M84" s="28">
        <v>620316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9">
        <v>0</v>
      </c>
      <c r="I85" s="183">
        <v>10</v>
      </c>
      <c r="J85" s="183" t="s">
        <v>16</v>
      </c>
      <c r="K85" s="49"/>
      <c r="L85" s="485"/>
      <c r="M85" s="485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9">
        <v>0</v>
      </c>
      <c r="I86" s="184">
        <v>12</v>
      </c>
      <c r="J86" s="184" t="s">
        <v>18</v>
      </c>
      <c r="K86" s="49"/>
      <c r="L86" s="51" t="s">
        <v>199</v>
      </c>
      <c r="M86" s="490">
        <f>SUM(M81+M82)/(M83+M84)*100</f>
        <v>77.866477725269476</v>
      </c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9">
        <v>0</v>
      </c>
      <c r="I87" s="183">
        <v>19</v>
      </c>
      <c r="J87" s="183" t="s">
        <v>23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9">
        <v>0</v>
      </c>
      <c r="I88" s="183">
        <v>31</v>
      </c>
      <c r="J88" s="183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9">
        <v>0</v>
      </c>
      <c r="I89" s="183">
        <v>32</v>
      </c>
      <c r="J89" s="183" t="s">
        <v>35</v>
      </c>
      <c r="K89" s="49"/>
      <c r="L89" s="28"/>
    </row>
    <row r="90" spans="8:30" ht="13.5" customHeight="1" x14ac:dyDescent="0.15">
      <c r="H90" s="133">
        <f>SUM(H50:H89)</f>
        <v>620316</v>
      </c>
      <c r="I90" s="4"/>
      <c r="J90" s="7" t="s">
        <v>48</v>
      </c>
      <c r="K90" s="62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L71" sqref="L71"/>
    </sheetView>
  </sheetViews>
  <sheetFormatPr defaultRowHeight="13.5" x14ac:dyDescent="0.15"/>
  <cols>
    <col min="1" max="1" width="9.375" style="260" customWidth="1"/>
    <col min="2" max="2" width="6.625" style="260" customWidth="1"/>
    <col min="3" max="3" width="6.875" style="260" customWidth="1"/>
    <col min="4" max="4" width="6.125" style="260" customWidth="1"/>
    <col min="5" max="5" width="6.625" style="260" customWidth="1"/>
    <col min="6" max="13" width="6.125" style="260" customWidth="1"/>
    <col min="14" max="14" width="8.625" style="260" customWidth="1"/>
    <col min="15" max="15" width="8.375" style="260" customWidth="1"/>
    <col min="16" max="16" width="5" style="260" customWidth="1"/>
    <col min="17" max="17" width="11.25" style="171" customWidth="1"/>
    <col min="18" max="18" width="12.5" style="260" customWidth="1"/>
    <col min="19" max="26" width="7.625" style="260" customWidth="1"/>
    <col min="27" max="16384" width="9" style="260"/>
  </cols>
  <sheetData>
    <row r="6" spans="1:17" x14ac:dyDescent="0.15">
      <c r="Q6" s="359"/>
    </row>
    <row r="10" spans="1:17" x14ac:dyDescent="0.15">
      <c r="O10" s="229"/>
    </row>
    <row r="15" spans="1:17" ht="12.75" customHeight="1" x14ac:dyDescent="0.15"/>
    <row r="16" spans="1:17" ht="11.1" customHeight="1" x14ac:dyDescent="0.15">
      <c r="A16" s="13"/>
      <c r="B16" s="168" t="s">
        <v>89</v>
      </c>
      <c r="C16" s="168" t="s">
        <v>90</v>
      </c>
      <c r="D16" s="168" t="s">
        <v>91</v>
      </c>
      <c r="E16" s="168" t="s">
        <v>80</v>
      </c>
      <c r="F16" s="168" t="s">
        <v>81</v>
      </c>
      <c r="G16" s="168" t="s">
        <v>82</v>
      </c>
      <c r="H16" s="168" t="s">
        <v>83</v>
      </c>
      <c r="I16" s="168" t="s">
        <v>84</v>
      </c>
      <c r="J16" s="168" t="s">
        <v>85</v>
      </c>
      <c r="K16" s="168" t="s">
        <v>86</v>
      </c>
      <c r="L16" s="168" t="s">
        <v>87</v>
      </c>
      <c r="M16" s="235" t="s">
        <v>88</v>
      </c>
      <c r="N16" s="237" t="s">
        <v>123</v>
      </c>
      <c r="O16" s="168" t="s">
        <v>125</v>
      </c>
    </row>
    <row r="17" spans="1:27" ht="11.1" customHeight="1" x14ac:dyDescent="0.15">
      <c r="A17" s="7" t="s">
        <v>175</v>
      </c>
      <c r="B17" s="165">
        <v>63.2</v>
      </c>
      <c r="C17" s="165">
        <v>70</v>
      </c>
      <c r="D17" s="165">
        <v>71.900000000000006</v>
      </c>
      <c r="E17" s="165">
        <v>79.599999999999994</v>
      </c>
      <c r="F17" s="165">
        <v>76.7</v>
      </c>
      <c r="G17" s="165">
        <v>86</v>
      </c>
      <c r="H17" s="167">
        <v>86.4</v>
      </c>
      <c r="I17" s="165">
        <v>75.400000000000006</v>
      </c>
      <c r="J17" s="165">
        <v>75.400000000000006</v>
      </c>
      <c r="K17" s="165">
        <v>78.400000000000006</v>
      </c>
      <c r="L17" s="165">
        <v>67.5</v>
      </c>
      <c r="M17" s="166">
        <v>73.099999999999994</v>
      </c>
      <c r="N17" s="239">
        <f>SUM(B17:M17)</f>
        <v>903.59999999999991</v>
      </c>
      <c r="O17" s="238">
        <v>114.9</v>
      </c>
      <c r="P17" s="159"/>
      <c r="Q17" s="240"/>
      <c r="R17" s="241"/>
      <c r="S17" s="241"/>
      <c r="T17" s="159"/>
      <c r="U17" s="159"/>
      <c r="V17" s="159"/>
      <c r="W17" s="159"/>
      <c r="X17" s="159"/>
      <c r="Y17" s="159"/>
      <c r="Z17" s="1"/>
      <c r="AA17" s="1"/>
    </row>
    <row r="18" spans="1:27" ht="11.1" customHeight="1" x14ac:dyDescent="0.15">
      <c r="A18" s="7" t="s">
        <v>178</v>
      </c>
      <c r="B18" s="165">
        <v>61.5</v>
      </c>
      <c r="C18" s="165">
        <v>79.400000000000006</v>
      </c>
      <c r="D18" s="165">
        <v>78.3</v>
      </c>
      <c r="E18" s="165">
        <v>80.8</v>
      </c>
      <c r="F18" s="165">
        <v>75.5</v>
      </c>
      <c r="G18" s="165">
        <v>87.5</v>
      </c>
      <c r="H18" s="167">
        <v>76.400000000000006</v>
      </c>
      <c r="I18" s="165">
        <v>81.5</v>
      </c>
      <c r="J18" s="165">
        <v>93.4</v>
      </c>
      <c r="K18" s="165">
        <v>68.2</v>
      </c>
      <c r="L18" s="165">
        <v>78</v>
      </c>
      <c r="M18" s="166">
        <v>73.099999999999994</v>
      </c>
      <c r="N18" s="239">
        <f>SUM(B18:M18)</f>
        <v>933.6</v>
      </c>
      <c r="O18" s="238">
        <f t="shared" ref="O18:O20" si="0">ROUND(N18/N17*100,1)</f>
        <v>103.3</v>
      </c>
      <c r="P18" s="159"/>
      <c r="Q18" s="241"/>
      <c r="R18" s="241"/>
      <c r="S18" s="241"/>
      <c r="T18" s="159"/>
      <c r="U18" s="159"/>
      <c r="V18" s="159"/>
      <c r="W18" s="159"/>
      <c r="X18" s="159"/>
      <c r="Y18" s="159"/>
      <c r="Z18" s="1"/>
      <c r="AA18" s="1"/>
    </row>
    <row r="19" spans="1:27" ht="11.1" customHeight="1" x14ac:dyDescent="0.15">
      <c r="A19" s="7" t="s">
        <v>181</v>
      </c>
      <c r="B19" s="165">
        <v>67.599999999999994</v>
      </c>
      <c r="C19" s="165">
        <v>77.900000000000006</v>
      </c>
      <c r="D19" s="165">
        <v>84.6</v>
      </c>
      <c r="E19" s="165">
        <v>82.2</v>
      </c>
      <c r="F19" s="165">
        <v>73.400000000000006</v>
      </c>
      <c r="G19" s="165">
        <v>80.5</v>
      </c>
      <c r="H19" s="167">
        <v>83.7</v>
      </c>
      <c r="I19" s="165">
        <v>78.400000000000006</v>
      </c>
      <c r="J19" s="165">
        <v>74.3</v>
      </c>
      <c r="K19" s="165">
        <v>69.400000000000006</v>
      </c>
      <c r="L19" s="165">
        <v>69.599999999999994</v>
      </c>
      <c r="M19" s="166">
        <v>68.099999999999994</v>
      </c>
      <c r="N19" s="239">
        <f>SUM(B19:M19)</f>
        <v>909.7</v>
      </c>
      <c r="O19" s="238">
        <f t="shared" si="0"/>
        <v>97.4</v>
      </c>
      <c r="P19" s="159"/>
      <c r="Q19" s="181"/>
      <c r="R19" s="241"/>
      <c r="S19" s="241"/>
      <c r="T19" s="159"/>
      <c r="U19" s="159"/>
      <c r="V19" s="159"/>
      <c r="W19" s="159"/>
      <c r="X19" s="159"/>
      <c r="Y19" s="159"/>
      <c r="Z19" s="1"/>
      <c r="AA19" s="1"/>
    </row>
    <row r="20" spans="1:27" ht="11.1" customHeight="1" x14ac:dyDescent="0.15">
      <c r="A20" s="7" t="s">
        <v>180</v>
      </c>
      <c r="B20" s="165">
        <v>60.4</v>
      </c>
      <c r="C20" s="165">
        <v>67.900000000000006</v>
      </c>
      <c r="D20" s="165">
        <v>64.7</v>
      </c>
      <c r="E20" s="165">
        <v>74.900000000000006</v>
      </c>
      <c r="F20" s="165">
        <v>58.4</v>
      </c>
      <c r="G20" s="165">
        <v>62.5</v>
      </c>
      <c r="H20" s="167">
        <v>65.5</v>
      </c>
      <c r="I20" s="165">
        <v>60</v>
      </c>
      <c r="J20" s="165">
        <v>66</v>
      </c>
      <c r="K20" s="165">
        <v>71.8</v>
      </c>
      <c r="L20" s="165">
        <v>82.7</v>
      </c>
      <c r="M20" s="166">
        <v>78.5</v>
      </c>
      <c r="N20" s="239">
        <f>SUM(B20:M20)</f>
        <v>813.3</v>
      </c>
      <c r="O20" s="238">
        <f t="shared" si="0"/>
        <v>89.4</v>
      </c>
      <c r="P20" s="159"/>
      <c r="Q20" s="181"/>
      <c r="R20" s="241"/>
      <c r="S20" s="241"/>
      <c r="T20" s="159"/>
      <c r="U20" s="159"/>
      <c r="V20" s="159"/>
      <c r="W20" s="159"/>
      <c r="X20" s="159"/>
      <c r="Y20" s="159"/>
      <c r="Z20" s="1"/>
      <c r="AA20" s="1"/>
    </row>
    <row r="21" spans="1:27" ht="11.1" customHeight="1" x14ac:dyDescent="0.15">
      <c r="A21" s="7" t="s">
        <v>187</v>
      </c>
      <c r="B21" s="165">
        <v>73.8</v>
      </c>
      <c r="C21" s="165">
        <v>75.2</v>
      </c>
      <c r="D21" s="165">
        <v>80.7</v>
      </c>
      <c r="E21" s="165">
        <v>84</v>
      </c>
      <c r="F21" s="165">
        <v>76.400000000000006</v>
      </c>
      <c r="G21" s="165">
        <v>85.7</v>
      </c>
      <c r="H21" s="167">
        <v>93.5</v>
      </c>
      <c r="I21" s="165">
        <v>83.6</v>
      </c>
      <c r="J21" s="165">
        <v>90.4</v>
      </c>
      <c r="K21" s="165">
        <v>78.8</v>
      </c>
      <c r="L21" s="165">
        <v>76.900000000000006</v>
      </c>
      <c r="M21" s="166"/>
      <c r="N21" s="239"/>
      <c r="O21" s="238"/>
      <c r="P21" s="159"/>
      <c r="Q21" s="181"/>
      <c r="R21" s="159"/>
      <c r="S21" s="159"/>
      <c r="T21" s="159"/>
      <c r="U21" s="159"/>
      <c r="V21" s="159"/>
      <c r="W21" s="159"/>
      <c r="X21" s="159"/>
      <c r="Y21" s="159"/>
      <c r="Z21" s="1"/>
      <c r="AA21" s="1"/>
    </row>
    <row r="22" spans="1:27" ht="12.75" customHeight="1" x14ac:dyDescent="0.1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159"/>
      <c r="O22" s="159"/>
      <c r="P22" s="159"/>
      <c r="Q22" s="181"/>
      <c r="R22" s="159"/>
      <c r="S22" s="159"/>
      <c r="T22" s="159"/>
      <c r="U22" s="159"/>
      <c r="V22" s="159"/>
      <c r="W22" s="159"/>
      <c r="X22" s="159"/>
      <c r="Y22" s="159"/>
      <c r="Z22" s="1"/>
      <c r="AA22" s="1"/>
    </row>
    <row r="23" spans="1:27" ht="9.9499999999999993" customHeight="1" x14ac:dyDescent="0.15">
      <c r="N23" s="159"/>
      <c r="O23" s="159"/>
      <c r="P23" s="159"/>
      <c r="Q23" s="181"/>
      <c r="R23" s="159"/>
      <c r="S23" s="159"/>
      <c r="T23" s="159"/>
      <c r="U23" s="159"/>
      <c r="V23" s="159"/>
      <c r="W23" s="159"/>
      <c r="X23" s="159"/>
      <c r="Y23" s="159"/>
      <c r="Z23" s="1"/>
      <c r="AA23" s="1"/>
    </row>
    <row r="24" spans="1:27" x14ac:dyDescent="0.15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</row>
    <row r="28" spans="1:27" x14ac:dyDescent="0.15">
      <c r="O28" s="173"/>
    </row>
    <row r="33" spans="1:26" x14ac:dyDescent="0.15">
      <c r="M33" s="46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7"/>
      <c r="B41" s="168" t="s">
        <v>89</v>
      </c>
      <c r="C41" s="168" t="s">
        <v>90</v>
      </c>
      <c r="D41" s="168" t="s">
        <v>91</v>
      </c>
      <c r="E41" s="168" t="s">
        <v>80</v>
      </c>
      <c r="F41" s="168" t="s">
        <v>81</v>
      </c>
      <c r="G41" s="168" t="s">
        <v>82</v>
      </c>
      <c r="H41" s="168" t="s">
        <v>83</v>
      </c>
      <c r="I41" s="168" t="s">
        <v>84</v>
      </c>
      <c r="J41" s="168" t="s">
        <v>85</v>
      </c>
      <c r="K41" s="168" t="s">
        <v>86</v>
      </c>
      <c r="L41" s="168" t="s">
        <v>87</v>
      </c>
      <c r="M41" s="235" t="s">
        <v>88</v>
      </c>
      <c r="N41" s="237" t="s">
        <v>124</v>
      </c>
      <c r="O41" s="168" t="s">
        <v>125</v>
      </c>
      <c r="P41" s="1"/>
      <c r="Q41" s="169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7" t="s">
        <v>175</v>
      </c>
      <c r="B42" s="174">
        <v>81.900000000000006</v>
      </c>
      <c r="C42" s="174">
        <v>83.2</v>
      </c>
      <c r="D42" s="174">
        <v>80.2</v>
      </c>
      <c r="E42" s="174">
        <v>83.3</v>
      </c>
      <c r="F42" s="174">
        <v>82.7</v>
      </c>
      <c r="G42" s="174">
        <v>84.9</v>
      </c>
      <c r="H42" s="174">
        <v>86.3</v>
      </c>
      <c r="I42" s="174">
        <v>86</v>
      </c>
      <c r="J42" s="174">
        <v>84.8</v>
      </c>
      <c r="K42" s="174">
        <v>89.3</v>
      </c>
      <c r="L42" s="174">
        <v>83.9</v>
      </c>
      <c r="M42" s="236">
        <v>78.099999999999994</v>
      </c>
      <c r="N42" s="243">
        <f>SUM(B42:M42)/12</f>
        <v>83.716666666666654</v>
      </c>
      <c r="O42" s="238">
        <v>99.2</v>
      </c>
      <c r="P42" s="159"/>
      <c r="Q42" s="335"/>
      <c r="R42" s="335"/>
      <c r="S42" s="159"/>
      <c r="T42" s="159"/>
      <c r="U42" s="159"/>
      <c r="V42" s="159"/>
      <c r="W42" s="159"/>
      <c r="X42" s="159"/>
      <c r="Y42" s="159"/>
      <c r="Z42" s="159"/>
    </row>
    <row r="43" spans="1:26" ht="11.1" customHeight="1" x14ac:dyDescent="0.15">
      <c r="A43" s="7" t="s">
        <v>178</v>
      </c>
      <c r="B43" s="174">
        <v>79.8</v>
      </c>
      <c r="C43" s="174">
        <v>86.7</v>
      </c>
      <c r="D43" s="174">
        <v>87.5</v>
      </c>
      <c r="E43" s="174">
        <v>89.9</v>
      </c>
      <c r="F43" s="174">
        <v>91.4</v>
      </c>
      <c r="G43" s="174">
        <v>93.2</v>
      </c>
      <c r="H43" s="174">
        <v>87.8</v>
      </c>
      <c r="I43" s="174">
        <v>85.7</v>
      </c>
      <c r="J43" s="174">
        <v>93.5</v>
      </c>
      <c r="K43" s="174">
        <v>78.5</v>
      </c>
      <c r="L43" s="174">
        <v>81.599999999999994</v>
      </c>
      <c r="M43" s="236">
        <v>78.3</v>
      </c>
      <c r="N43" s="243">
        <f>SUM(B43:M43)/12</f>
        <v>86.158333333333346</v>
      </c>
      <c r="O43" s="238">
        <f>ROUND(N43/N42*100,1)</f>
        <v>102.9</v>
      </c>
      <c r="P43" s="159"/>
      <c r="Q43" s="335"/>
      <c r="R43" s="335"/>
      <c r="S43" s="159"/>
      <c r="T43" s="159"/>
      <c r="U43" s="159"/>
      <c r="V43" s="159"/>
      <c r="W43" s="159"/>
      <c r="X43" s="159"/>
      <c r="Y43" s="159"/>
      <c r="Z43" s="159"/>
    </row>
    <row r="44" spans="1:26" ht="11.1" customHeight="1" x14ac:dyDescent="0.15">
      <c r="A44" s="7" t="s">
        <v>181</v>
      </c>
      <c r="B44" s="174">
        <v>80.8</v>
      </c>
      <c r="C44" s="174">
        <v>86.3</v>
      </c>
      <c r="D44" s="174">
        <v>91.5</v>
      </c>
      <c r="E44" s="174">
        <v>87</v>
      </c>
      <c r="F44" s="174">
        <v>86.6</v>
      </c>
      <c r="G44" s="174">
        <v>91.7</v>
      </c>
      <c r="H44" s="174">
        <v>91.2</v>
      </c>
      <c r="I44" s="174">
        <v>93.3</v>
      </c>
      <c r="J44" s="174">
        <v>88.1</v>
      </c>
      <c r="K44" s="174">
        <v>94.4</v>
      </c>
      <c r="L44" s="174">
        <v>79.5</v>
      </c>
      <c r="M44" s="236">
        <v>80.2</v>
      </c>
      <c r="N44" s="243">
        <f>SUM(B44:M44)/12</f>
        <v>87.550000000000011</v>
      </c>
      <c r="O44" s="238">
        <f t="shared" ref="O44:O45" si="1">ROUND(N44/N43*100,1)</f>
        <v>101.6</v>
      </c>
      <c r="P44" s="159"/>
      <c r="Q44" s="335"/>
      <c r="R44" s="335"/>
      <c r="S44" s="159"/>
      <c r="T44" s="159"/>
      <c r="U44" s="159"/>
      <c r="V44" s="159"/>
      <c r="W44" s="159"/>
      <c r="X44" s="159"/>
      <c r="Y44" s="159"/>
      <c r="Z44" s="159"/>
    </row>
    <row r="45" spans="1:26" ht="11.1" customHeight="1" x14ac:dyDescent="0.15">
      <c r="A45" s="7" t="s">
        <v>180</v>
      </c>
      <c r="B45" s="174">
        <v>83.7</v>
      </c>
      <c r="C45" s="174">
        <v>85.3</v>
      </c>
      <c r="D45" s="174">
        <v>80</v>
      </c>
      <c r="E45" s="174">
        <v>85.9</v>
      </c>
      <c r="F45" s="174">
        <v>87.6</v>
      </c>
      <c r="G45" s="174">
        <v>86.2</v>
      </c>
      <c r="H45" s="174">
        <v>83.1</v>
      </c>
      <c r="I45" s="174">
        <v>74.900000000000006</v>
      </c>
      <c r="J45" s="174">
        <v>72.900000000000006</v>
      </c>
      <c r="K45" s="174">
        <v>81.5</v>
      </c>
      <c r="L45" s="174">
        <v>93.4</v>
      </c>
      <c r="M45" s="236">
        <v>92.9</v>
      </c>
      <c r="N45" s="243">
        <f>SUM(B45:M45)/12</f>
        <v>83.949999999999989</v>
      </c>
      <c r="O45" s="238">
        <f t="shared" si="1"/>
        <v>95.9</v>
      </c>
      <c r="P45" s="159"/>
      <c r="Q45" s="335"/>
      <c r="R45" s="335"/>
      <c r="S45" s="159"/>
      <c r="T45" s="159"/>
      <c r="U45" s="159"/>
      <c r="V45" s="159"/>
      <c r="W45" s="159"/>
      <c r="X45" s="159"/>
      <c r="Y45" s="159"/>
      <c r="Z45" s="159"/>
    </row>
    <row r="46" spans="1:26" ht="11.1" customHeight="1" x14ac:dyDescent="0.15">
      <c r="A46" s="7" t="s">
        <v>187</v>
      </c>
      <c r="B46" s="174">
        <v>96.4</v>
      </c>
      <c r="C46" s="174">
        <v>97.8</v>
      </c>
      <c r="D46" s="174">
        <v>95.2</v>
      </c>
      <c r="E46" s="174">
        <v>99.2</v>
      </c>
      <c r="F46" s="174">
        <v>97.6</v>
      </c>
      <c r="G46" s="174">
        <v>99</v>
      </c>
      <c r="H46" s="174">
        <v>101.3</v>
      </c>
      <c r="I46" s="174">
        <v>107</v>
      </c>
      <c r="J46" s="174">
        <v>105.1</v>
      </c>
      <c r="K46" s="174">
        <v>105.3</v>
      </c>
      <c r="L46" s="174">
        <v>100.4</v>
      </c>
      <c r="M46" s="236"/>
      <c r="N46" s="243"/>
      <c r="O46" s="238"/>
      <c r="P46" s="159"/>
      <c r="Q46" s="335"/>
      <c r="R46" s="335"/>
      <c r="S46" s="159"/>
      <c r="T46" s="159"/>
      <c r="U46" s="159"/>
      <c r="V46" s="159"/>
      <c r="W46" s="159"/>
      <c r="X46" s="159"/>
      <c r="Y46" s="159"/>
      <c r="Z46" s="159"/>
    </row>
    <row r="47" spans="1:26" ht="11.1" customHeight="1" x14ac:dyDescent="0.15">
      <c r="N47" s="20"/>
      <c r="O47" s="159"/>
      <c r="P47" s="159"/>
      <c r="Q47" s="181"/>
      <c r="R47" s="159"/>
      <c r="S47" s="159"/>
      <c r="T47" s="159"/>
      <c r="U47" s="159"/>
      <c r="V47" s="159"/>
      <c r="W47" s="159"/>
      <c r="X47" s="159"/>
      <c r="Y47" s="159"/>
      <c r="Z47" s="159"/>
    </row>
    <row r="48" spans="1:26" ht="11.1" customHeight="1" x14ac:dyDescent="0.15">
      <c r="N48" s="20"/>
      <c r="O48" s="159"/>
      <c r="P48" s="159"/>
      <c r="Q48" s="181"/>
      <c r="R48" s="159"/>
      <c r="S48" s="159"/>
      <c r="T48" s="159"/>
      <c r="U48" s="159"/>
      <c r="V48" s="159"/>
      <c r="W48" s="159"/>
      <c r="X48" s="159"/>
      <c r="Y48" s="159"/>
      <c r="Z48" s="159"/>
    </row>
    <row r="49" spans="13:26" x14ac:dyDescent="0.15">
      <c r="N49" s="1"/>
      <c r="O49" s="1"/>
      <c r="P49" s="1"/>
      <c r="Q49" s="169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7"/>
      <c r="B65" s="168" t="s">
        <v>89</v>
      </c>
      <c r="C65" s="168" t="s">
        <v>90</v>
      </c>
      <c r="D65" s="168" t="s">
        <v>91</v>
      </c>
      <c r="E65" s="168" t="s">
        <v>80</v>
      </c>
      <c r="F65" s="168" t="s">
        <v>81</v>
      </c>
      <c r="G65" s="168" t="s">
        <v>82</v>
      </c>
      <c r="H65" s="168" t="s">
        <v>83</v>
      </c>
      <c r="I65" s="168" t="s">
        <v>84</v>
      </c>
      <c r="J65" s="168" t="s">
        <v>85</v>
      </c>
      <c r="K65" s="168" t="s">
        <v>86</v>
      </c>
      <c r="L65" s="168" t="s">
        <v>87</v>
      </c>
      <c r="M65" s="235" t="s">
        <v>88</v>
      </c>
      <c r="N65" s="237" t="s">
        <v>124</v>
      </c>
      <c r="O65" s="339" t="s">
        <v>125</v>
      </c>
    </row>
    <row r="66" spans="1:26" ht="11.1" customHeight="1" x14ac:dyDescent="0.15">
      <c r="A66" s="7" t="s">
        <v>175</v>
      </c>
      <c r="B66" s="165">
        <v>76.3</v>
      </c>
      <c r="C66" s="165">
        <v>84</v>
      </c>
      <c r="D66" s="165">
        <v>89.9</v>
      </c>
      <c r="E66" s="165">
        <v>95.5</v>
      </c>
      <c r="F66" s="165">
        <v>92.8</v>
      </c>
      <c r="G66" s="165">
        <v>101.3</v>
      </c>
      <c r="H66" s="165">
        <v>100.1</v>
      </c>
      <c r="I66" s="165">
        <v>87.6</v>
      </c>
      <c r="J66" s="165">
        <v>89</v>
      </c>
      <c r="K66" s="165">
        <v>87.4</v>
      </c>
      <c r="L66" s="165">
        <v>81</v>
      </c>
      <c r="M66" s="166">
        <v>93.7</v>
      </c>
      <c r="N66" s="242">
        <f>SUM(B66:M66)/12</f>
        <v>89.88333333333334</v>
      </c>
      <c r="O66" s="338">
        <v>115.8</v>
      </c>
      <c r="P66" s="20"/>
      <c r="Q66" s="337"/>
      <c r="R66" s="337"/>
      <c r="S66" s="20"/>
      <c r="T66" s="20"/>
      <c r="U66" s="20"/>
      <c r="V66" s="20"/>
      <c r="W66" s="20"/>
      <c r="X66" s="20"/>
      <c r="Y66" s="20"/>
      <c r="Z66" s="20"/>
    </row>
    <row r="67" spans="1:26" ht="11.1" customHeight="1" x14ac:dyDescent="0.15">
      <c r="A67" s="7" t="s">
        <v>178</v>
      </c>
      <c r="B67" s="165">
        <v>76.8</v>
      </c>
      <c r="C67" s="165">
        <v>91.2</v>
      </c>
      <c r="D67" s="165">
        <v>89.4</v>
      </c>
      <c r="E67" s="165">
        <v>89.7</v>
      </c>
      <c r="F67" s="165">
        <v>82.5</v>
      </c>
      <c r="G67" s="165">
        <v>93.9</v>
      </c>
      <c r="H67" s="165">
        <v>87.4</v>
      </c>
      <c r="I67" s="165">
        <v>95.2</v>
      </c>
      <c r="J67" s="165">
        <v>99.9</v>
      </c>
      <c r="K67" s="165">
        <v>88</v>
      </c>
      <c r="L67" s="165">
        <v>95.5</v>
      </c>
      <c r="M67" s="166">
        <v>93.5</v>
      </c>
      <c r="N67" s="242">
        <f>SUM(B67:M67)/12</f>
        <v>90.25</v>
      </c>
      <c r="O67" s="338">
        <f>ROUND(N67/N66*100,1)</f>
        <v>100.4</v>
      </c>
      <c r="P67" s="20"/>
      <c r="Q67" s="413"/>
      <c r="R67" s="413"/>
      <c r="S67" s="20"/>
      <c r="T67" s="20"/>
      <c r="U67" s="20"/>
      <c r="V67" s="20"/>
      <c r="W67" s="20"/>
      <c r="X67" s="20"/>
      <c r="Y67" s="20"/>
      <c r="Z67" s="20"/>
    </row>
    <row r="68" spans="1:26" ht="11.1" customHeight="1" x14ac:dyDescent="0.15">
      <c r="A68" s="7" t="s">
        <v>181</v>
      </c>
      <c r="B68" s="165">
        <v>83.3</v>
      </c>
      <c r="C68" s="165">
        <v>89.9</v>
      </c>
      <c r="D68" s="165">
        <v>92.2</v>
      </c>
      <c r="E68" s="165">
        <v>94.6</v>
      </c>
      <c r="F68" s="165">
        <v>84.8</v>
      </c>
      <c r="G68" s="165">
        <v>87.4</v>
      </c>
      <c r="H68" s="165">
        <v>91.8</v>
      </c>
      <c r="I68" s="165">
        <v>83.9</v>
      </c>
      <c r="J68" s="165">
        <v>84.7</v>
      </c>
      <c r="K68" s="165">
        <v>72.599999999999994</v>
      </c>
      <c r="L68" s="165">
        <v>88.6</v>
      </c>
      <c r="M68" s="166">
        <v>84.9</v>
      </c>
      <c r="N68" s="242">
        <f>SUM(B68:M68)/12</f>
        <v>86.558333333333337</v>
      </c>
      <c r="O68" s="238">
        <f t="shared" ref="O68:O69" si="2">ROUND(N68/N67*100,1)</f>
        <v>95.9</v>
      </c>
      <c r="P68" s="20"/>
      <c r="Q68" s="413"/>
      <c r="R68" s="413"/>
      <c r="S68" s="20"/>
      <c r="T68" s="20"/>
      <c r="U68" s="20"/>
      <c r="V68" s="20"/>
      <c r="W68" s="20"/>
      <c r="X68" s="20"/>
      <c r="Y68" s="20"/>
      <c r="Z68" s="20"/>
    </row>
    <row r="69" spans="1:26" ht="11.1" customHeight="1" x14ac:dyDescent="0.15">
      <c r="A69" s="7" t="s">
        <v>180</v>
      </c>
      <c r="B69" s="165">
        <v>71.5</v>
      </c>
      <c r="C69" s="165">
        <v>79.400000000000006</v>
      </c>
      <c r="D69" s="165">
        <v>81.5</v>
      </c>
      <c r="E69" s="165">
        <v>86.7</v>
      </c>
      <c r="F69" s="165">
        <v>66.3</v>
      </c>
      <c r="G69" s="165">
        <v>72.8</v>
      </c>
      <c r="H69" s="165">
        <v>79.2</v>
      </c>
      <c r="I69" s="165">
        <v>81.2</v>
      </c>
      <c r="J69" s="165">
        <v>90.7</v>
      </c>
      <c r="K69" s="165">
        <v>87.4</v>
      </c>
      <c r="L69" s="165">
        <v>87.8</v>
      </c>
      <c r="M69" s="166">
        <v>84.6</v>
      </c>
      <c r="N69" s="242">
        <f>SUM(B69:M69)/12</f>
        <v>80.75833333333334</v>
      </c>
      <c r="O69" s="238">
        <f t="shared" si="2"/>
        <v>93.3</v>
      </c>
      <c r="P69" s="20"/>
      <c r="Q69" s="413"/>
      <c r="R69" s="413"/>
      <c r="S69" s="20"/>
      <c r="T69" s="20"/>
      <c r="U69" s="20"/>
      <c r="V69" s="20"/>
      <c r="W69" s="20"/>
      <c r="X69" s="20"/>
      <c r="Y69" s="20"/>
      <c r="Z69" s="20"/>
    </row>
    <row r="70" spans="1:26" ht="11.1" customHeight="1" x14ac:dyDescent="0.15">
      <c r="A70" s="7" t="s">
        <v>187</v>
      </c>
      <c r="B70" s="165">
        <v>76.2</v>
      </c>
      <c r="C70" s="165">
        <v>76.7</v>
      </c>
      <c r="D70" s="165">
        <v>85</v>
      </c>
      <c r="E70" s="165">
        <v>84.4</v>
      </c>
      <c r="F70" s="165">
        <v>78.400000000000006</v>
      </c>
      <c r="G70" s="165">
        <v>86.5</v>
      </c>
      <c r="H70" s="165">
        <v>92.3</v>
      </c>
      <c r="I70" s="165">
        <v>77.5</v>
      </c>
      <c r="J70" s="165">
        <v>86.1</v>
      </c>
      <c r="K70" s="165">
        <v>74.8</v>
      </c>
      <c r="L70" s="165">
        <v>77.099999999999994</v>
      </c>
      <c r="M70" s="166"/>
      <c r="N70" s="242"/>
      <c r="O70" s="238"/>
      <c r="P70" s="20"/>
      <c r="Q70" s="180"/>
      <c r="R70" s="414"/>
      <c r="S70" s="20"/>
      <c r="T70" s="20"/>
      <c r="U70" s="20"/>
      <c r="V70" s="20"/>
      <c r="W70" s="20"/>
      <c r="X70" s="20"/>
      <c r="Y70" s="20"/>
      <c r="Z70" s="20"/>
    </row>
    <row r="71" spans="1:26" ht="11.1" customHeight="1" x14ac:dyDescent="0.15"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20"/>
      <c r="O71" s="20"/>
      <c r="P71" s="20"/>
      <c r="Q71" s="169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9" customHeight="1" x14ac:dyDescent="0.15">
      <c r="B72" s="171"/>
      <c r="C72" s="171"/>
      <c r="D72" s="171"/>
      <c r="E72" s="171"/>
      <c r="F72" s="171"/>
      <c r="G72" s="175"/>
      <c r="H72" s="171"/>
      <c r="I72" s="171"/>
      <c r="J72" s="171"/>
      <c r="K72" s="171"/>
      <c r="L72" s="171"/>
      <c r="M72" s="171"/>
      <c r="N72" s="20"/>
      <c r="O72" s="20"/>
      <c r="P72" s="20"/>
      <c r="Q72" s="169"/>
      <c r="R72" s="20"/>
      <c r="S72" s="20"/>
      <c r="T72" s="20"/>
      <c r="U72" s="20"/>
      <c r="V72" s="20"/>
      <c r="W72" s="20"/>
      <c r="X72" s="20"/>
      <c r="Y72" s="20"/>
      <c r="Z72" s="20"/>
    </row>
    <row r="73" spans="1:26" x14ac:dyDescent="0.15"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L76" sqref="L76"/>
    </sheetView>
  </sheetViews>
  <sheetFormatPr defaultRowHeight="13.5" x14ac:dyDescent="0.15"/>
  <cols>
    <col min="1" max="1" width="7.625" style="260" customWidth="1"/>
    <col min="2" max="7" width="6.125" style="260" customWidth="1"/>
    <col min="8" max="8" width="6.25" style="260" customWidth="1"/>
    <col min="9" max="10" width="6.125" style="260" customWidth="1"/>
    <col min="11" max="11" width="6.125" style="1" customWidth="1"/>
    <col min="12" max="13" width="6.125" style="260" customWidth="1"/>
    <col min="14" max="16" width="7.625" style="260" customWidth="1"/>
    <col min="17" max="17" width="8.375" style="260" customWidth="1"/>
    <col min="18" max="18" width="10.125" style="260" customWidth="1"/>
    <col min="19" max="23" width="7.625" style="260" customWidth="1"/>
    <col min="24" max="24" width="7.625" style="172" customWidth="1"/>
    <col min="25" max="26" width="7.625" style="260" customWidth="1"/>
    <col min="27" max="16384" width="9" style="260"/>
  </cols>
  <sheetData>
    <row r="1" spans="1:29" x14ac:dyDescent="0.15">
      <c r="A1" s="20"/>
      <c r="B1" s="176"/>
      <c r="C1" s="159"/>
      <c r="D1" s="159"/>
      <c r="E1" s="159"/>
      <c r="F1" s="159"/>
      <c r="G1" s="159"/>
      <c r="H1" s="159"/>
      <c r="I1" s="159"/>
      <c r="J1" s="1"/>
      <c r="L1" s="52"/>
      <c r="M1" s="51"/>
      <c r="N1" s="52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1"/>
      <c r="AB1" s="1"/>
      <c r="AC1" s="1"/>
    </row>
    <row r="2" spans="1:29" x14ac:dyDescent="0.15">
      <c r="A2" s="20"/>
      <c r="B2" s="159"/>
      <c r="C2" s="159"/>
      <c r="D2" s="159"/>
      <c r="E2" s="159"/>
      <c r="F2" s="159"/>
      <c r="G2" s="159"/>
      <c r="H2" s="159"/>
      <c r="I2" s="159"/>
      <c r="J2" s="1"/>
      <c r="L2" s="52"/>
      <c r="M2" s="177"/>
      <c r="N2" s="52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"/>
      <c r="AB2" s="1"/>
      <c r="AC2" s="1"/>
    </row>
    <row r="3" spans="1:29" x14ac:dyDescent="0.15">
      <c r="A3" s="20"/>
      <c r="B3" s="159"/>
      <c r="C3" s="159"/>
      <c r="D3" s="159"/>
      <c r="E3" s="159"/>
      <c r="F3" s="159"/>
      <c r="G3" s="159"/>
      <c r="H3" s="159"/>
      <c r="I3" s="159"/>
      <c r="J3" s="1"/>
      <c r="L3" s="52"/>
      <c r="M3" s="177"/>
      <c r="N3" s="52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"/>
      <c r="AB3" s="1"/>
      <c r="AC3" s="1"/>
    </row>
    <row r="4" spans="1:29" x14ac:dyDescent="0.15">
      <c r="A4" s="20"/>
      <c r="B4" s="159"/>
      <c r="C4" s="159"/>
      <c r="D4" s="159"/>
      <c r="E4" s="159"/>
      <c r="F4" s="159"/>
      <c r="G4" s="159"/>
      <c r="H4" s="159"/>
      <c r="I4" s="159"/>
      <c r="J4" s="1"/>
      <c r="L4" s="52"/>
      <c r="M4" s="177"/>
      <c r="N4" s="52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"/>
      <c r="AB4" s="1"/>
      <c r="AC4" s="1"/>
    </row>
    <row r="5" spans="1:29" x14ac:dyDescent="0.15">
      <c r="A5" s="20"/>
      <c r="B5" s="159"/>
      <c r="C5" s="159"/>
      <c r="D5" s="159"/>
      <c r="E5" s="159"/>
      <c r="F5" s="159"/>
      <c r="G5" s="159"/>
      <c r="H5" s="159"/>
      <c r="I5" s="159"/>
      <c r="J5" s="1"/>
      <c r="L5" s="52"/>
      <c r="M5" s="177"/>
      <c r="N5" s="52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"/>
      <c r="AB5" s="1"/>
      <c r="AC5" s="1"/>
    </row>
    <row r="6" spans="1:29" x14ac:dyDescent="0.15">
      <c r="J6" s="1"/>
      <c r="L6" s="52"/>
      <c r="M6" s="177"/>
      <c r="N6" s="52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"/>
      <c r="AB6" s="1"/>
      <c r="AC6" s="1"/>
    </row>
    <row r="7" spans="1:29" x14ac:dyDescent="0.15">
      <c r="J7" s="1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7"/>
      <c r="B18" s="8" t="s">
        <v>77</v>
      </c>
      <c r="C18" s="8" t="s">
        <v>78</v>
      </c>
      <c r="D18" s="8" t="s">
        <v>79</v>
      </c>
      <c r="E18" s="8" t="s">
        <v>80</v>
      </c>
      <c r="F18" s="8" t="s">
        <v>81</v>
      </c>
      <c r="G18" s="8" t="s">
        <v>82</v>
      </c>
      <c r="H18" s="8" t="s">
        <v>83</v>
      </c>
      <c r="I18" s="8" t="s">
        <v>84</v>
      </c>
      <c r="J18" s="8" t="s">
        <v>85</v>
      </c>
      <c r="K18" s="8" t="s">
        <v>86</v>
      </c>
      <c r="L18" s="8" t="s">
        <v>87</v>
      </c>
      <c r="M18" s="8" t="s">
        <v>88</v>
      </c>
      <c r="N18" s="237" t="s">
        <v>123</v>
      </c>
      <c r="O18" s="237" t="s">
        <v>125</v>
      </c>
    </row>
    <row r="19" spans="1:18" ht="11.1" customHeight="1" x14ac:dyDescent="0.15">
      <c r="A19" s="7" t="s">
        <v>175</v>
      </c>
      <c r="B19" s="174">
        <v>12.8</v>
      </c>
      <c r="C19" s="174">
        <v>13.9</v>
      </c>
      <c r="D19" s="174">
        <v>14.7</v>
      </c>
      <c r="E19" s="174">
        <v>15.6</v>
      </c>
      <c r="F19" s="174">
        <v>16.100000000000001</v>
      </c>
      <c r="G19" s="174">
        <v>15.1</v>
      </c>
      <c r="H19" s="174">
        <v>14.4</v>
      </c>
      <c r="I19" s="174">
        <v>14.6</v>
      </c>
      <c r="J19" s="174">
        <v>15.2</v>
      </c>
      <c r="K19" s="174">
        <v>14.3</v>
      </c>
      <c r="L19" s="174">
        <v>15.3</v>
      </c>
      <c r="M19" s="174">
        <v>14.9</v>
      </c>
      <c r="N19" s="243">
        <f>SUM(B19:M19)</f>
        <v>176.90000000000003</v>
      </c>
      <c r="O19" s="243">
        <v>111.6</v>
      </c>
      <c r="Q19" s="245"/>
      <c r="R19" s="245"/>
    </row>
    <row r="20" spans="1:18" ht="11.1" customHeight="1" x14ac:dyDescent="0.15">
      <c r="A20" s="7" t="s">
        <v>178</v>
      </c>
      <c r="B20" s="174">
        <v>14.2</v>
      </c>
      <c r="C20" s="174">
        <v>12.5</v>
      </c>
      <c r="D20" s="174">
        <v>14.7</v>
      </c>
      <c r="E20" s="174">
        <v>13.7</v>
      </c>
      <c r="F20" s="174">
        <v>14.5</v>
      </c>
      <c r="G20" s="174">
        <v>14.4</v>
      </c>
      <c r="H20" s="174">
        <v>12.7</v>
      </c>
      <c r="I20" s="174">
        <v>13.9</v>
      </c>
      <c r="J20" s="174">
        <v>14.1</v>
      </c>
      <c r="K20" s="174">
        <v>14</v>
      </c>
      <c r="L20" s="174">
        <v>18.8</v>
      </c>
      <c r="M20" s="174">
        <v>14.8</v>
      </c>
      <c r="N20" s="243">
        <f>SUM(B20:M20)</f>
        <v>172.3</v>
      </c>
      <c r="O20" s="243">
        <f>ROUND(N20/N19*100,1)</f>
        <v>97.4</v>
      </c>
      <c r="Q20" s="245"/>
      <c r="R20" s="245"/>
    </row>
    <row r="21" spans="1:18" ht="11.1" customHeight="1" x14ac:dyDescent="0.15">
      <c r="A21" s="7" t="s">
        <v>181</v>
      </c>
      <c r="B21" s="174">
        <v>14.9</v>
      </c>
      <c r="C21" s="174">
        <v>13.1</v>
      </c>
      <c r="D21" s="174">
        <v>14.8</v>
      </c>
      <c r="E21" s="174">
        <v>13.9</v>
      </c>
      <c r="F21" s="174">
        <v>14.1</v>
      </c>
      <c r="G21" s="174">
        <v>13.1</v>
      </c>
      <c r="H21" s="174">
        <v>15.5</v>
      </c>
      <c r="I21" s="174">
        <v>12.9</v>
      </c>
      <c r="J21" s="174">
        <v>12.4</v>
      </c>
      <c r="K21" s="174">
        <v>15.2</v>
      </c>
      <c r="L21" s="174">
        <v>13.1</v>
      </c>
      <c r="M21" s="174">
        <v>14.2</v>
      </c>
      <c r="N21" s="243">
        <f>SUM(B21:M21)</f>
        <v>167.2</v>
      </c>
      <c r="O21" s="243">
        <f t="shared" ref="O21:O22" si="0">ROUND(N21/N20*100,1)</f>
        <v>97</v>
      </c>
      <c r="Q21" s="245"/>
      <c r="R21" s="245"/>
    </row>
    <row r="22" spans="1:18" ht="11.1" customHeight="1" x14ac:dyDescent="0.15">
      <c r="A22" s="7" t="s">
        <v>180</v>
      </c>
      <c r="B22" s="174">
        <v>11.4</v>
      </c>
      <c r="C22" s="174">
        <v>13.5</v>
      </c>
      <c r="D22" s="174">
        <v>13.7</v>
      </c>
      <c r="E22" s="174">
        <v>13.4</v>
      </c>
      <c r="F22" s="174">
        <v>13.1</v>
      </c>
      <c r="G22" s="174">
        <v>12.4</v>
      </c>
      <c r="H22" s="174">
        <v>11.1</v>
      </c>
      <c r="I22" s="174">
        <v>12</v>
      </c>
      <c r="J22" s="174">
        <v>12.5</v>
      </c>
      <c r="K22" s="174">
        <v>11.2</v>
      </c>
      <c r="L22" s="174">
        <v>11.7</v>
      </c>
      <c r="M22" s="174">
        <v>13.4</v>
      </c>
      <c r="N22" s="243">
        <f>SUM(B22:M22)</f>
        <v>149.4</v>
      </c>
      <c r="O22" s="243">
        <f t="shared" si="0"/>
        <v>89.4</v>
      </c>
      <c r="Q22" s="245"/>
      <c r="R22" s="245"/>
    </row>
    <row r="23" spans="1:18" ht="11.1" customHeight="1" x14ac:dyDescent="0.15">
      <c r="A23" s="7" t="s">
        <v>187</v>
      </c>
      <c r="B23" s="174">
        <v>9.4</v>
      </c>
      <c r="C23" s="174">
        <v>10.3</v>
      </c>
      <c r="D23" s="174">
        <v>13.4</v>
      </c>
      <c r="E23" s="174">
        <v>13.5</v>
      </c>
      <c r="F23" s="174">
        <v>11.3</v>
      </c>
      <c r="G23" s="174">
        <v>12.2</v>
      </c>
      <c r="H23" s="174">
        <v>10.9</v>
      </c>
      <c r="I23" s="174">
        <v>11.2</v>
      </c>
      <c r="J23" s="174">
        <v>12.1</v>
      </c>
      <c r="K23" s="174">
        <v>10.7</v>
      </c>
      <c r="L23" s="174">
        <v>11.3</v>
      </c>
      <c r="M23" s="174"/>
      <c r="N23" s="243"/>
      <c r="O23" s="243"/>
    </row>
    <row r="24" spans="1:18" ht="9.75" customHeight="1" x14ac:dyDescent="0.15">
      <c r="J24" s="396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7"/>
      <c r="B42" s="8" t="s">
        <v>77</v>
      </c>
      <c r="C42" s="8" t="s">
        <v>78</v>
      </c>
      <c r="D42" s="8" t="s">
        <v>79</v>
      </c>
      <c r="E42" s="8" t="s">
        <v>80</v>
      </c>
      <c r="F42" s="8" t="s">
        <v>81</v>
      </c>
      <c r="G42" s="8" t="s">
        <v>82</v>
      </c>
      <c r="H42" s="8" t="s">
        <v>83</v>
      </c>
      <c r="I42" s="8" t="s">
        <v>84</v>
      </c>
      <c r="J42" s="8" t="s">
        <v>85</v>
      </c>
      <c r="K42" s="8" t="s">
        <v>86</v>
      </c>
      <c r="L42" s="8" t="s">
        <v>87</v>
      </c>
      <c r="M42" s="8" t="s">
        <v>88</v>
      </c>
      <c r="N42" s="237" t="s">
        <v>124</v>
      </c>
      <c r="O42" s="237" t="s">
        <v>125</v>
      </c>
      <c r="P42" s="1"/>
      <c r="Q42" s="1"/>
      <c r="R42" s="1"/>
      <c r="S42" s="1"/>
      <c r="T42" s="1"/>
      <c r="U42" s="1"/>
      <c r="V42" s="1"/>
      <c r="W42" s="1"/>
      <c r="X42" s="5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7" t="s">
        <v>175</v>
      </c>
      <c r="B43" s="174">
        <v>21.8</v>
      </c>
      <c r="C43" s="174">
        <v>23</v>
      </c>
      <c r="D43" s="174">
        <v>22.8</v>
      </c>
      <c r="E43" s="174">
        <v>23.1</v>
      </c>
      <c r="F43" s="174">
        <v>23.5</v>
      </c>
      <c r="G43" s="174">
        <v>24.2</v>
      </c>
      <c r="H43" s="174">
        <v>22.7</v>
      </c>
      <c r="I43" s="174">
        <v>23</v>
      </c>
      <c r="J43" s="174">
        <v>22.9</v>
      </c>
      <c r="K43" s="174">
        <v>22.9</v>
      </c>
      <c r="L43" s="174">
        <v>23</v>
      </c>
      <c r="M43" s="174">
        <v>24</v>
      </c>
      <c r="N43" s="243">
        <f>SUM(B43:M43)/12</f>
        <v>23.074999999999999</v>
      </c>
      <c r="O43" s="243">
        <v>98.7</v>
      </c>
      <c r="P43" s="177"/>
      <c r="Q43" s="246"/>
      <c r="R43" s="246"/>
      <c r="S43" s="177"/>
      <c r="T43" s="177"/>
      <c r="U43" s="177"/>
      <c r="V43" s="177"/>
      <c r="W43" s="177"/>
      <c r="X43" s="177"/>
      <c r="Y43" s="177"/>
      <c r="Z43" s="177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7" t="s">
        <v>178</v>
      </c>
      <c r="B44" s="174">
        <v>23.3</v>
      </c>
      <c r="C44" s="174">
        <v>22.2</v>
      </c>
      <c r="D44" s="174">
        <v>23.2</v>
      </c>
      <c r="E44" s="174">
        <v>24.1</v>
      </c>
      <c r="F44" s="174">
        <v>24.8</v>
      </c>
      <c r="G44" s="174">
        <v>24.4</v>
      </c>
      <c r="H44" s="174">
        <v>22.4</v>
      </c>
      <c r="I44" s="174">
        <v>22.6</v>
      </c>
      <c r="J44" s="174">
        <v>23.1</v>
      </c>
      <c r="K44" s="174">
        <v>22.1</v>
      </c>
      <c r="L44" s="174">
        <v>26.5</v>
      </c>
      <c r="M44" s="174">
        <v>25.5</v>
      </c>
      <c r="N44" s="243">
        <f>SUM(B44:M44)/12</f>
        <v>23.683333333333334</v>
      </c>
      <c r="O44" s="243">
        <f>ROUND(N44/N43*100,1)</f>
        <v>102.6</v>
      </c>
      <c r="P44" s="177"/>
      <c r="Q44" s="246"/>
      <c r="R44" s="246"/>
      <c r="S44" s="177"/>
      <c r="T44" s="177"/>
      <c r="U44" s="177"/>
      <c r="V44" s="177"/>
      <c r="W44" s="177"/>
      <c r="X44" s="177"/>
      <c r="Y44" s="177"/>
      <c r="Z44" s="177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7" t="s">
        <v>181</v>
      </c>
      <c r="B45" s="174">
        <v>23.9</v>
      </c>
      <c r="C45" s="174">
        <v>23.5</v>
      </c>
      <c r="D45" s="174">
        <v>24.5</v>
      </c>
      <c r="E45" s="174">
        <v>24.1</v>
      </c>
      <c r="F45" s="174">
        <v>25.4</v>
      </c>
      <c r="G45" s="174">
        <v>25</v>
      </c>
      <c r="H45" s="174">
        <v>26.2</v>
      </c>
      <c r="I45" s="174">
        <v>25.1</v>
      </c>
      <c r="J45" s="174">
        <v>24.1</v>
      </c>
      <c r="K45" s="174">
        <v>24.5</v>
      </c>
      <c r="L45" s="174">
        <v>23.8</v>
      </c>
      <c r="M45" s="174">
        <v>23.8</v>
      </c>
      <c r="N45" s="243">
        <f>SUM(B45:M45)/12</f>
        <v>24.491666666666664</v>
      </c>
      <c r="O45" s="243">
        <f t="shared" ref="O45:O46" si="1">ROUND(N45/N44*100,1)</f>
        <v>103.4</v>
      </c>
      <c r="P45" s="177"/>
      <c r="Q45" s="246"/>
      <c r="R45" s="246"/>
      <c r="S45" s="177"/>
      <c r="T45" s="177"/>
      <c r="U45" s="177"/>
      <c r="V45" s="177"/>
      <c r="W45" s="177"/>
      <c r="X45" s="177"/>
      <c r="Y45" s="177"/>
      <c r="Z45" s="177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7" t="s">
        <v>180</v>
      </c>
      <c r="B46" s="174">
        <v>22.9</v>
      </c>
      <c r="C46" s="174">
        <v>22.7</v>
      </c>
      <c r="D46" s="174">
        <v>23</v>
      </c>
      <c r="E46" s="174">
        <v>23.1</v>
      </c>
      <c r="F46" s="174">
        <v>24.7</v>
      </c>
      <c r="G46" s="174">
        <v>24.6</v>
      </c>
      <c r="H46" s="174">
        <v>23.1</v>
      </c>
      <c r="I46" s="174">
        <v>23.2</v>
      </c>
      <c r="J46" s="174">
        <v>22.3</v>
      </c>
      <c r="K46" s="174">
        <v>20.8</v>
      </c>
      <c r="L46" s="174">
        <v>19.5</v>
      </c>
      <c r="M46" s="174">
        <v>20.100000000000001</v>
      </c>
      <c r="N46" s="243">
        <f>SUM(B46:M46)/12</f>
        <v>22.5</v>
      </c>
      <c r="O46" s="243">
        <f t="shared" si="1"/>
        <v>91.9</v>
      </c>
      <c r="P46" s="177"/>
      <c r="Q46" s="246"/>
      <c r="R46" s="246"/>
      <c r="S46" s="177"/>
      <c r="T46" s="177"/>
      <c r="U46" s="177"/>
      <c r="V46" s="177"/>
      <c r="W46" s="177"/>
      <c r="X46" s="177"/>
      <c r="Y46" s="177"/>
      <c r="Z46" s="177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7" t="s">
        <v>187</v>
      </c>
      <c r="B47" s="174">
        <v>18.8</v>
      </c>
      <c r="C47" s="174">
        <v>18.100000000000001</v>
      </c>
      <c r="D47" s="174">
        <v>19.5</v>
      </c>
      <c r="E47" s="174">
        <v>19.100000000000001</v>
      </c>
      <c r="F47" s="174">
        <v>19.2</v>
      </c>
      <c r="G47" s="174">
        <v>18.7</v>
      </c>
      <c r="H47" s="174">
        <v>18.2</v>
      </c>
      <c r="I47" s="174">
        <v>19</v>
      </c>
      <c r="J47" s="174">
        <v>18.7</v>
      </c>
      <c r="K47" s="174">
        <v>18.399999999999999</v>
      </c>
      <c r="L47" s="174">
        <v>18.7</v>
      </c>
      <c r="M47" s="174"/>
      <c r="N47" s="243"/>
      <c r="O47" s="243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2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2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2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1.1" customHeight="1" x14ac:dyDescent="0.15">
      <c r="A70" s="7"/>
      <c r="B70" s="8" t="s">
        <v>77</v>
      </c>
      <c r="C70" s="8" t="s">
        <v>78</v>
      </c>
      <c r="D70" s="8" t="s">
        <v>79</v>
      </c>
      <c r="E70" s="8" t="s">
        <v>80</v>
      </c>
      <c r="F70" s="8" t="s">
        <v>81</v>
      </c>
      <c r="G70" s="8" t="s">
        <v>82</v>
      </c>
      <c r="H70" s="8" t="s">
        <v>83</v>
      </c>
      <c r="I70" s="8" t="s">
        <v>84</v>
      </c>
      <c r="J70" s="8" t="s">
        <v>85</v>
      </c>
      <c r="K70" s="8" t="s">
        <v>86</v>
      </c>
      <c r="L70" s="8" t="s">
        <v>87</v>
      </c>
      <c r="M70" s="8" t="s">
        <v>88</v>
      </c>
      <c r="N70" s="237" t="s">
        <v>124</v>
      </c>
      <c r="O70" s="237" t="s">
        <v>125</v>
      </c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1.1" customHeight="1" x14ac:dyDescent="0.15">
      <c r="A71" s="7" t="s">
        <v>175</v>
      </c>
      <c r="B71" s="165">
        <v>57.9</v>
      </c>
      <c r="C71" s="165">
        <v>59.2</v>
      </c>
      <c r="D71" s="165">
        <v>64.3</v>
      </c>
      <c r="E71" s="165">
        <v>67.400000000000006</v>
      </c>
      <c r="F71" s="165">
        <v>68.5</v>
      </c>
      <c r="G71" s="165">
        <v>61.6</v>
      </c>
      <c r="H71" s="165">
        <v>64.7</v>
      </c>
      <c r="I71" s="165">
        <v>63.2</v>
      </c>
      <c r="J71" s="165">
        <v>66.5</v>
      </c>
      <c r="K71" s="165">
        <v>62.4</v>
      </c>
      <c r="L71" s="165">
        <v>66.099999999999994</v>
      </c>
      <c r="M71" s="165">
        <v>61.3</v>
      </c>
      <c r="N71" s="242">
        <f>SUM(B71:M71)/12</f>
        <v>63.591666666666661</v>
      </c>
      <c r="O71" s="243">
        <v>111.5</v>
      </c>
      <c r="P71" s="52"/>
      <c r="Q71" s="336"/>
      <c r="R71" s="336"/>
      <c r="S71" s="52"/>
      <c r="T71" s="52"/>
      <c r="U71" s="52"/>
      <c r="V71" s="52"/>
      <c r="W71" s="52"/>
      <c r="X71" s="52"/>
      <c r="Y71" s="52"/>
      <c r="Z71" s="52"/>
    </row>
    <row r="72" spans="1:26" ht="11.1" customHeight="1" x14ac:dyDescent="0.15">
      <c r="A72" s="7" t="s">
        <v>178</v>
      </c>
      <c r="B72" s="165">
        <v>61.3</v>
      </c>
      <c r="C72" s="165">
        <v>57.5</v>
      </c>
      <c r="D72" s="165">
        <v>62.8</v>
      </c>
      <c r="E72" s="165">
        <v>55.8</v>
      </c>
      <c r="F72" s="165">
        <v>58</v>
      </c>
      <c r="G72" s="165">
        <v>59.3</v>
      </c>
      <c r="H72" s="165">
        <v>58.4</v>
      </c>
      <c r="I72" s="165">
        <v>61.5</v>
      </c>
      <c r="J72" s="165">
        <v>60.7</v>
      </c>
      <c r="K72" s="165">
        <v>64</v>
      </c>
      <c r="L72" s="165">
        <v>68.3</v>
      </c>
      <c r="M72" s="165">
        <v>58.9</v>
      </c>
      <c r="N72" s="242">
        <f>SUM(B72:M72)/12</f>
        <v>60.541666666666657</v>
      </c>
      <c r="O72" s="243">
        <f t="shared" ref="O72:O74" si="2">ROUND(N72/N71*100,1)</f>
        <v>95.2</v>
      </c>
      <c r="P72" s="52"/>
      <c r="Q72" s="336"/>
      <c r="R72" s="336"/>
      <c r="S72" s="52"/>
      <c r="T72" s="52"/>
      <c r="U72" s="52"/>
      <c r="V72" s="52"/>
      <c r="W72" s="52"/>
      <c r="X72" s="52"/>
      <c r="Y72" s="52"/>
      <c r="Z72" s="52"/>
    </row>
    <row r="73" spans="1:26" ht="11.1" customHeight="1" x14ac:dyDescent="0.15">
      <c r="A73" s="7" t="s">
        <v>181</v>
      </c>
      <c r="B73" s="165">
        <v>63.7</v>
      </c>
      <c r="C73" s="165">
        <v>56.1</v>
      </c>
      <c r="D73" s="165">
        <v>59.3</v>
      </c>
      <c r="E73" s="165">
        <v>58.2</v>
      </c>
      <c r="F73" s="165">
        <v>54.4</v>
      </c>
      <c r="G73" s="165">
        <v>52.5</v>
      </c>
      <c r="H73" s="165">
        <v>58.1</v>
      </c>
      <c r="I73" s="165">
        <v>52.2</v>
      </c>
      <c r="J73" s="165">
        <v>52.7</v>
      </c>
      <c r="K73" s="165">
        <v>61.5</v>
      </c>
      <c r="L73" s="165">
        <v>55.5</v>
      </c>
      <c r="M73" s="165">
        <v>59.8</v>
      </c>
      <c r="N73" s="242">
        <f>SUM(B73:M73)/12</f>
        <v>57</v>
      </c>
      <c r="O73" s="243">
        <f t="shared" si="2"/>
        <v>94.2</v>
      </c>
      <c r="Q73" s="340"/>
      <c r="R73" s="340"/>
    </row>
    <row r="74" spans="1:26" ht="11.1" customHeight="1" x14ac:dyDescent="0.15">
      <c r="A74" s="7" t="s">
        <v>180</v>
      </c>
      <c r="B74" s="165">
        <v>50.6</v>
      </c>
      <c r="C74" s="165">
        <v>59.7</v>
      </c>
      <c r="D74" s="165">
        <v>59.2</v>
      </c>
      <c r="E74" s="165">
        <v>58</v>
      </c>
      <c r="F74" s="165">
        <v>51.7</v>
      </c>
      <c r="G74" s="165">
        <v>50.6</v>
      </c>
      <c r="H74" s="165">
        <v>49.6</v>
      </c>
      <c r="I74" s="165">
        <v>51.4</v>
      </c>
      <c r="J74" s="165">
        <v>56.8</v>
      </c>
      <c r="K74" s="165">
        <v>55.7</v>
      </c>
      <c r="L74" s="165">
        <v>61.1</v>
      </c>
      <c r="M74" s="165">
        <v>66.099999999999994</v>
      </c>
      <c r="N74" s="242">
        <f>SUM(B74:M74)/12</f>
        <v>55.875000000000007</v>
      </c>
      <c r="O74" s="243">
        <f t="shared" si="2"/>
        <v>98</v>
      </c>
      <c r="Q74" s="340"/>
      <c r="R74" s="340"/>
    </row>
    <row r="75" spans="1:26" ht="11.1" customHeight="1" x14ac:dyDescent="0.15">
      <c r="A75" s="7" t="s">
        <v>187</v>
      </c>
      <c r="B75" s="165">
        <v>51.9</v>
      </c>
      <c r="C75" s="165">
        <v>57.5</v>
      </c>
      <c r="D75" s="165">
        <v>67.900000000000006</v>
      </c>
      <c r="E75" s="165">
        <v>70.8</v>
      </c>
      <c r="F75" s="165">
        <v>59.1</v>
      </c>
      <c r="G75" s="165">
        <v>65.8</v>
      </c>
      <c r="H75" s="165">
        <v>60.1</v>
      </c>
      <c r="I75" s="165">
        <v>57.8</v>
      </c>
      <c r="J75" s="165">
        <v>64.7</v>
      </c>
      <c r="K75" s="165">
        <v>58.7</v>
      </c>
      <c r="L75" s="165">
        <v>59.8</v>
      </c>
      <c r="M75" s="165"/>
      <c r="N75" s="242"/>
      <c r="O75" s="243"/>
    </row>
    <row r="76" spans="1:26" ht="9.9499999999999993" customHeight="1" x14ac:dyDescent="0.15">
      <c r="B76" s="171"/>
      <c r="C76" s="171"/>
      <c r="D76" s="171"/>
      <c r="E76" s="171"/>
      <c r="F76" s="171"/>
      <c r="G76" s="171"/>
      <c r="H76" s="171"/>
      <c r="I76" s="171"/>
      <c r="J76" s="171"/>
      <c r="K76" s="169"/>
      <c r="L76" s="171"/>
      <c r="M76" s="171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L89" sqref="L89"/>
    </sheetView>
  </sheetViews>
  <sheetFormatPr defaultColWidth="7.625" defaultRowHeight="9.9499999999999993" customHeight="1" x14ac:dyDescent="0.15"/>
  <cols>
    <col min="1" max="1" width="7.625" style="260" customWidth="1"/>
    <col min="2" max="13" width="6.125" style="260" customWidth="1"/>
    <col min="14" max="16384" width="7.625" style="260"/>
  </cols>
  <sheetData>
    <row r="3" spans="12:51" ht="9.9499999999999993" customHeight="1" x14ac:dyDescent="0.15">
      <c r="L3" s="52"/>
      <c r="M3" s="51"/>
      <c r="N3" s="52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2"/>
      <c r="M4" s="177"/>
      <c r="N4" s="52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2"/>
      <c r="M5" s="177"/>
      <c r="N5" s="52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2"/>
      <c r="M6" s="177"/>
      <c r="N6" s="52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2"/>
      <c r="M7" s="177"/>
      <c r="N7" s="52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2"/>
      <c r="M8" s="177"/>
      <c r="N8" s="52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2"/>
      <c r="M9" s="5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"/>
    </row>
    <row r="10" spans="12:51" ht="9.9499999999999993" customHeight="1" x14ac:dyDescent="0.15">
      <c r="L10" s="52"/>
      <c r="M10" s="5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"/>
    </row>
    <row r="11" spans="12:51" ht="9.9499999999999993" customHeight="1" x14ac:dyDescent="0.15">
      <c r="L11" s="52"/>
      <c r="M11" s="5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"/>
    </row>
    <row r="12" spans="12:51" ht="9.9499999999999993" customHeight="1" x14ac:dyDescent="0.15">
      <c r="L12" s="52"/>
      <c r="M12" s="5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"/>
    </row>
    <row r="13" spans="12:51" ht="9.9499999999999993" customHeight="1" x14ac:dyDescent="0.15">
      <c r="L13" s="52"/>
      <c r="M13" s="5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"/>
    </row>
    <row r="14" spans="12:51" ht="9.9499999999999993" customHeight="1" x14ac:dyDescent="0.15">
      <c r="L14" s="52"/>
      <c r="M14" s="51"/>
      <c r="AA14" s="1"/>
    </row>
    <row r="15" spans="12:51" ht="9.9499999999999993" customHeight="1" x14ac:dyDescent="0.15">
      <c r="L15" s="52"/>
      <c r="M15" s="177"/>
      <c r="AA15" s="1"/>
    </row>
    <row r="16" spans="12:51" ht="9.9499999999999993" customHeight="1" x14ac:dyDescent="0.15">
      <c r="L16" s="52"/>
      <c r="M16" s="177"/>
      <c r="AA16" s="1"/>
    </row>
    <row r="17" spans="1:27" ht="9.9499999999999993" customHeight="1" x14ac:dyDescent="0.15">
      <c r="L17" s="52"/>
      <c r="M17" s="177"/>
      <c r="AA17" s="1"/>
    </row>
    <row r="18" spans="1:27" ht="9.9499999999999993" customHeight="1" x14ac:dyDescent="0.15">
      <c r="L18" s="52"/>
      <c r="M18" s="177"/>
      <c r="AA18" s="1"/>
    </row>
    <row r="19" spans="1:27" ht="9.9499999999999993" customHeight="1" x14ac:dyDescent="0.15">
      <c r="L19" s="52"/>
      <c r="M19" s="177"/>
      <c r="AA19" s="1"/>
    </row>
    <row r="20" spans="1:27" ht="9.9499999999999993" customHeight="1" x14ac:dyDescent="0.15">
      <c r="L20" s="52"/>
      <c r="M20" s="52"/>
      <c r="AA20" s="1"/>
    </row>
    <row r="21" spans="1:27" ht="9.9499999999999993" customHeight="1" x14ac:dyDescent="0.15">
      <c r="L21" s="52"/>
      <c r="M21" s="52"/>
      <c r="AA21" s="1"/>
    </row>
    <row r="22" spans="1:27" ht="9.9499999999999993" customHeight="1" x14ac:dyDescent="0.15">
      <c r="L22" s="52"/>
      <c r="M22" s="52"/>
      <c r="AA22" s="1"/>
    </row>
    <row r="23" spans="1:27" ht="3" customHeight="1" x14ac:dyDescent="0.15">
      <c r="AA23" s="1"/>
    </row>
    <row r="24" spans="1:27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7" t="s">
        <v>123</v>
      </c>
      <c r="O24" s="13" t="s">
        <v>125</v>
      </c>
      <c r="AA24" s="1"/>
    </row>
    <row r="25" spans="1:27" ht="11.1" customHeight="1" x14ac:dyDescent="0.15">
      <c r="A25" s="7" t="s">
        <v>175</v>
      </c>
      <c r="B25" s="174">
        <v>16.899999999999999</v>
      </c>
      <c r="C25" s="174">
        <v>14.7</v>
      </c>
      <c r="D25" s="174">
        <v>19.899999999999999</v>
      </c>
      <c r="E25" s="174">
        <v>20</v>
      </c>
      <c r="F25" s="174">
        <v>23.4</v>
      </c>
      <c r="G25" s="174">
        <v>19.3</v>
      </c>
      <c r="H25" s="174">
        <v>19.5</v>
      </c>
      <c r="I25" s="174">
        <v>17.8</v>
      </c>
      <c r="J25" s="174">
        <v>19</v>
      </c>
      <c r="K25" s="174">
        <v>17.8</v>
      </c>
      <c r="L25" s="174">
        <v>19.100000000000001</v>
      </c>
      <c r="M25" s="174">
        <v>22.7</v>
      </c>
      <c r="N25" s="243">
        <f>SUM(B25:M25)</f>
        <v>230.1</v>
      </c>
      <c r="O25" s="167">
        <v>107.6</v>
      </c>
      <c r="Q25" s="18"/>
      <c r="R25" s="18"/>
      <c r="AA25" s="1"/>
    </row>
    <row r="26" spans="1:27" ht="11.1" customHeight="1" x14ac:dyDescent="0.15">
      <c r="A26" s="7" t="s">
        <v>178</v>
      </c>
      <c r="B26" s="174">
        <v>17.8</v>
      </c>
      <c r="C26" s="174">
        <v>19.2</v>
      </c>
      <c r="D26" s="174">
        <v>22</v>
      </c>
      <c r="E26" s="174">
        <v>19.600000000000001</v>
      </c>
      <c r="F26" s="174">
        <v>21.2</v>
      </c>
      <c r="G26" s="174">
        <v>21.5</v>
      </c>
      <c r="H26" s="174">
        <v>19.5</v>
      </c>
      <c r="I26" s="174">
        <v>20.8</v>
      </c>
      <c r="J26" s="174">
        <v>18</v>
      </c>
      <c r="K26" s="174">
        <v>21.1</v>
      </c>
      <c r="L26" s="174">
        <v>20.7</v>
      </c>
      <c r="M26" s="174">
        <v>18.2</v>
      </c>
      <c r="N26" s="243">
        <f>SUM(B26:M26)</f>
        <v>239.6</v>
      </c>
      <c r="O26" s="167">
        <f>ROUND(N26/N25*100,1)</f>
        <v>104.1</v>
      </c>
      <c r="Q26" s="18"/>
      <c r="R26" s="18"/>
      <c r="AA26" s="1"/>
    </row>
    <row r="27" spans="1:27" ht="11.1" customHeight="1" x14ac:dyDescent="0.15">
      <c r="A27" s="7" t="s">
        <v>181</v>
      </c>
      <c r="B27" s="174">
        <v>18.600000000000001</v>
      </c>
      <c r="C27" s="174">
        <v>19.100000000000001</v>
      </c>
      <c r="D27" s="174">
        <v>19.899999999999999</v>
      </c>
      <c r="E27" s="174">
        <v>18.5</v>
      </c>
      <c r="F27" s="174">
        <v>19.8</v>
      </c>
      <c r="G27" s="174">
        <v>18</v>
      </c>
      <c r="H27" s="174">
        <v>20.6</v>
      </c>
      <c r="I27" s="174">
        <v>17.5</v>
      </c>
      <c r="J27" s="174">
        <v>17.100000000000001</v>
      </c>
      <c r="K27" s="174">
        <v>21.2</v>
      </c>
      <c r="L27" s="174">
        <v>19</v>
      </c>
      <c r="M27" s="174">
        <v>18.2</v>
      </c>
      <c r="N27" s="243">
        <f>SUM(B27:M27)</f>
        <v>227.49999999999997</v>
      </c>
      <c r="O27" s="167">
        <f t="shared" ref="O27:O28" si="0">ROUND(N27/N26*100,1)</f>
        <v>94.9</v>
      </c>
      <c r="Q27" s="18"/>
      <c r="R27" s="18"/>
      <c r="AA27" s="1"/>
    </row>
    <row r="28" spans="1:27" ht="11.1" customHeight="1" x14ac:dyDescent="0.15">
      <c r="A28" s="7" t="s">
        <v>180</v>
      </c>
      <c r="B28" s="174">
        <v>18</v>
      </c>
      <c r="C28" s="174">
        <v>21.8</v>
      </c>
      <c r="D28" s="174">
        <v>22.1</v>
      </c>
      <c r="E28" s="174">
        <v>19</v>
      </c>
      <c r="F28" s="174">
        <v>19.3</v>
      </c>
      <c r="G28" s="174">
        <v>17.8</v>
      </c>
      <c r="H28" s="174">
        <v>20.3</v>
      </c>
      <c r="I28" s="174">
        <v>18.899999999999999</v>
      </c>
      <c r="J28" s="174">
        <v>18.600000000000001</v>
      </c>
      <c r="K28" s="174">
        <v>20.100000000000001</v>
      </c>
      <c r="L28" s="174">
        <v>17.3</v>
      </c>
      <c r="M28" s="174">
        <v>19.2</v>
      </c>
      <c r="N28" s="243">
        <f>SUM(B28:M28)</f>
        <v>232.4</v>
      </c>
      <c r="O28" s="167">
        <f t="shared" si="0"/>
        <v>102.2</v>
      </c>
      <c r="Q28" s="18"/>
      <c r="R28" s="18"/>
      <c r="AA28" s="1"/>
    </row>
    <row r="29" spans="1:27" ht="11.1" customHeight="1" x14ac:dyDescent="0.15">
      <c r="A29" s="7" t="s">
        <v>187</v>
      </c>
      <c r="B29" s="174">
        <v>16.7</v>
      </c>
      <c r="C29" s="174">
        <v>20</v>
      </c>
      <c r="D29" s="174">
        <v>21.5</v>
      </c>
      <c r="E29" s="174">
        <v>20.7</v>
      </c>
      <c r="F29" s="174">
        <v>21.3</v>
      </c>
      <c r="G29" s="174">
        <v>24.4</v>
      </c>
      <c r="H29" s="174">
        <v>20.2</v>
      </c>
      <c r="I29" s="174">
        <v>20.7</v>
      </c>
      <c r="J29" s="174">
        <v>19.7</v>
      </c>
      <c r="K29" s="174">
        <v>18.8</v>
      </c>
      <c r="L29" s="174">
        <v>19</v>
      </c>
      <c r="M29" s="174"/>
      <c r="N29" s="243"/>
      <c r="O29" s="167"/>
      <c r="AA29" s="1"/>
    </row>
    <row r="30" spans="1:27" ht="9.9499999999999993" customHeight="1" x14ac:dyDescent="0.15">
      <c r="N30" s="171"/>
      <c r="O30" s="171"/>
      <c r="AA30" s="1"/>
    </row>
    <row r="31" spans="1:27" ht="9.9499999999999993" customHeight="1" x14ac:dyDescent="0.15"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AA31" s="1"/>
    </row>
    <row r="51" spans="1:50" ht="9.9499999999999993" customHeight="1" x14ac:dyDescent="0.15">
      <c r="N51" s="1"/>
      <c r="O51" s="5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7" t="s">
        <v>124</v>
      </c>
      <c r="O53" s="168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7" t="s">
        <v>175</v>
      </c>
      <c r="B54" s="174">
        <v>38</v>
      </c>
      <c r="C54" s="174">
        <v>35.700000000000003</v>
      </c>
      <c r="D54" s="174">
        <v>37</v>
      </c>
      <c r="E54" s="174">
        <v>36.799999999999997</v>
      </c>
      <c r="F54" s="174">
        <v>39.200000000000003</v>
      </c>
      <c r="G54" s="174">
        <v>38</v>
      </c>
      <c r="H54" s="174">
        <v>35.9</v>
      </c>
      <c r="I54" s="174">
        <v>35.4</v>
      </c>
      <c r="J54" s="174">
        <v>36.700000000000003</v>
      </c>
      <c r="K54" s="174">
        <v>37.200000000000003</v>
      </c>
      <c r="L54" s="174">
        <v>37.1</v>
      </c>
      <c r="M54" s="174">
        <v>38</v>
      </c>
      <c r="N54" s="243">
        <f t="shared" ref="N54:N56" si="1">SUM(B54:M54)/12</f>
        <v>37.083333333333329</v>
      </c>
      <c r="O54" s="343">
        <v>95.5</v>
      </c>
      <c r="P54" s="177"/>
      <c r="Q54" s="341"/>
      <c r="R54" s="341"/>
      <c r="S54" s="177"/>
      <c r="T54" s="177"/>
      <c r="U54" s="177"/>
      <c r="V54" s="177"/>
      <c r="W54" s="177"/>
      <c r="X54" s="177"/>
      <c r="Y54" s="177"/>
      <c r="Z54" s="177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7" t="s">
        <v>178</v>
      </c>
      <c r="B55" s="174">
        <v>36.9</v>
      </c>
      <c r="C55" s="174">
        <v>38.9</v>
      </c>
      <c r="D55" s="174">
        <v>39.799999999999997</v>
      </c>
      <c r="E55" s="174">
        <v>38.4</v>
      </c>
      <c r="F55" s="174">
        <v>39.200000000000003</v>
      </c>
      <c r="G55" s="174">
        <v>40.700000000000003</v>
      </c>
      <c r="H55" s="174">
        <v>37.9</v>
      </c>
      <c r="I55" s="174">
        <v>39</v>
      </c>
      <c r="J55" s="174">
        <v>38.4</v>
      </c>
      <c r="K55" s="174">
        <v>40.1</v>
      </c>
      <c r="L55" s="174">
        <v>40.799999999999997</v>
      </c>
      <c r="M55" s="174">
        <v>39.700000000000003</v>
      </c>
      <c r="N55" s="243">
        <f t="shared" si="1"/>
        <v>39.15</v>
      </c>
      <c r="O55" s="343">
        <f>ROUND(N55/N54*100,1)</f>
        <v>105.6</v>
      </c>
      <c r="P55" s="177"/>
      <c r="Q55" s="341"/>
      <c r="R55" s="341"/>
      <c r="S55" s="177"/>
      <c r="T55" s="177"/>
      <c r="U55" s="177"/>
      <c r="V55" s="177"/>
      <c r="W55" s="177"/>
      <c r="X55" s="177"/>
      <c r="Y55" s="177"/>
      <c r="Z55" s="177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7" t="s">
        <v>181</v>
      </c>
      <c r="B56" s="174">
        <v>40.9</v>
      </c>
      <c r="C56" s="174">
        <v>42.3</v>
      </c>
      <c r="D56" s="174">
        <v>42.1</v>
      </c>
      <c r="E56" s="174">
        <v>37.9</v>
      </c>
      <c r="F56" s="174">
        <v>39.700000000000003</v>
      </c>
      <c r="G56" s="174">
        <v>38.4</v>
      </c>
      <c r="H56" s="174">
        <v>39.6</v>
      </c>
      <c r="I56" s="174">
        <v>39.299999999999997</v>
      </c>
      <c r="J56" s="174">
        <v>38.1</v>
      </c>
      <c r="K56" s="174">
        <v>40.4</v>
      </c>
      <c r="L56" s="174">
        <v>41.1</v>
      </c>
      <c r="M56" s="174">
        <v>39</v>
      </c>
      <c r="N56" s="243">
        <f t="shared" si="1"/>
        <v>39.9</v>
      </c>
      <c r="O56" s="343">
        <f t="shared" ref="O56:O57" si="2">ROUND(N56/N55*100,1)</f>
        <v>101.9</v>
      </c>
      <c r="P56" s="177"/>
      <c r="Q56" s="341"/>
      <c r="R56" s="341"/>
      <c r="S56" s="177"/>
      <c r="T56" s="177"/>
      <c r="U56" s="177"/>
      <c r="V56" s="177"/>
      <c r="W56" s="177"/>
      <c r="X56" s="177"/>
      <c r="Y56" s="177"/>
      <c r="Z56" s="177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7" t="s">
        <v>180</v>
      </c>
      <c r="B57" s="174">
        <v>40.5</v>
      </c>
      <c r="C57" s="174">
        <v>42.5</v>
      </c>
      <c r="D57" s="174">
        <v>41.8</v>
      </c>
      <c r="E57" s="174">
        <v>40.1</v>
      </c>
      <c r="F57" s="174">
        <v>43</v>
      </c>
      <c r="G57" s="174">
        <v>42.8</v>
      </c>
      <c r="H57" s="174">
        <v>42.7</v>
      </c>
      <c r="I57" s="174">
        <v>42.3</v>
      </c>
      <c r="J57" s="174">
        <v>41</v>
      </c>
      <c r="K57" s="174">
        <v>40.700000000000003</v>
      </c>
      <c r="L57" s="174">
        <v>38</v>
      </c>
      <c r="M57" s="174">
        <v>36.4</v>
      </c>
      <c r="N57" s="243">
        <f>SUM(B57:M57)/12</f>
        <v>40.983333333333327</v>
      </c>
      <c r="O57" s="343">
        <f t="shared" si="2"/>
        <v>102.7</v>
      </c>
      <c r="P57" s="177"/>
      <c r="Q57" s="341"/>
      <c r="R57" s="341"/>
      <c r="S57" s="177"/>
      <c r="T57" s="177"/>
      <c r="U57" s="177"/>
      <c r="V57" s="177"/>
      <c r="W57" s="177"/>
      <c r="X57" s="177"/>
      <c r="Y57" s="177"/>
      <c r="Z57" s="177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7" t="s">
        <v>187</v>
      </c>
      <c r="B58" s="174">
        <v>36.9</v>
      </c>
      <c r="C58" s="174">
        <v>38.200000000000003</v>
      </c>
      <c r="D58" s="174">
        <v>38.200000000000003</v>
      </c>
      <c r="E58" s="174">
        <v>36.4</v>
      </c>
      <c r="F58" s="174">
        <v>37.700000000000003</v>
      </c>
      <c r="G58" s="174">
        <v>38.799999999999997</v>
      </c>
      <c r="H58" s="174">
        <v>38.299999999999997</v>
      </c>
      <c r="I58" s="174">
        <v>40</v>
      </c>
      <c r="J58" s="174">
        <v>40.700000000000003</v>
      </c>
      <c r="K58" s="174">
        <v>40.200000000000003</v>
      </c>
      <c r="L58" s="174">
        <v>40.1</v>
      </c>
      <c r="M58" s="174"/>
      <c r="N58" s="243"/>
      <c r="O58" s="343"/>
      <c r="P58" s="177"/>
      <c r="Q58" s="246"/>
      <c r="R58" s="246"/>
      <c r="S58" s="177"/>
      <c r="T58" s="177"/>
      <c r="U58" s="177"/>
      <c r="V58" s="177"/>
      <c r="W58" s="177"/>
      <c r="X58" s="177"/>
      <c r="Y58" s="177"/>
      <c r="Z58" s="177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2"/>
      <c r="O59" s="244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45"/>
    </row>
    <row r="65" spans="7:28" ht="9.9499999999999993" customHeight="1" x14ac:dyDescent="0.15">
      <c r="G65" s="178"/>
    </row>
    <row r="66" spans="7:28" ht="9.9499999999999993" customHeight="1" x14ac:dyDescent="0.15"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</row>
    <row r="67" spans="7:28" ht="9.9499999999999993" customHeight="1" x14ac:dyDescent="0.15"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</row>
    <row r="68" spans="7:28" ht="9.9499999999999993" customHeight="1" x14ac:dyDescent="0.15"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</row>
    <row r="69" spans="7:28" ht="9.9499999999999993" customHeight="1" x14ac:dyDescent="0.15"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</row>
    <row r="70" spans="7:28" ht="9.9499999999999993" customHeight="1" x14ac:dyDescent="0.15">
      <c r="N70" s="52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1"/>
      <c r="AB70" s="1"/>
    </row>
    <row r="71" spans="7:28" ht="9.9499999999999993" customHeight="1" x14ac:dyDescent="0.15"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1"/>
      <c r="AB71" s="1"/>
    </row>
    <row r="72" spans="7:28" ht="9.9499999999999993" customHeight="1" x14ac:dyDescent="0.15">
      <c r="N72" s="52"/>
      <c r="O72" s="52"/>
      <c r="P72" s="52"/>
      <c r="Q72" s="52"/>
      <c r="R72" s="52"/>
      <c r="S72" s="20"/>
      <c r="T72" s="52"/>
      <c r="U72" s="52"/>
      <c r="V72" s="52"/>
      <c r="W72" s="52"/>
      <c r="X72" s="52"/>
      <c r="Y72" s="52"/>
      <c r="Z72" s="52"/>
      <c r="AA72" s="1"/>
      <c r="AB72" s="1"/>
    </row>
    <row r="73" spans="7:28" ht="9.9499999999999993" customHeight="1" x14ac:dyDescent="0.15"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1"/>
      <c r="AB73" s="1"/>
    </row>
    <row r="74" spans="7:28" ht="9.9499999999999993" customHeight="1" x14ac:dyDescent="0.15"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1"/>
      <c r="AB74" s="1"/>
    </row>
    <row r="75" spans="7:28" ht="9.9499999999999993" customHeight="1" x14ac:dyDescent="0.15"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1"/>
      <c r="AB75" s="1"/>
    </row>
    <row r="82" spans="1:18" ht="4.5" customHeight="1" x14ac:dyDescent="0.15"/>
    <row r="83" spans="1:18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7" t="s">
        <v>124</v>
      </c>
      <c r="O83" s="168" t="s">
        <v>126</v>
      </c>
    </row>
    <row r="84" spans="1:18" s="171" customFormat="1" ht="11.1" customHeight="1" x14ac:dyDescent="0.15">
      <c r="A84" s="7" t="s">
        <v>175</v>
      </c>
      <c r="B84" s="165">
        <v>44</v>
      </c>
      <c r="C84" s="165">
        <v>42.9</v>
      </c>
      <c r="D84" s="165">
        <v>52.9</v>
      </c>
      <c r="E84" s="165">
        <v>54.6</v>
      </c>
      <c r="F84" s="165">
        <v>58.6</v>
      </c>
      <c r="G84" s="165">
        <v>51.4</v>
      </c>
      <c r="H84" s="167">
        <v>55.6</v>
      </c>
      <c r="I84" s="165">
        <v>50.5</v>
      </c>
      <c r="J84" s="165">
        <v>50.9</v>
      </c>
      <c r="K84" s="165">
        <v>47.7</v>
      </c>
      <c r="L84" s="165">
        <v>51.7</v>
      </c>
      <c r="M84" s="165">
        <v>59.4</v>
      </c>
      <c r="N84" s="242">
        <f t="shared" ref="N84:N87" si="3">SUM(B84:M84)/12</f>
        <v>51.68333333333333</v>
      </c>
      <c r="O84" s="343">
        <v>112.9</v>
      </c>
      <c r="Q84" s="342"/>
      <c r="R84" s="342"/>
    </row>
    <row r="85" spans="1:18" s="171" customFormat="1" ht="11.1" customHeight="1" x14ac:dyDescent="0.15">
      <c r="A85" s="7" t="s">
        <v>178</v>
      </c>
      <c r="B85" s="165">
        <v>49</v>
      </c>
      <c r="C85" s="165">
        <v>47.9</v>
      </c>
      <c r="D85" s="165">
        <v>54.9</v>
      </c>
      <c r="E85" s="165">
        <v>51.9</v>
      </c>
      <c r="F85" s="165">
        <v>53.4</v>
      </c>
      <c r="G85" s="165">
        <v>52</v>
      </c>
      <c r="H85" s="167">
        <v>53.1</v>
      </c>
      <c r="I85" s="165">
        <v>52.7</v>
      </c>
      <c r="J85" s="165">
        <v>47.4</v>
      </c>
      <c r="K85" s="165">
        <v>51.7</v>
      </c>
      <c r="L85" s="165">
        <v>50.5</v>
      </c>
      <c r="M85" s="165">
        <v>46.4</v>
      </c>
      <c r="N85" s="242">
        <f t="shared" si="3"/>
        <v>50.908333333333331</v>
      </c>
      <c r="O85" s="343">
        <f>ROUND(N85/N84*100,1)</f>
        <v>98.5</v>
      </c>
      <c r="Q85" s="342"/>
      <c r="R85" s="342"/>
    </row>
    <row r="86" spans="1:18" s="171" customFormat="1" ht="11.1" customHeight="1" x14ac:dyDescent="0.15">
      <c r="A86" s="7" t="s">
        <v>181</v>
      </c>
      <c r="B86" s="165">
        <v>44.7</v>
      </c>
      <c r="C86" s="165">
        <v>44.2</v>
      </c>
      <c r="D86" s="165">
        <v>47.2</v>
      </c>
      <c r="E86" s="165">
        <v>51.4</v>
      </c>
      <c r="F86" s="165">
        <v>48.7</v>
      </c>
      <c r="G86" s="165">
        <v>47.7</v>
      </c>
      <c r="H86" s="167">
        <v>51.2</v>
      </c>
      <c r="I86" s="165">
        <v>44.5</v>
      </c>
      <c r="J86" s="165">
        <v>45.6</v>
      </c>
      <c r="K86" s="165">
        <v>51.2</v>
      </c>
      <c r="L86" s="165">
        <v>45.8</v>
      </c>
      <c r="M86" s="165">
        <v>48.1</v>
      </c>
      <c r="N86" s="242">
        <f t="shared" si="3"/>
        <v>47.525000000000006</v>
      </c>
      <c r="O86" s="343">
        <f t="shared" ref="O86:O87" si="4">ROUND(N86/N85*100,1)</f>
        <v>93.4</v>
      </c>
      <c r="Q86" s="342"/>
      <c r="R86" s="342"/>
    </row>
    <row r="87" spans="1:18" s="171" customFormat="1" ht="11.1" customHeight="1" x14ac:dyDescent="0.15">
      <c r="A87" s="7" t="s">
        <v>180</v>
      </c>
      <c r="B87" s="165">
        <v>43.5</v>
      </c>
      <c r="C87" s="167">
        <v>50</v>
      </c>
      <c r="D87" s="165">
        <v>53.2</v>
      </c>
      <c r="E87" s="165">
        <v>48.5</v>
      </c>
      <c r="F87" s="165">
        <v>42.9</v>
      </c>
      <c r="G87" s="165">
        <v>41.7</v>
      </c>
      <c r="H87" s="167">
        <v>47.4</v>
      </c>
      <c r="I87" s="165">
        <v>45</v>
      </c>
      <c r="J87" s="165">
        <v>46.3</v>
      </c>
      <c r="K87" s="165">
        <v>49.6</v>
      </c>
      <c r="L87" s="165">
        <v>47.6</v>
      </c>
      <c r="M87" s="165">
        <v>53.7</v>
      </c>
      <c r="N87" s="242">
        <f t="shared" si="3"/>
        <v>47.45000000000001</v>
      </c>
      <c r="O87" s="343">
        <f t="shared" si="4"/>
        <v>99.8</v>
      </c>
      <c r="Q87" s="342"/>
      <c r="R87" s="342"/>
    </row>
    <row r="88" spans="1:18" ht="11.1" customHeight="1" x14ac:dyDescent="0.15">
      <c r="A88" s="7" t="s">
        <v>187</v>
      </c>
      <c r="B88" s="165">
        <v>44.8</v>
      </c>
      <c r="C88" s="167">
        <v>51.5</v>
      </c>
      <c r="D88" s="165">
        <v>56.2</v>
      </c>
      <c r="E88" s="165">
        <v>57.8</v>
      </c>
      <c r="F88" s="165">
        <v>55.6</v>
      </c>
      <c r="G88" s="165">
        <v>62.4</v>
      </c>
      <c r="H88" s="167">
        <v>53</v>
      </c>
      <c r="I88" s="165">
        <v>50.6</v>
      </c>
      <c r="J88" s="165">
        <v>48</v>
      </c>
      <c r="K88" s="165">
        <v>47.1</v>
      </c>
      <c r="L88" s="165">
        <v>47.3</v>
      </c>
      <c r="M88" s="165"/>
      <c r="N88" s="242"/>
      <c r="O88" s="343"/>
      <c r="Q88" s="18"/>
    </row>
    <row r="89" spans="1:18" ht="9.9499999999999993" customHeight="1" x14ac:dyDescent="0.15">
      <c r="F89" s="468"/>
      <c r="O89" s="247"/>
    </row>
    <row r="90" spans="1:18" ht="9.9499999999999993" customHeight="1" x14ac:dyDescent="0.15">
      <c r="G90" s="432"/>
    </row>
    <row r="93" spans="1:18" ht="30" customHeight="1" x14ac:dyDescent="0.15">
      <c r="N93" s="4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L89" sqref="L89"/>
    </sheetView>
  </sheetViews>
  <sheetFormatPr defaultRowHeight="9.9499999999999993" customHeight="1" x14ac:dyDescent="0.15"/>
  <cols>
    <col min="1" max="1" width="7.625" style="260" customWidth="1"/>
    <col min="2" max="13" width="6.125" style="260" customWidth="1"/>
    <col min="14" max="26" width="7.625" style="260" customWidth="1"/>
    <col min="27" max="16384" width="9" style="260"/>
  </cols>
  <sheetData>
    <row r="18" spans="1:29" ht="9.9499999999999993" customHeight="1" x14ac:dyDescent="0.15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7" t="s">
        <v>123</v>
      </c>
      <c r="O24" s="168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</row>
    <row r="25" spans="1:29" ht="11.1" customHeight="1" x14ac:dyDescent="0.15">
      <c r="A25" s="7" t="s">
        <v>175</v>
      </c>
      <c r="B25" s="179">
        <v>33.1</v>
      </c>
      <c r="C25" s="179">
        <v>35.1</v>
      </c>
      <c r="D25" s="179">
        <v>41.1</v>
      </c>
      <c r="E25" s="179">
        <v>42.3</v>
      </c>
      <c r="F25" s="179">
        <v>42.9</v>
      </c>
      <c r="G25" s="179">
        <v>48.7</v>
      </c>
      <c r="H25" s="179">
        <v>50.1</v>
      </c>
      <c r="I25" s="179">
        <v>35.4</v>
      </c>
      <c r="J25" s="179">
        <v>35</v>
      </c>
      <c r="K25" s="179">
        <v>39</v>
      </c>
      <c r="L25" s="179">
        <v>38</v>
      </c>
      <c r="M25" s="179">
        <v>37.299999999999997</v>
      </c>
      <c r="N25" s="243">
        <f>SUM(B25:M25)</f>
        <v>478.00000000000006</v>
      </c>
      <c r="O25" s="238">
        <v>101.6</v>
      </c>
      <c r="P25" s="177"/>
      <c r="Q25" s="341"/>
      <c r="R25" s="341"/>
      <c r="S25" s="177"/>
      <c r="T25" s="177"/>
      <c r="U25" s="177"/>
      <c r="V25" s="177"/>
      <c r="W25" s="177"/>
      <c r="X25" s="177"/>
      <c r="Y25" s="177"/>
      <c r="Z25" s="177"/>
      <c r="AA25" s="1"/>
      <c r="AB25" s="1"/>
      <c r="AC25" s="1"/>
    </row>
    <row r="26" spans="1:29" ht="11.1" customHeight="1" x14ac:dyDescent="0.15">
      <c r="A26" s="7" t="s">
        <v>178</v>
      </c>
      <c r="B26" s="179">
        <v>31</v>
      </c>
      <c r="C26" s="179">
        <v>41.9</v>
      </c>
      <c r="D26" s="179">
        <v>40.700000000000003</v>
      </c>
      <c r="E26" s="179">
        <v>47.3</v>
      </c>
      <c r="F26" s="179">
        <v>55.6</v>
      </c>
      <c r="G26" s="179">
        <v>54.5</v>
      </c>
      <c r="H26" s="179">
        <v>50.6</v>
      </c>
      <c r="I26" s="179">
        <v>41.6</v>
      </c>
      <c r="J26" s="179">
        <v>40.700000000000003</v>
      </c>
      <c r="K26" s="179">
        <v>53.2</v>
      </c>
      <c r="L26" s="179">
        <v>46.1</v>
      </c>
      <c r="M26" s="179">
        <v>50.5</v>
      </c>
      <c r="N26" s="243">
        <f>SUM(B26:M26)</f>
        <v>553.70000000000005</v>
      </c>
      <c r="O26" s="238">
        <f>ROUND(N26/N25*100,1)</f>
        <v>115.8</v>
      </c>
      <c r="P26" s="177"/>
      <c r="Q26" s="341"/>
      <c r="R26" s="341"/>
      <c r="S26" s="177"/>
      <c r="T26" s="177"/>
      <c r="U26" s="177"/>
      <c r="V26" s="177"/>
      <c r="W26" s="177"/>
      <c r="X26" s="177"/>
      <c r="Y26" s="177"/>
      <c r="Z26" s="177"/>
      <c r="AA26" s="1"/>
      <c r="AB26" s="1"/>
      <c r="AC26" s="1"/>
    </row>
    <row r="27" spans="1:29" ht="11.1" customHeight="1" x14ac:dyDescent="0.15">
      <c r="A27" s="7" t="s">
        <v>181</v>
      </c>
      <c r="B27" s="179">
        <v>46.8</v>
      </c>
      <c r="C27" s="179">
        <v>51.9</v>
      </c>
      <c r="D27" s="179">
        <v>48.4</v>
      </c>
      <c r="E27" s="179">
        <v>60.2</v>
      </c>
      <c r="F27" s="179">
        <v>52.3</v>
      </c>
      <c r="G27" s="179">
        <v>59.3</v>
      </c>
      <c r="H27" s="179">
        <v>66.7</v>
      </c>
      <c r="I27" s="179">
        <v>43.7</v>
      </c>
      <c r="J27" s="179">
        <v>73.5</v>
      </c>
      <c r="K27" s="179">
        <v>62.6</v>
      </c>
      <c r="L27" s="179">
        <v>59.5</v>
      </c>
      <c r="M27" s="179">
        <v>53.9</v>
      </c>
      <c r="N27" s="361">
        <f>SUM(B27:M27)</f>
        <v>678.8</v>
      </c>
      <c r="O27" s="238">
        <f t="shared" ref="O27:O28" si="0">ROUND(N27/N26*100,1)</f>
        <v>122.6</v>
      </c>
      <c r="P27" s="177"/>
      <c r="Q27" s="341"/>
      <c r="R27" s="341"/>
      <c r="S27" s="177"/>
      <c r="T27" s="177"/>
      <c r="U27" s="177"/>
      <c r="V27" s="177"/>
      <c r="W27" s="177"/>
      <c r="X27" s="177"/>
      <c r="Y27" s="177"/>
      <c r="Z27" s="177"/>
      <c r="AA27" s="1"/>
      <c r="AB27" s="1"/>
      <c r="AC27" s="1"/>
    </row>
    <row r="28" spans="1:29" ht="11.1" customHeight="1" x14ac:dyDescent="0.15">
      <c r="A28" s="7" t="s">
        <v>180</v>
      </c>
      <c r="B28" s="179">
        <v>47.8</v>
      </c>
      <c r="C28" s="179">
        <v>44.8</v>
      </c>
      <c r="D28" s="179">
        <v>52.1</v>
      </c>
      <c r="E28" s="179">
        <v>55.6</v>
      </c>
      <c r="F28" s="179">
        <v>47.6</v>
      </c>
      <c r="G28" s="179">
        <v>72.400000000000006</v>
      </c>
      <c r="H28" s="179">
        <v>64.7</v>
      </c>
      <c r="I28" s="179">
        <v>42.3</v>
      </c>
      <c r="J28" s="179">
        <v>49.9</v>
      </c>
      <c r="K28" s="179">
        <v>47.9</v>
      </c>
      <c r="L28" s="179">
        <v>46.1</v>
      </c>
      <c r="M28" s="179">
        <v>44.3</v>
      </c>
      <c r="N28" s="361">
        <f>SUM(B28:M28)</f>
        <v>615.49999999999989</v>
      </c>
      <c r="O28" s="238">
        <f t="shared" si="0"/>
        <v>90.7</v>
      </c>
      <c r="P28" s="177"/>
      <c r="Q28" s="341"/>
      <c r="R28" s="341"/>
      <c r="S28" s="177"/>
      <c r="T28" s="177"/>
      <c r="U28" s="177"/>
      <c r="V28" s="177"/>
      <c r="W28" s="177"/>
      <c r="X28" s="177"/>
      <c r="Y28" s="177"/>
      <c r="Z28" s="177"/>
      <c r="AA28" s="1"/>
      <c r="AB28" s="1"/>
      <c r="AC28" s="1"/>
    </row>
    <row r="29" spans="1:29" ht="11.1" customHeight="1" x14ac:dyDescent="0.15">
      <c r="A29" s="7" t="s">
        <v>187</v>
      </c>
      <c r="B29" s="179">
        <v>44.4</v>
      </c>
      <c r="C29" s="179">
        <v>43.2</v>
      </c>
      <c r="D29" s="179">
        <v>58.3</v>
      </c>
      <c r="E29" s="179">
        <v>82.3</v>
      </c>
      <c r="F29" s="179">
        <v>75.599999999999994</v>
      </c>
      <c r="G29" s="179">
        <v>80.5</v>
      </c>
      <c r="H29" s="179">
        <v>62.3</v>
      </c>
      <c r="I29" s="179">
        <v>50.4</v>
      </c>
      <c r="J29" s="179">
        <v>48.5</v>
      </c>
      <c r="K29" s="179">
        <v>53.2</v>
      </c>
      <c r="L29" s="179">
        <v>47.2</v>
      </c>
      <c r="M29" s="179"/>
      <c r="N29" s="361"/>
      <c r="O29" s="238"/>
      <c r="P29" s="177"/>
      <c r="S29" s="177"/>
      <c r="T29" s="177"/>
      <c r="U29" s="177"/>
      <c r="V29" s="177"/>
      <c r="W29" s="177"/>
      <c r="X29" s="177"/>
      <c r="Y29" s="177"/>
      <c r="Z29" s="177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18"/>
    </row>
    <row r="53" spans="1:49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7" t="s">
        <v>124</v>
      </c>
      <c r="O53" s="168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7" t="s">
        <v>175</v>
      </c>
      <c r="B54" s="179">
        <v>42.4</v>
      </c>
      <c r="C54" s="179">
        <v>42.8</v>
      </c>
      <c r="D54" s="179">
        <v>43.9</v>
      </c>
      <c r="E54" s="179">
        <v>47.3</v>
      </c>
      <c r="F54" s="179">
        <v>50.1</v>
      </c>
      <c r="G54" s="179">
        <v>52.2</v>
      </c>
      <c r="H54" s="179">
        <v>51.2</v>
      </c>
      <c r="I54" s="179">
        <v>49.2</v>
      </c>
      <c r="J54" s="179">
        <v>48.2</v>
      </c>
      <c r="K54" s="179">
        <v>49.1</v>
      </c>
      <c r="L54" s="179">
        <v>48.9</v>
      </c>
      <c r="M54" s="179">
        <v>50.5</v>
      </c>
      <c r="N54" s="243">
        <f>SUM(B54:M54)/12</f>
        <v>47.983333333333327</v>
      </c>
      <c r="O54" s="238">
        <v>102.9</v>
      </c>
      <c r="P54" s="177"/>
      <c r="Q54" s="344"/>
      <c r="R54" s="344"/>
      <c r="S54" s="177"/>
      <c r="T54" s="177"/>
      <c r="U54" s="177"/>
      <c r="V54" s="177"/>
      <c r="W54" s="177"/>
      <c r="X54" s="177"/>
      <c r="Y54" s="177"/>
      <c r="Z54" s="177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7" t="s">
        <v>178</v>
      </c>
      <c r="B55" s="179">
        <v>48.3</v>
      </c>
      <c r="C55" s="179">
        <v>50.9</v>
      </c>
      <c r="D55" s="179">
        <v>48.3</v>
      </c>
      <c r="E55" s="179">
        <v>50.5</v>
      </c>
      <c r="F55" s="179">
        <v>52.1</v>
      </c>
      <c r="G55" s="179">
        <v>49.7</v>
      </c>
      <c r="H55" s="179">
        <v>45.5</v>
      </c>
      <c r="I55" s="179">
        <v>40.799999999999997</v>
      </c>
      <c r="J55" s="179">
        <v>41.6</v>
      </c>
      <c r="K55" s="179">
        <v>46.4</v>
      </c>
      <c r="L55" s="179">
        <v>47.5</v>
      </c>
      <c r="M55" s="179">
        <v>56.7</v>
      </c>
      <c r="N55" s="243">
        <f>SUM(B55:M55)/12</f>
        <v>48.19166666666667</v>
      </c>
      <c r="O55" s="238">
        <f>ROUND(N55/N54*100,1)</f>
        <v>100.4</v>
      </c>
      <c r="P55" s="177"/>
      <c r="Q55" s="344"/>
      <c r="R55" s="344"/>
      <c r="S55" s="177"/>
      <c r="T55" s="177"/>
      <c r="U55" s="177"/>
      <c r="V55" s="177"/>
      <c r="W55" s="177"/>
      <c r="X55" s="177"/>
      <c r="Y55" s="177"/>
      <c r="Z55" s="177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7" t="s">
        <v>181</v>
      </c>
      <c r="B56" s="179">
        <v>54.8</v>
      </c>
      <c r="C56" s="179">
        <v>59.3</v>
      </c>
      <c r="D56" s="179">
        <v>58.7</v>
      </c>
      <c r="E56" s="179">
        <v>64.3</v>
      </c>
      <c r="F56" s="179">
        <v>57.2</v>
      </c>
      <c r="G56" s="179">
        <v>59.5</v>
      </c>
      <c r="H56" s="179">
        <v>57.8</v>
      </c>
      <c r="I56" s="179">
        <v>57.5</v>
      </c>
      <c r="J56" s="179">
        <v>57.6</v>
      </c>
      <c r="K56" s="179">
        <v>61</v>
      </c>
      <c r="L56" s="179">
        <v>58.2</v>
      </c>
      <c r="M56" s="179">
        <v>62.9</v>
      </c>
      <c r="N56" s="243">
        <f>SUM(B56:M56)/12</f>
        <v>59.06666666666667</v>
      </c>
      <c r="O56" s="238">
        <f t="shared" ref="O56:O57" si="1">ROUND(N56/N55*100,1)</f>
        <v>122.6</v>
      </c>
      <c r="P56" s="177"/>
      <c r="Q56" s="344"/>
      <c r="R56" s="344"/>
      <c r="S56" s="177"/>
      <c r="T56" s="177"/>
      <c r="U56" s="177"/>
      <c r="V56" s="177"/>
      <c r="W56" s="177"/>
      <c r="X56" s="177"/>
      <c r="Y56" s="177"/>
      <c r="Z56" s="177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7" t="s">
        <v>180</v>
      </c>
      <c r="B57" s="179">
        <v>65.900000000000006</v>
      </c>
      <c r="C57" s="179">
        <v>65.900000000000006</v>
      </c>
      <c r="D57" s="179">
        <v>60.8</v>
      </c>
      <c r="E57" s="179">
        <v>61</v>
      </c>
      <c r="F57" s="179">
        <v>64.599999999999994</v>
      </c>
      <c r="G57" s="179">
        <v>55.6</v>
      </c>
      <c r="H57" s="179">
        <v>43</v>
      </c>
      <c r="I57" s="179">
        <v>47.8</v>
      </c>
      <c r="J57" s="179">
        <v>53.1</v>
      </c>
      <c r="K57" s="179">
        <v>53.4</v>
      </c>
      <c r="L57" s="179">
        <v>34</v>
      </c>
      <c r="M57" s="179">
        <v>32.1</v>
      </c>
      <c r="N57" s="243">
        <f>SUM(B57:M57)/12</f>
        <v>53.1</v>
      </c>
      <c r="O57" s="238">
        <f t="shared" si="1"/>
        <v>89.9</v>
      </c>
      <c r="P57" s="177"/>
      <c r="Q57" s="344"/>
      <c r="R57" s="344"/>
      <c r="S57" s="177"/>
      <c r="T57" s="177"/>
      <c r="U57" s="177"/>
      <c r="V57" s="177"/>
      <c r="W57" s="177"/>
      <c r="X57" s="177"/>
      <c r="Y57" s="177"/>
      <c r="Z57" s="177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7" t="s">
        <v>187</v>
      </c>
      <c r="B58" s="179">
        <v>32.1</v>
      </c>
      <c r="C58" s="179">
        <v>30.1</v>
      </c>
      <c r="D58" s="179">
        <v>28.9</v>
      </c>
      <c r="E58" s="179">
        <v>38</v>
      </c>
      <c r="F58" s="179">
        <v>43.4</v>
      </c>
      <c r="G58" s="179">
        <v>45.9</v>
      </c>
      <c r="H58" s="179">
        <v>40.200000000000003</v>
      </c>
      <c r="I58" s="179">
        <v>40.5</v>
      </c>
      <c r="J58" s="179">
        <v>41.7</v>
      </c>
      <c r="K58" s="179">
        <v>40.799999999999997</v>
      </c>
      <c r="L58" s="179">
        <v>40.1</v>
      </c>
      <c r="M58" s="179"/>
      <c r="N58" s="243"/>
      <c r="O58" s="238"/>
      <c r="P58" s="177"/>
      <c r="Q58" s="246"/>
      <c r="R58" s="246"/>
      <c r="S58" s="177"/>
      <c r="T58" s="177"/>
      <c r="U58" s="177"/>
      <c r="V58" s="177"/>
      <c r="W58" s="177"/>
      <c r="X58" s="177"/>
      <c r="Y58" s="177"/>
      <c r="Z58" s="177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52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7" t="s">
        <v>124</v>
      </c>
      <c r="O83" s="168" t="s">
        <v>126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1.1" customHeight="1" x14ac:dyDescent="0.15">
      <c r="A84" s="7" t="s">
        <v>175</v>
      </c>
      <c r="B84" s="12">
        <v>78</v>
      </c>
      <c r="C84" s="12">
        <v>81.900000000000006</v>
      </c>
      <c r="D84" s="12">
        <v>93.5</v>
      </c>
      <c r="E84" s="12">
        <v>89.1</v>
      </c>
      <c r="F84" s="12">
        <v>85.2</v>
      </c>
      <c r="G84" s="12">
        <v>93.3</v>
      </c>
      <c r="H84" s="12">
        <v>97.7</v>
      </c>
      <c r="I84" s="12">
        <v>72.599999999999994</v>
      </c>
      <c r="J84" s="12">
        <v>73</v>
      </c>
      <c r="K84" s="12">
        <v>79.2</v>
      </c>
      <c r="L84" s="12">
        <v>77.8</v>
      </c>
      <c r="M84" s="12">
        <v>73.400000000000006</v>
      </c>
      <c r="N84" s="242">
        <f>SUM(B84:M84)/12</f>
        <v>82.891666666666666</v>
      </c>
      <c r="O84" s="167">
        <v>98.6</v>
      </c>
      <c r="P84" s="52"/>
      <c r="Q84" s="336"/>
      <c r="R84" s="336"/>
      <c r="S84" s="52"/>
      <c r="T84" s="52"/>
      <c r="U84" s="52"/>
      <c r="V84" s="52"/>
      <c r="W84" s="52"/>
      <c r="X84" s="52"/>
      <c r="Y84" s="52"/>
      <c r="Z84" s="52"/>
    </row>
    <row r="85" spans="1:26" ht="11.1" customHeight="1" x14ac:dyDescent="0.15">
      <c r="A85" s="7" t="s">
        <v>178</v>
      </c>
      <c r="B85" s="12">
        <v>64.900000000000006</v>
      </c>
      <c r="C85" s="12">
        <v>81.8</v>
      </c>
      <c r="D85" s="12">
        <v>84.6</v>
      </c>
      <c r="E85" s="12">
        <v>93.4</v>
      </c>
      <c r="F85" s="12">
        <v>106.7</v>
      </c>
      <c r="G85" s="12">
        <v>109.4</v>
      </c>
      <c r="H85" s="12">
        <v>110.7</v>
      </c>
      <c r="I85" s="12">
        <v>101.9</v>
      </c>
      <c r="J85" s="12">
        <v>97.7</v>
      </c>
      <c r="K85" s="12">
        <v>115.3</v>
      </c>
      <c r="L85" s="12">
        <v>97.1</v>
      </c>
      <c r="M85" s="12">
        <v>88.2</v>
      </c>
      <c r="N85" s="242">
        <f>SUM(B85:M85)/12</f>
        <v>95.975000000000009</v>
      </c>
      <c r="O85" s="167">
        <f>ROUND(N85/N84*100,1)</f>
        <v>115.8</v>
      </c>
      <c r="P85" s="52"/>
      <c r="Q85" s="336"/>
      <c r="R85" s="336"/>
      <c r="S85" s="52"/>
      <c r="T85" s="52"/>
      <c r="U85" s="52"/>
      <c r="V85" s="52"/>
      <c r="W85" s="52"/>
      <c r="X85" s="52"/>
      <c r="Y85" s="52"/>
      <c r="Z85" s="52"/>
    </row>
    <row r="86" spans="1:26" ht="11.1" customHeight="1" x14ac:dyDescent="0.15">
      <c r="A86" s="7" t="s">
        <v>181</v>
      </c>
      <c r="B86" s="12">
        <v>85.7</v>
      </c>
      <c r="C86" s="12">
        <v>87</v>
      </c>
      <c r="D86" s="12">
        <v>82.4</v>
      </c>
      <c r="E86" s="12">
        <v>93.3</v>
      </c>
      <c r="F86" s="12">
        <v>92</v>
      </c>
      <c r="G86" s="12">
        <v>99.6</v>
      </c>
      <c r="H86" s="12">
        <v>115.3</v>
      </c>
      <c r="I86" s="12">
        <v>76.099999999999994</v>
      </c>
      <c r="J86" s="12">
        <v>127.5</v>
      </c>
      <c r="K86" s="12">
        <v>102.6</v>
      </c>
      <c r="L86" s="12">
        <v>102.2</v>
      </c>
      <c r="M86" s="12">
        <v>85.1</v>
      </c>
      <c r="N86" s="242">
        <f>SUM(B86:M86)/12</f>
        <v>95.733333333333334</v>
      </c>
      <c r="O86" s="167">
        <f t="shared" ref="O86:O87" si="2">ROUND(N86/N85*100,1)</f>
        <v>99.7</v>
      </c>
      <c r="P86" s="52"/>
      <c r="Q86" s="336"/>
      <c r="R86" s="336"/>
      <c r="S86" s="52"/>
      <c r="T86" s="52"/>
      <c r="U86" s="52"/>
      <c r="V86" s="52"/>
      <c r="W86" s="52"/>
      <c r="X86" s="52"/>
      <c r="Y86" s="52"/>
      <c r="Z86" s="52"/>
    </row>
    <row r="87" spans="1:26" ht="11.1" customHeight="1" x14ac:dyDescent="0.15">
      <c r="A87" s="7" t="s">
        <v>180</v>
      </c>
      <c r="B87" s="12">
        <v>71.8</v>
      </c>
      <c r="C87" s="12">
        <v>67.900000000000006</v>
      </c>
      <c r="D87" s="12">
        <v>86.3</v>
      </c>
      <c r="E87" s="12">
        <v>91.1</v>
      </c>
      <c r="F87" s="12">
        <v>72.900000000000006</v>
      </c>
      <c r="G87" s="12">
        <v>127.8</v>
      </c>
      <c r="H87" s="12">
        <v>144</v>
      </c>
      <c r="I87" s="12">
        <v>88.1</v>
      </c>
      <c r="J87" s="12">
        <v>93.5</v>
      </c>
      <c r="K87" s="12">
        <v>89.7</v>
      </c>
      <c r="L87" s="12">
        <v>127.8</v>
      </c>
      <c r="M87" s="12">
        <v>136.69999999999999</v>
      </c>
      <c r="N87" s="242">
        <f>SUM(B87:M87)/12</f>
        <v>99.800000000000011</v>
      </c>
      <c r="O87" s="167">
        <f t="shared" si="2"/>
        <v>104.2</v>
      </c>
      <c r="P87" s="52"/>
      <c r="Q87" s="336"/>
      <c r="R87" s="336"/>
      <c r="S87" s="52"/>
      <c r="T87" s="52"/>
      <c r="U87" s="52"/>
      <c r="V87" s="52"/>
      <c r="W87" s="52"/>
      <c r="X87" s="52"/>
      <c r="Y87" s="52"/>
      <c r="Z87" s="52"/>
    </row>
    <row r="88" spans="1:26" ht="11.1" customHeight="1" x14ac:dyDescent="0.15">
      <c r="A88" s="7" t="s">
        <v>187</v>
      </c>
      <c r="B88" s="12">
        <v>138.19999999999999</v>
      </c>
      <c r="C88" s="12">
        <v>142.4</v>
      </c>
      <c r="D88" s="12">
        <v>199.9</v>
      </c>
      <c r="E88" s="12">
        <v>232.5</v>
      </c>
      <c r="F88" s="12">
        <v>179</v>
      </c>
      <c r="G88" s="12">
        <v>177.6</v>
      </c>
      <c r="H88" s="12">
        <v>151.19999999999999</v>
      </c>
      <c r="I88" s="12">
        <v>124.5</v>
      </c>
      <c r="J88" s="12">
        <v>116.7</v>
      </c>
      <c r="K88" s="12">
        <v>129.9</v>
      </c>
      <c r="L88" s="12">
        <v>117.4</v>
      </c>
      <c r="M88" s="12"/>
      <c r="N88" s="242"/>
      <c r="O88" s="167"/>
      <c r="P88" s="52"/>
      <c r="Q88" s="415"/>
      <c r="R88" s="415"/>
      <c r="S88" s="52"/>
      <c r="T88" s="52"/>
      <c r="U88" s="52"/>
      <c r="V88" s="52"/>
      <c r="W88" s="52"/>
      <c r="X88" s="52"/>
      <c r="Y88" s="52"/>
      <c r="Z88" s="52"/>
    </row>
    <row r="89" spans="1:26" ht="9.9499999999999993" customHeight="1" x14ac:dyDescent="0.15">
      <c r="C89" s="446"/>
      <c r="D89" s="424"/>
    </row>
    <row r="90" spans="1:26" s="445" customFormat="1" ht="9.9499999999999993" customHeight="1" x14ac:dyDescent="0.15">
      <c r="D90" s="424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W23" sqref="W23"/>
    </sheetView>
  </sheetViews>
  <sheetFormatPr defaultRowHeight="9.9499999999999993" customHeight="1" x14ac:dyDescent="0.15"/>
  <cols>
    <col min="1" max="1" width="8" style="433" customWidth="1"/>
    <col min="2" max="13" width="6.125" style="433" customWidth="1"/>
    <col min="14" max="26" width="7.625" style="433" customWidth="1"/>
    <col min="27" max="16384" width="9" style="433"/>
  </cols>
  <sheetData>
    <row r="8" spans="1:26" ht="9.9499999999999993" customHeight="1" x14ac:dyDescent="0.1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</row>
    <row r="9" spans="1:26" ht="9.9499999999999993" customHeight="1" x14ac:dyDescent="0.15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</row>
    <row r="10" spans="1:26" ht="9.9499999999999993" customHeight="1" x14ac:dyDescent="0.15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</row>
    <row r="11" spans="1:26" ht="9.9499999999999993" customHeight="1" x14ac:dyDescent="0.15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</row>
    <row r="12" spans="1:26" ht="9.9499999999999993" customHeight="1" x14ac:dyDescent="0.15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</row>
    <row r="19" spans="1:55" ht="9.9499999999999993" customHeight="1" x14ac:dyDescent="0.15">
      <c r="A19" s="172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</row>
    <row r="20" spans="1:55" ht="9.9499999999999993" customHeight="1" x14ac:dyDescent="0.15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</row>
    <row r="21" spans="1:55" ht="9.9499999999999993" customHeight="1" x14ac:dyDescent="0.15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</row>
    <row r="22" spans="1:55" ht="9.9499999999999993" customHeight="1" x14ac:dyDescent="0.1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7" t="s">
        <v>123</v>
      </c>
      <c r="O24" s="168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18" t="s">
        <v>175</v>
      </c>
      <c r="B25" s="419">
        <v>86.4</v>
      </c>
      <c r="C25" s="419">
        <v>105.9</v>
      </c>
      <c r="D25" s="419">
        <v>115.8</v>
      </c>
      <c r="E25" s="419">
        <v>124.6</v>
      </c>
      <c r="F25" s="419">
        <v>121.9</v>
      </c>
      <c r="G25" s="419">
        <v>135.4</v>
      </c>
      <c r="H25" s="419">
        <v>137.80000000000001</v>
      </c>
      <c r="I25" s="419">
        <v>127</v>
      </c>
      <c r="J25" s="419">
        <v>126.1</v>
      </c>
      <c r="K25" s="419">
        <v>125.2</v>
      </c>
      <c r="L25" s="419">
        <v>122.8</v>
      </c>
      <c r="M25" s="419">
        <v>110</v>
      </c>
      <c r="N25" s="243">
        <f>SUM(B25:M25)</f>
        <v>1438.8999999999999</v>
      </c>
      <c r="O25" s="238">
        <v>123</v>
      </c>
      <c r="P25" s="177"/>
      <c r="Q25" s="341"/>
      <c r="R25" s="341"/>
      <c r="S25" s="177"/>
      <c r="T25" s="177"/>
      <c r="U25" s="177"/>
      <c r="V25" s="177"/>
      <c r="W25" s="177"/>
      <c r="X25" s="177"/>
      <c r="Y25" s="177"/>
      <c r="Z25" s="177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3" customFormat="1" ht="11.1" customHeight="1" x14ac:dyDescent="0.15">
      <c r="A26" s="418" t="s">
        <v>178</v>
      </c>
      <c r="B26" s="419">
        <v>91</v>
      </c>
      <c r="C26" s="419">
        <v>88.5</v>
      </c>
      <c r="D26" s="419">
        <v>127.1</v>
      </c>
      <c r="E26" s="419">
        <v>123.6</v>
      </c>
      <c r="F26" s="419">
        <v>127.3</v>
      </c>
      <c r="G26" s="419">
        <v>123.9</v>
      </c>
      <c r="H26" s="419">
        <v>147.6</v>
      </c>
      <c r="I26" s="419">
        <v>123.9</v>
      </c>
      <c r="J26" s="419">
        <v>121.8</v>
      </c>
      <c r="K26" s="419">
        <v>131</v>
      </c>
      <c r="L26" s="419">
        <v>110.3</v>
      </c>
      <c r="M26" s="419">
        <v>106.5</v>
      </c>
      <c r="N26" s="420">
        <f>SUM(B26:M26)</f>
        <v>1422.5</v>
      </c>
      <c r="O26" s="421">
        <f>ROUND(N26/N25*100,1)</f>
        <v>98.9</v>
      </c>
      <c r="P26" s="425"/>
      <c r="Q26" s="426"/>
      <c r="R26" s="426"/>
      <c r="S26" s="425"/>
      <c r="T26" s="425"/>
      <c r="U26" s="425"/>
      <c r="V26" s="425"/>
      <c r="W26" s="425"/>
      <c r="X26" s="425"/>
      <c r="Y26" s="425"/>
      <c r="Z26" s="425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</row>
    <row r="27" spans="1:55" s="53" customFormat="1" ht="11.1" customHeight="1" x14ac:dyDescent="0.15">
      <c r="A27" s="418" t="s">
        <v>181</v>
      </c>
      <c r="B27" s="419">
        <v>96.4</v>
      </c>
      <c r="C27" s="419">
        <v>100.8</v>
      </c>
      <c r="D27" s="419">
        <v>119.9</v>
      </c>
      <c r="E27" s="419">
        <v>122</v>
      </c>
      <c r="F27" s="419">
        <v>123.5</v>
      </c>
      <c r="G27" s="419">
        <v>126.2</v>
      </c>
      <c r="H27" s="419">
        <v>126.9</v>
      </c>
      <c r="I27" s="419">
        <v>97.5</v>
      </c>
      <c r="J27" s="419">
        <v>114.1</v>
      </c>
      <c r="K27" s="419">
        <v>104.1</v>
      </c>
      <c r="L27" s="419">
        <v>95.1</v>
      </c>
      <c r="M27" s="419">
        <v>110</v>
      </c>
      <c r="N27" s="420">
        <f>SUM(B27:M27)</f>
        <v>1336.4999999999998</v>
      </c>
      <c r="O27" s="421">
        <f t="shared" ref="O27:O28" si="0">ROUND(N27/N26*100,1)</f>
        <v>94</v>
      </c>
      <c r="P27" s="425"/>
      <c r="Q27" s="426"/>
      <c r="R27" s="426"/>
      <c r="S27" s="425"/>
      <c r="T27" s="425"/>
      <c r="U27" s="425"/>
      <c r="V27" s="425"/>
      <c r="W27" s="425"/>
      <c r="X27" s="425"/>
      <c r="Y27" s="425"/>
      <c r="Z27" s="425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</row>
    <row r="28" spans="1:55" s="53" customFormat="1" ht="11.1" customHeight="1" x14ac:dyDescent="0.15">
      <c r="A28" s="418" t="s">
        <v>180</v>
      </c>
      <c r="B28" s="419">
        <v>84.4</v>
      </c>
      <c r="C28" s="419">
        <v>90.2</v>
      </c>
      <c r="D28" s="419">
        <v>113.2</v>
      </c>
      <c r="E28" s="419">
        <v>112.9</v>
      </c>
      <c r="F28" s="419">
        <v>92.8</v>
      </c>
      <c r="G28" s="419">
        <v>100.2</v>
      </c>
      <c r="H28" s="419">
        <v>103</v>
      </c>
      <c r="I28" s="419">
        <v>90.2</v>
      </c>
      <c r="J28" s="419">
        <v>95.8</v>
      </c>
      <c r="K28" s="419">
        <v>131.9</v>
      </c>
      <c r="L28" s="419">
        <v>84.5</v>
      </c>
      <c r="M28" s="419">
        <v>78.599999999999994</v>
      </c>
      <c r="N28" s="420">
        <f>SUM(B28:M28)</f>
        <v>1177.6999999999998</v>
      </c>
      <c r="O28" s="421">
        <f t="shared" si="0"/>
        <v>88.1</v>
      </c>
      <c r="P28" s="425"/>
      <c r="Q28" s="426"/>
      <c r="R28" s="426"/>
      <c r="S28" s="425"/>
      <c r="T28" s="425"/>
      <c r="U28" s="425"/>
      <c r="V28" s="425"/>
      <c r="W28" s="425"/>
      <c r="X28" s="425"/>
      <c r="Y28" s="425"/>
      <c r="Z28" s="425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</row>
    <row r="29" spans="1:55" s="53" customFormat="1" ht="11.1" customHeight="1" x14ac:dyDescent="0.15">
      <c r="A29" s="418" t="s">
        <v>187</v>
      </c>
      <c r="B29" s="419">
        <v>75.7</v>
      </c>
      <c r="C29" s="419">
        <v>92.3</v>
      </c>
      <c r="D29" s="419">
        <v>105</v>
      </c>
      <c r="E29" s="419">
        <v>103.6</v>
      </c>
      <c r="F29" s="419">
        <v>94.9</v>
      </c>
      <c r="G29" s="419">
        <v>106.3</v>
      </c>
      <c r="H29" s="419">
        <v>100.1</v>
      </c>
      <c r="I29" s="419">
        <v>100.9</v>
      </c>
      <c r="J29" s="419">
        <v>91.8</v>
      </c>
      <c r="K29" s="419">
        <v>87.4</v>
      </c>
      <c r="L29" s="419">
        <v>90</v>
      </c>
      <c r="M29" s="419"/>
      <c r="N29" s="420"/>
      <c r="O29" s="421"/>
      <c r="P29" s="425"/>
      <c r="Q29" s="427"/>
      <c r="R29" s="427"/>
      <c r="S29" s="425"/>
      <c r="T29" s="425"/>
      <c r="U29" s="425"/>
      <c r="V29" s="425"/>
      <c r="W29" s="425"/>
      <c r="X29" s="425"/>
      <c r="Y29" s="425"/>
      <c r="Z29" s="425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</row>
    <row r="30" spans="1:55" s="53" customFormat="1" ht="9.9499999999999993" customHeight="1" x14ac:dyDescent="0.15">
      <c r="H30" s="221"/>
    </row>
    <row r="31" spans="1:55" s="53" customFormat="1" ht="9.9499999999999993" customHeight="1" x14ac:dyDescent="0.15"/>
    <row r="32" spans="1:55" s="53" customFormat="1" ht="9.9499999999999993" customHeight="1" x14ac:dyDescent="0.15"/>
    <row r="33" s="53" customFormat="1" ht="9.9499999999999993" customHeight="1" x14ac:dyDescent="0.15"/>
    <row r="34" s="53" customFormat="1" ht="9.9499999999999993" customHeight="1" x14ac:dyDescent="0.15"/>
    <row r="35" s="53" customFormat="1" ht="9.9499999999999993" customHeight="1" x14ac:dyDescent="0.15"/>
    <row r="36" s="53" customFormat="1" ht="9.9499999999999993" customHeight="1" x14ac:dyDescent="0.15"/>
    <row r="37" s="53" customFormat="1" ht="9.9499999999999993" customHeight="1" x14ac:dyDescent="0.15"/>
    <row r="38" s="53" customFormat="1" ht="9.9499999999999993" customHeight="1" x14ac:dyDescent="0.15"/>
    <row r="39" s="53" customFormat="1" ht="9.9499999999999993" customHeight="1" x14ac:dyDescent="0.15"/>
    <row r="40" s="53" customFormat="1" ht="9.9499999999999993" customHeight="1" x14ac:dyDescent="0.15"/>
    <row r="41" s="53" customFormat="1" ht="9.9499999999999993" customHeight="1" x14ac:dyDescent="0.15"/>
    <row r="42" s="53" customFormat="1" ht="9.9499999999999993" customHeight="1" x14ac:dyDescent="0.15"/>
    <row r="43" s="53" customFormat="1" ht="9.9499999999999993" customHeight="1" x14ac:dyDescent="0.15"/>
    <row r="44" s="53" customFormat="1" ht="9.9499999999999993" customHeight="1" x14ac:dyDescent="0.15"/>
    <row r="45" s="53" customFormat="1" ht="9.9499999999999993" customHeight="1" x14ac:dyDescent="0.15"/>
    <row r="46" s="53" customFormat="1" ht="9.9499999999999993" customHeight="1" x14ac:dyDescent="0.15"/>
    <row r="47" s="53" customFormat="1" ht="9.9499999999999993" customHeight="1" x14ac:dyDescent="0.15"/>
    <row r="48" s="53" customFormat="1" ht="9.9499999999999993" customHeight="1" x14ac:dyDescent="0.15"/>
    <row r="49" spans="1:48" s="53" customFormat="1" ht="9.9499999999999993" customHeight="1" x14ac:dyDescent="0.15"/>
    <row r="50" spans="1:48" s="53" customFormat="1" ht="9.9499999999999993" customHeight="1" x14ac:dyDescent="0.15"/>
    <row r="51" spans="1:48" s="53" customFormat="1" ht="9.9499999999999993" customHeight="1" x14ac:dyDescent="0.15"/>
    <row r="52" spans="1:48" s="53" customFormat="1" ht="9.9499999999999993" customHeight="1" x14ac:dyDescent="0.15"/>
    <row r="53" spans="1:48" s="359" customFormat="1" ht="11.1" customHeight="1" x14ac:dyDescent="0.15">
      <c r="A53" s="428"/>
      <c r="B53" s="429" t="s">
        <v>77</v>
      </c>
      <c r="C53" s="429" t="s">
        <v>78</v>
      </c>
      <c r="D53" s="429" t="s">
        <v>79</v>
      </c>
      <c r="E53" s="429" t="s">
        <v>80</v>
      </c>
      <c r="F53" s="429" t="s">
        <v>81</v>
      </c>
      <c r="G53" s="429" t="s">
        <v>82</v>
      </c>
      <c r="H53" s="429" t="s">
        <v>83</v>
      </c>
      <c r="I53" s="429" t="s">
        <v>84</v>
      </c>
      <c r="J53" s="429" t="s">
        <v>85</v>
      </c>
      <c r="K53" s="429" t="s">
        <v>86</v>
      </c>
      <c r="L53" s="429" t="s">
        <v>87</v>
      </c>
      <c r="M53" s="429" t="s">
        <v>88</v>
      </c>
      <c r="N53" s="430" t="s">
        <v>124</v>
      </c>
      <c r="O53" s="431" t="s">
        <v>126</v>
      </c>
      <c r="P53" s="432"/>
      <c r="Q53" s="432"/>
      <c r="R53" s="432"/>
      <c r="S53" s="432"/>
      <c r="T53" s="432"/>
      <c r="U53" s="432"/>
      <c r="V53" s="432"/>
      <c r="W53" s="432"/>
      <c r="X53" s="432"/>
      <c r="Y53" s="432"/>
      <c r="Z53" s="432"/>
      <c r="AA53" s="424"/>
      <c r="AB53" s="424"/>
      <c r="AC53" s="424"/>
      <c r="AD53" s="424"/>
      <c r="AE53" s="424"/>
      <c r="AF53" s="424"/>
      <c r="AG53" s="424"/>
      <c r="AH53" s="424"/>
      <c r="AI53" s="424"/>
      <c r="AJ53" s="424"/>
      <c r="AK53" s="424"/>
      <c r="AL53" s="424"/>
      <c r="AM53" s="424"/>
      <c r="AN53" s="424"/>
      <c r="AO53" s="424"/>
      <c r="AP53" s="424"/>
      <c r="AQ53" s="424"/>
      <c r="AR53" s="424"/>
      <c r="AS53" s="424"/>
      <c r="AT53" s="424"/>
      <c r="AU53" s="424"/>
      <c r="AV53" s="424"/>
    </row>
    <row r="54" spans="1:48" s="359" customFormat="1" ht="11.1" customHeight="1" x14ac:dyDescent="0.15">
      <c r="A54" s="7" t="s">
        <v>175</v>
      </c>
      <c r="B54" s="174">
        <v>92.5</v>
      </c>
      <c r="C54" s="174">
        <v>102.9</v>
      </c>
      <c r="D54" s="174">
        <v>99.4</v>
      </c>
      <c r="E54" s="174">
        <v>109.4</v>
      </c>
      <c r="F54" s="174">
        <v>112.9</v>
      </c>
      <c r="G54" s="174">
        <v>124.7</v>
      </c>
      <c r="H54" s="174">
        <v>123</v>
      </c>
      <c r="I54" s="174">
        <v>131.30000000000001</v>
      </c>
      <c r="J54" s="174">
        <v>130.1</v>
      </c>
      <c r="K54" s="174">
        <v>132.19999999999999</v>
      </c>
      <c r="L54" s="174">
        <v>134.30000000000001</v>
      </c>
      <c r="M54" s="174">
        <v>124.2</v>
      </c>
      <c r="N54" s="420">
        <f>SUM(B54:M54)/12</f>
        <v>118.075</v>
      </c>
      <c r="O54" s="421">
        <v>125</v>
      </c>
      <c r="P54" s="422"/>
      <c r="Q54" s="423"/>
      <c r="R54" s="423"/>
      <c r="S54" s="422"/>
      <c r="T54" s="422"/>
      <c r="U54" s="422"/>
      <c r="V54" s="422"/>
      <c r="W54" s="422"/>
      <c r="X54" s="422"/>
      <c r="Y54" s="422"/>
      <c r="Z54" s="422"/>
      <c r="AA54" s="424"/>
      <c r="AB54" s="424"/>
      <c r="AC54" s="424"/>
      <c r="AD54" s="424"/>
      <c r="AE54" s="424"/>
      <c r="AF54" s="424"/>
      <c r="AG54" s="424"/>
      <c r="AH54" s="424"/>
      <c r="AI54" s="424"/>
      <c r="AJ54" s="424"/>
      <c r="AK54" s="424"/>
      <c r="AL54" s="424"/>
      <c r="AM54" s="424"/>
      <c r="AN54" s="424"/>
      <c r="AO54" s="424"/>
      <c r="AP54" s="424"/>
      <c r="AQ54" s="424"/>
      <c r="AR54" s="424"/>
      <c r="AS54" s="424"/>
      <c r="AT54" s="424"/>
      <c r="AU54" s="424"/>
      <c r="AV54" s="424"/>
    </row>
    <row r="55" spans="1:48" s="359" customFormat="1" ht="11.1" customHeight="1" x14ac:dyDescent="0.15">
      <c r="A55" s="7" t="s">
        <v>178</v>
      </c>
      <c r="B55" s="174">
        <v>120.5</v>
      </c>
      <c r="C55" s="174">
        <v>109</v>
      </c>
      <c r="D55" s="174">
        <v>119.8</v>
      </c>
      <c r="E55" s="174">
        <v>121.6</v>
      </c>
      <c r="F55" s="174">
        <v>136.1</v>
      </c>
      <c r="G55" s="174">
        <v>141.5</v>
      </c>
      <c r="H55" s="174">
        <v>138.5</v>
      </c>
      <c r="I55" s="174">
        <v>115.4</v>
      </c>
      <c r="J55" s="174">
        <v>127.1</v>
      </c>
      <c r="K55" s="174">
        <v>139.9</v>
      </c>
      <c r="L55" s="174">
        <v>134.6</v>
      </c>
      <c r="M55" s="174">
        <v>130.80000000000001</v>
      </c>
      <c r="N55" s="420">
        <f>SUM(B55:M55)/12</f>
        <v>127.89999999999999</v>
      </c>
      <c r="O55" s="421">
        <f t="shared" ref="O55:O57" si="1">ROUND(N55/N54*100,1)</f>
        <v>108.3</v>
      </c>
      <c r="P55" s="422"/>
      <c r="Q55" s="423"/>
      <c r="R55" s="423"/>
      <c r="S55" s="422"/>
      <c r="T55" s="422"/>
      <c r="U55" s="422"/>
      <c r="V55" s="422"/>
      <c r="W55" s="422"/>
      <c r="X55" s="422"/>
      <c r="Y55" s="422"/>
      <c r="Z55" s="422"/>
      <c r="AA55" s="424"/>
      <c r="AB55" s="424"/>
      <c r="AC55" s="424"/>
      <c r="AD55" s="424"/>
      <c r="AE55" s="424"/>
      <c r="AF55" s="424"/>
      <c r="AG55" s="424"/>
      <c r="AH55" s="424"/>
      <c r="AI55" s="424"/>
      <c r="AJ55" s="424"/>
      <c r="AK55" s="424"/>
      <c r="AL55" s="424"/>
      <c r="AM55" s="424"/>
      <c r="AN55" s="424"/>
      <c r="AO55" s="424"/>
      <c r="AP55" s="424"/>
      <c r="AQ55" s="424"/>
      <c r="AR55" s="424"/>
      <c r="AS55" s="424"/>
      <c r="AT55" s="424"/>
      <c r="AU55" s="424"/>
      <c r="AV55" s="424"/>
    </row>
    <row r="56" spans="1:48" s="359" customFormat="1" ht="11.1" customHeight="1" x14ac:dyDescent="0.15">
      <c r="A56" s="7" t="s">
        <v>181</v>
      </c>
      <c r="B56" s="174">
        <v>114.1</v>
      </c>
      <c r="C56" s="174">
        <v>119.1</v>
      </c>
      <c r="D56" s="174">
        <v>126.2</v>
      </c>
      <c r="E56" s="174">
        <v>117.7</v>
      </c>
      <c r="F56" s="174">
        <v>126</v>
      </c>
      <c r="G56" s="174">
        <v>138.9</v>
      </c>
      <c r="H56" s="174">
        <v>146.19999999999999</v>
      </c>
      <c r="I56" s="174">
        <v>134.4</v>
      </c>
      <c r="J56" s="174">
        <v>134.19999999999999</v>
      </c>
      <c r="K56" s="174">
        <v>122.9</v>
      </c>
      <c r="L56" s="174">
        <v>124.3</v>
      </c>
      <c r="M56" s="174">
        <v>122.1</v>
      </c>
      <c r="N56" s="420">
        <f>SUM(B56:M56)/12</f>
        <v>127.17499999999997</v>
      </c>
      <c r="O56" s="421">
        <f t="shared" si="1"/>
        <v>99.4</v>
      </c>
      <c r="P56" s="422"/>
      <c r="Q56" s="423"/>
      <c r="R56" s="423"/>
      <c r="S56" s="422"/>
      <c r="T56" s="422"/>
      <c r="U56" s="422"/>
      <c r="V56" s="422"/>
      <c r="W56" s="422"/>
      <c r="X56" s="422"/>
      <c r="Y56" s="422"/>
      <c r="Z56" s="422"/>
      <c r="AA56" s="424"/>
    </row>
    <row r="57" spans="1:48" s="359" customFormat="1" ht="11.1" customHeight="1" x14ac:dyDescent="0.15">
      <c r="A57" s="7" t="s">
        <v>180</v>
      </c>
      <c r="B57" s="174">
        <v>119.6</v>
      </c>
      <c r="C57" s="174">
        <v>116.2</v>
      </c>
      <c r="D57" s="174">
        <v>120.4</v>
      </c>
      <c r="E57" s="174">
        <v>120.3</v>
      </c>
      <c r="F57" s="174">
        <v>123.1</v>
      </c>
      <c r="G57" s="174">
        <v>116.5</v>
      </c>
      <c r="H57" s="174">
        <v>114.8</v>
      </c>
      <c r="I57" s="174">
        <v>111.8</v>
      </c>
      <c r="J57" s="174">
        <v>114</v>
      </c>
      <c r="K57" s="174">
        <v>141.30000000000001</v>
      </c>
      <c r="L57" s="174">
        <v>114</v>
      </c>
      <c r="M57" s="174">
        <v>101.3</v>
      </c>
      <c r="N57" s="420">
        <f>SUM(B57:M57)/12</f>
        <v>117.77499999999998</v>
      </c>
      <c r="O57" s="421">
        <f t="shared" si="1"/>
        <v>92.6</v>
      </c>
      <c r="P57" s="422"/>
      <c r="Q57" s="423"/>
      <c r="R57" s="423"/>
      <c r="S57" s="422"/>
      <c r="T57" s="422"/>
      <c r="U57" s="422"/>
      <c r="V57" s="422"/>
      <c r="W57" s="422"/>
      <c r="X57" s="422"/>
      <c r="Y57" s="422"/>
      <c r="Z57" s="422"/>
      <c r="AA57" s="424"/>
    </row>
    <row r="58" spans="1:48" s="171" customFormat="1" ht="11.1" customHeight="1" x14ac:dyDescent="0.15">
      <c r="A58" s="7" t="s">
        <v>187</v>
      </c>
      <c r="B58" s="174">
        <v>99.7</v>
      </c>
      <c r="C58" s="174">
        <v>109.5</v>
      </c>
      <c r="D58" s="174">
        <v>111.4</v>
      </c>
      <c r="E58" s="174">
        <v>102.9</v>
      </c>
      <c r="F58" s="174">
        <v>113.3</v>
      </c>
      <c r="G58" s="174">
        <v>123.3</v>
      </c>
      <c r="H58" s="174">
        <v>120.8</v>
      </c>
      <c r="I58" s="174">
        <v>138.19999999999999</v>
      </c>
      <c r="J58" s="174">
        <v>132.1</v>
      </c>
      <c r="K58" s="174">
        <v>128.30000000000001</v>
      </c>
      <c r="L58" s="174">
        <v>125.1</v>
      </c>
      <c r="M58" s="174"/>
      <c r="N58" s="243"/>
      <c r="O58" s="421"/>
      <c r="P58" s="181"/>
      <c r="Q58" s="416"/>
      <c r="R58" s="416"/>
      <c r="S58" s="181"/>
      <c r="T58" s="181"/>
      <c r="U58" s="181"/>
      <c r="V58" s="181"/>
      <c r="W58" s="181"/>
      <c r="X58" s="181"/>
      <c r="Y58" s="181"/>
      <c r="Z58" s="181"/>
      <c r="AA58" s="169"/>
    </row>
    <row r="59" spans="1:48" ht="9.9499999999999993" customHeight="1" x14ac:dyDescent="0.15">
      <c r="A59" s="17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172"/>
    </row>
    <row r="68" spans="18:18" ht="9.9499999999999993" customHeight="1" x14ac:dyDescent="0.15">
      <c r="R68" s="417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71" customFormat="1" ht="11.1" customHeight="1" x14ac:dyDescent="0.15">
      <c r="A83" s="12"/>
      <c r="B83" s="165" t="s">
        <v>77</v>
      </c>
      <c r="C83" s="165" t="s">
        <v>78</v>
      </c>
      <c r="D83" s="165" t="s">
        <v>79</v>
      </c>
      <c r="E83" s="165" t="s">
        <v>80</v>
      </c>
      <c r="F83" s="165" t="s">
        <v>81</v>
      </c>
      <c r="G83" s="165" t="s">
        <v>82</v>
      </c>
      <c r="H83" s="165" t="s">
        <v>83</v>
      </c>
      <c r="I83" s="165" t="s">
        <v>84</v>
      </c>
      <c r="J83" s="165" t="s">
        <v>85</v>
      </c>
      <c r="K83" s="165" t="s">
        <v>86</v>
      </c>
      <c r="L83" s="165" t="s">
        <v>87</v>
      </c>
      <c r="M83" s="165" t="s">
        <v>88</v>
      </c>
      <c r="N83" s="237" t="s">
        <v>124</v>
      </c>
      <c r="O83" s="168" t="s">
        <v>126</v>
      </c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</row>
    <row r="84" spans="1:26" s="171" customFormat="1" ht="11.1" customHeight="1" x14ac:dyDescent="0.15">
      <c r="A84" s="7" t="s">
        <v>175</v>
      </c>
      <c r="B84" s="167">
        <v>93.4</v>
      </c>
      <c r="C84" s="167">
        <v>103.1</v>
      </c>
      <c r="D84" s="167">
        <v>116.2</v>
      </c>
      <c r="E84" s="167">
        <v>114.5</v>
      </c>
      <c r="F84" s="167">
        <v>108.1</v>
      </c>
      <c r="G84" s="167">
        <v>109</v>
      </c>
      <c r="H84" s="167">
        <v>112</v>
      </c>
      <c r="I84" s="167">
        <v>96.6</v>
      </c>
      <c r="J84" s="167">
        <v>97</v>
      </c>
      <c r="K84" s="167">
        <v>94.7</v>
      </c>
      <c r="L84" s="167">
        <v>91.3</v>
      </c>
      <c r="M84" s="167">
        <v>89</v>
      </c>
      <c r="N84" s="242">
        <f t="shared" ref="N84:N87" si="2">SUM(B84:M84)/12</f>
        <v>102.07499999999999</v>
      </c>
      <c r="O84" s="248">
        <v>99.2</v>
      </c>
      <c r="P84" s="169"/>
      <c r="Q84" s="345"/>
      <c r="R84" s="345"/>
      <c r="S84" s="169"/>
      <c r="T84" s="169"/>
      <c r="U84" s="169"/>
      <c r="V84" s="169"/>
      <c r="W84" s="169"/>
      <c r="X84" s="169"/>
      <c r="Y84" s="169"/>
      <c r="Z84" s="169"/>
    </row>
    <row r="85" spans="1:26" s="171" customFormat="1" ht="11.1" customHeight="1" x14ac:dyDescent="0.15">
      <c r="A85" s="7" t="s">
        <v>178</v>
      </c>
      <c r="B85" s="167">
        <v>76</v>
      </c>
      <c r="C85" s="167">
        <v>82.2</v>
      </c>
      <c r="D85" s="167">
        <v>106.4</v>
      </c>
      <c r="E85" s="167">
        <v>101.7</v>
      </c>
      <c r="F85" s="167">
        <v>93.2</v>
      </c>
      <c r="G85" s="167">
        <v>87.3</v>
      </c>
      <c r="H85" s="167">
        <v>106.5</v>
      </c>
      <c r="I85" s="167">
        <v>106.7</v>
      </c>
      <c r="J85" s="167">
        <v>95.6</v>
      </c>
      <c r="K85" s="167">
        <v>93.4</v>
      </c>
      <c r="L85" s="167">
        <v>82.3</v>
      </c>
      <c r="M85" s="167">
        <v>81.7</v>
      </c>
      <c r="N85" s="242">
        <f t="shared" si="2"/>
        <v>92.75</v>
      </c>
      <c r="O85" s="248">
        <f t="shared" ref="O85:O87" si="3">ROUND(N85/N84*100,1)</f>
        <v>90.9</v>
      </c>
      <c r="P85" s="169"/>
      <c r="Q85" s="345"/>
      <c r="R85" s="345"/>
      <c r="S85" s="169"/>
      <c r="T85" s="169"/>
      <c r="U85" s="169"/>
      <c r="V85" s="169"/>
      <c r="W85" s="169"/>
      <c r="X85" s="169"/>
      <c r="Y85" s="169"/>
      <c r="Z85" s="169"/>
    </row>
    <row r="86" spans="1:26" s="171" customFormat="1" ht="11.1" customHeight="1" x14ac:dyDescent="0.15">
      <c r="A86" s="7" t="s">
        <v>181</v>
      </c>
      <c r="B86" s="167">
        <v>85.5</v>
      </c>
      <c r="C86" s="167">
        <v>84.2</v>
      </c>
      <c r="D86" s="167">
        <v>94.9</v>
      </c>
      <c r="E86" s="167">
        <v>103.5</v>
      </c>
      <c r="F86" s="167">
        <v>98</v>
      </c>
      <c r="G86" s="167">
        <v>90.4</v>
      </c>
      <c r="H86" s="167">
        <v>86.4</v>
      </c>
      <c r="I86" s="167">
        <v>73.7</v>
      </c>
      <c r="J86" s="167">
        <v>85</v>
      </c>
      <c r="K86" s="167">
        <v>85.4</v>
      </c>
      <c r="L86" s="167">
        <v>76.400000000000006</v>
      </c>
      <c r="M86" s="167">
        <v>90.2</v>
      </c>
      <c r="N86" s="242">
        <f t="shared" si="2"/>
        <v>87.8</v>
      </c>
      <c r="O86" s="248">
        <f t="shared" si="3"/>
        <v>94.7</v>
      </c>
      <c r="P86" s="169"/>
      <c r="Q86" s="345"/>
      <c r="R86" s="345"/>
      <c r="S86" s="169"/>
      <c r="T86" s="169"/>
      <c r="U86" s="169"/>
      <c r="V86" s="169"/>
      <c r="W86" s="169"/>
      <c r="X86" s="169"/>
      <c r="Y86" s="169"/>
      <c r="Z86" s="169"/>
    </row>
    <row r="87" spans="1:26" s="171" customFormat="1" ht="11.1" customHeight="1" x14ac:dyDescent="0.15">
      <c r="A87" s="7" t="s">
        <v>180</v>
      </c>
      <c r="B87" s="167">
        <v>70.900000000000006</v>
      </c>
      <c r="C87" s="167">
        <v>78</v>
      </c>
      <c r="D87" s="167">
        <v>93.9</v>
      </c>
      <c r="E87" s="167">
        <v>93.9</v>
      </c>
      <c r="F87" s="167">
        <v>75.099999999999994</v>
      </c>
      <c r="G87" s="167">
        <v>86.4</v>
      </c>
      <c r="H87" s="167">
        <v>89.8</v>
      </c>
      <c r="I87" s="167">
        <v>81</v>
      </c>
      <c r="J87" s="167">
        <v>83.9</v>
      </c>
      <c r="K87" s="167">
        <v>92.6</v>
      </c>
      <c r="L87" s="167">
        <v>76.900000000000006</v>
      </c>
      <c r="M87" s="167">
        <v>79</v>
      </c>
      <c r="N87" s="242">
        <f t="shared" si="2"/>
        <v>83.45</v>
      </c>
      <c r="O87" s="248">
        <f t="shared" si="3"/>
        <v>95</v>
      </c>
      <c r="P87" s="169"/>
      <c r="Q87" s="345"/>
      <c r="R87" s="345"/>
      <c r="S87" s="169"/>
      <c r="T87" s="169"/>
      <c r="U87" s="169"/>
      <c r="V87" s="169"/>
      <c r="W87" s="169"/>
      <c r="X87" s="169"/>
      <c r="Y87" s="169"/>
      <c r="Z87" s="169"/>
    </row>
    <row r="88" spans="1:26" s="171" customFormat="1" ht="11.1" customHeight="1" x14ac:dyDescent="0.15">
      <c r="A88" s="7" t="s">
        <v>187</v>
      </c>
      <c r="B88" s="167">
        <v>76.099999999999994</v>
      </c>
      <c r="C88" s="167">
        <v>83.6</v>
      </c>
      <c r="D88" s="167">
        <v>94.2</v>
      </c>
      <c r="E88" s="167">
        <v>100.7</v>
      </c>
      <c r="F88" s="167">
        <v>83</v>
      </c>
      <c r="G88" s="167">
        <v>85.6</v>
      </c>
      <c r="H88" s="167">
        <v>83.1</v>
      </c>
      <c r="I88" s="167">
        <v>71.099999999999994</v>
      </c>
      <c r="J88" s="167">
        <v>70.099999999999994</v>
      </c>
      <c r="K88" s="167">
        <v>68.599999999999994</v>
      </c>
      <c r="L88" s="167">
        <v>72.099999999999994</v>
      </c>
      <c r="M88" s="167"/>
      <c r="N88" s="242"/>
      <c r="O88" s="248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</row>
    <row r="89" spans="1:26" ht="9.9499999999999993" customHeight="1" x14ac:dyDescent="0.15">
      <c r="E89" s="447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topLeftCell="A43" workbookViewId="0">
      <selection activeCell="L89" sqref="L89"/>
    </sheetView>
  </sheetViews>
  <sheetFormatPr defaultRowHeight="9.9499999999999993" customHeight="1" x14ac:dyDescent="0.15"/>
  <cols>
    <col min="1" max="1" width="7.625" style="260" customWidth="1"/>
    <col min="2" max="13" width="6.125" style="260" customWidth="1"/>
    <col min="14" max="27" width="7.625" style="260" customWidth="1"/>
    <col min="28" max="16384" width="9" style="260"/>
  </cols>
  <sheetData>
    <row r="7" spans="1:15" ht="9.9499999999999993" customHeight="1" x14ac:dyDescent="0.15">
      <c r="A7" s="172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5" ht="9.9499999999999993" customHeight="1" x14ac:dyDescent="0.1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</row>
    <row r="9" spans="1:15" ht="9.9499999999999993" customHeight="1" x14ac:dyDescent="0.15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</row>
    <row r="10" spans="1:15" ht="9.9499999999999993" customHeight="1" x14ac:dyDescent="0.15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</row>
    <row r="11" spans="1:15" ht="9.9499999999999993" customHeight="1" x14ac:dyDescent="0.15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4" spans="1:15" ht="9.9499999999999993" customHeight="1" x14ac:dyDescent="0.15">
      <c r="N14" s="261"/>
      <c r="O14" s="261"/>
    </row>
    <row r="17" spans="1:48" ht="9.9499999999999993" customHeight="1" x14ac:dyDescent="0.15">
      <c r="O17" s="261"/>
    </row>
    <row r="18" spans="1:48" ht="9.9499999999999993" customHeight="1" x14ac:dyDescent="0.15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</row>
    <row r="19" spans="1:48" ht="9.9499999999999993" customHeight="1" x14ac:dyDescent="0.15">
      <c r="A19" s="172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</row>
    <row r="20" spans="1:48" ht="9.9499999999999993" customHeight="1" x14ac:dyDescent="0.15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261"/>
    </row>
    <row r="21" spans="1:48" ht="9.9499999999999993" customHeight="1" x14ac:dyDescent="0.15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261"/>
    </row>
    <row r="22" spans="1:48" ht="9.9499999999999993" customHeight="1" x14ac:dyDescent="0.1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"/>
      <c r="O22" s="5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7" t="s">
        <v>123</v>
      </c>
      <c r="O24" s="168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7" t="s">
        <v>175</v>
      </c>
      <c r="B25" s="174">
        <v>14.1</v>
      </c>
      <c r="C25" s="174">
        <v>14.9</v>
      </c>
      <c r="D25" s="174">
        <v>16.399999999999999</v>
      </c>
      <c r="E25" s="174">
        <v>16.100000000000001</v>
      </c>
      <c r="F25" s="174">
        <v>15.5</v>
      </c>
      <c r="G25" s="174">
        <v>16.8</v>
      </c>
      <c r="H25" s="174">
        <v>16.100000000000001</v>
      </c>
      <c r="I25" s="174">
        <v>15</v>
      </c>
      <c r="J25" s="174">
        <v>17.8</v>
      </c>
      <c r="K25" s="174">
        <v>16.899999999999999</v>
      </c>
      <c r="L25" s="174">
        <v>15.7</v>
      </c>
      <c r="M25" s="391">
        <v>15.7</v>
      </c>
      <c r="N25" s="243">
        <f>SUM(B25:M25)</f>
        <v>191</v>
      </c>
      <c r="O25" s="238">
        <v>108.8</v>
      </c>
      <c r="P25" s="177"/>
      <c r="Q25" s="335"/>
      <c r="R25" s="335"/>
      <c r="S25" s="177"/>
      <c r="T25" s="177"/>
      <c r="U25" s="177"/>
      <c r="V25" s="177"/>
      <c r="W25" s="177"/>
      <c r="X25" s="177"/>
      <c r="Y25" s="177"/>
      <c r="Z25" s="177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7" t="s">
        <v>178</v>
      </c>
      <c r="B26" s="174">
        <v>14.6</v>
      </c>
      <c r="C26" s="174">
        <v>14.9</v>
      </c>
      <c r="D26" s="174">
        <v>16</v>
      </c>
      <c r="E26" s="174">
        <v>15.6</v>
      </c>
      <c r="F26" s="174">
        <v>15.5</v>
      </c>
      <c r="G26" s="174">
        <v>15.8</v>
      </c>
      <c r="H26" s="174">
        <v>15.8</v>
      </c>
      <c r="I26" s="174">
        <v>15.3</v>
      </c>
      <c r="J26" s="174">
        <v>19.3</v>
      </c>
      <c r="K26" s="174">
        <v>20.3</v>
      </c>
      <c r="L26" s="174">
        <v>21.1</v>
      </c>
      <c r="M26" s="391">
        <v>18.5</v>
      </c>
      <c r="N26" s="243">
        <f>SUM(B26:M26)</f>
        <v>202.7</v>
      </c>
      <c r="O26" s="238">
        <f>SUM(N26/N25)*100</f>
        <v>106.12565445026176</v>
      </c>
      <c r="P26" s="177"/>
      <c r="Q26" s="335"/>
      <c r="R26" s="335"/>
      <c r="S26" s="177"/>
      <c r="T26" s="177"/>
      <c r="U26" s="177"/>
      <c r="V26" s="177"/>
      <c r="W26" s="177"/>
      <c r="X26" s="177"/>
      <c r="Y26" s="177"/>
      <c r="Z26" s="177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7" t="s">
        <v>181</v>
      </c>
      <c r="B27" s="174">
        <v>20</v>
      </c>
      <c r="C27" s="174">
        <v>20.100000000000001</v>
      </c>
      <c r="D27" s="174">
        <v>21.2</v>
      </c>
      <c r="E27" s="174">
        <v>22.7</v>
      </c>
      <c r="F27" s="174">
        <v>21.8</v>
      </c>
      <c r="G27" s="174">
        <v>21.8</v>
      </c>
      <c r="H27" s="174">
        <v>23.4</v>
      </c>
      <c r="I27" s="174">
        <v>20.3</v>
      </c>
      <c r="J27" s="174">
        <v>23.3</v>
      </c>
      <c r="K27" s="174">
        <v>22.7</v>
      </c>
      <c r="L27" s="174">
        <v>21.9</v>
      </c>
      <c r="M27" s="391">
        <v>20.8</v>
      </c>
      <c r="N27" s="338">
        <f>SUM(B27:M27)</f>
        <v>260</v>
      </c>
      <c r="O27" s="238">
        <f>SUM(N27/N26)*100</f>
        <v>128.26837691169217</v>
      </c>
      <c r="P27" s="177"/>
      <c r="Q27" s="335"/>
      <c r="R27" s="335"/>
      <c r="S27" s="177"/>
      <c r="T27" s="177"/>
      <c r="U27" s="177"/>
      <c r="V27" s="177"/>
      <c r="W27" s="177"/>
      <c r="X27" s="177"/>
      <c r="Y27" s="177"/>
      <c r="Z27" s="177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7" t="s">
        <v>180</v>
      </c>
      <c r="B28" s="174">
        <v>20.3</v>
      </c>
      <c r="C28" s="174">
        <v>21.9</v>
      </c>
      <c r="D28" s="174">
        <v>25.5</v>
      </c>
      <c r="E28" s="174">
        <v>26.2</v>
      </c>
      <c r="F28" s="174">
        <v>20.399999999999999</v>
      </c>
      <c r="G28" s="174">
        <v>21.6</v>
      </c>
      <c r="H28" s="174">
        <v>23.6</v>
      </c>
      <c r="I28" s="174">
        <v>19.3</v>
      </c>
      <c r="J28" s="174">
        <v>23.5</v>
      </c>
      <c r="K28" s="174">
        <v>23.4</v>
      </c>
      <c r="L28" s="174">
        <v>16.899999999999999</v>
      </c>
      <c r="M28" s="391">
        <v>19</v>
      </c>
      <c r="N28" s="338">
        <f>SUM(B28:M28)</f>
        <v>261.60000000000002</v>
      </c>
      <c r="O28" s="238">
        <f>SUM(N28/N27)*100</f>
        <v>100.61538461538461</v>
      </c>
      <c r="P28" s="177"/>
      <c r="Q28" s="335"/>
      <c r="R28" s="335"/>
      <c r="S28" s="177"/>
      <c r="T28" s="177"/>
      <c r="U28" s="177"/>
      <c r="V28" s="177"/>
      <c r="W28" s="177"/>
      <c r="X28" s="177"/>
      <c r="Y28" s="177"/>
      <c r="Z28" s="177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7" t="s">
        <v>187</v>
      </c>
      <c r="B29" s="174">
        <v>16.5</v>
      </c>
      <c r="C29" s="174">
        <v>20.6</v>
      </c>
      <c r="D29" s="174">
        <v>23</v>
      </c>
      <c r="E29" s="174">
        <v>25.7</v>
      </c>
      <c r="F29" s="174">
        <v>22.2</v>
      </c>
      <c r="G29" s="174">
        <v>20.9</v>
      </c>
      <c r="H29" s="174">
        <v>21.1</v>
      </c>
      <c r="I29" s="174">
        <v>47.8</v>
      </c>
      <c r="J29" s="174">
        <v>50.3</v>
      </c>
      <c r="K29" s="174">
        <v>43.9</v>
      </c>
      <c r="L29" s="174">
        <v>48.7</v>
      </c>
      <c r="M29" s="391"/>
      <c r="N29" s="338"/>
      <c r="O29" s="238"/>
      <c r="P29" s="177"/>
      <c r="Q29" s="246"/>
      <c r="R29" s="246"/>
      <c r="S29" s="177"/>
      <c r="T29" s="177"/>
      <c r="U29" s="177"/>
      <c r="V29" s="177"/>
      <c r="W29" s="177"/>
      <c r="X29" s="177"/>
      <c r="Y29" s="177"/>
      <c r="Z29" s="177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18"/>
    </row>
    <row r="46" spans="8:14" ht="9.9499999999999993" customHeight="1" x14ac:dyDescent="0.15">
      <c r="H46" s="18"/>
    </row>
    <row r="48" spans="8:14" ht="9.9499999999999993" customHeight="1" x14ac:dyDescent="0.15">
      <c r="N48" s="261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7" t="s">
        <v>124</v>
      </c>
      <c r="O53" s="168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7" t="s">
        <v>175</v>
      </c>
      <c r="B54" s="174">
        <v>22.9</v>
      </c>
      <c r="C54" s="174">
        <v>22.8</v>
      </c>
      <c r="D54" s="174">
        <v>23.1</v>
      </c>
      <c r="E54" s="174">
        <v>23.2</v>
      </c>
      <c r="F54" s="174">
        <v>23</v>
      </c>
      <c r="G54" s="174">
        <v>23.1</v>
      </c>
      <c r="H54" s="174">
        <v>22.7</v>
      </c>
      <c r="I54" s="174">
        <v>22.8</v>
      </c>
      <c r="J54" s="174">
        <v>23.7</v>
      </c>
      <c r="K54" s="174">
        <v>24.1</v>
      </c>
      <c r="L54" s="174">
        <v>24.6</v>
      </c>
      <c r="M54" s="174">
        <v>24.6</v>
      </c>
      <c r="N54" s="243">
        <f t="shared" ref="N54:N57" si="0">SUM(B54:M54)/12</f>
        <v>23.383333333333336</v>
      </c>
      <c r="O54" s="238">
        <v>105.6</v>
      </c>
      <c r="P54" s="177"/>
      <c r="Q54" s="346"/>
      <c r="R54" s="346"/>
      <c r="S54" s="177"/>
      <c r="T54" s="177"/>
      <c r="U54" s="177"/>
      <c r="V54" s="177"/>
      <c r="W54" s="177"/>
      <c r="X54" s="177"/>
      <c r="Y54" s="177"/>
      <c r="Z54" s="177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7" t="s">
        <v>178</v>
      </c>
      <c r="B55" s="174">
        <v>24.8</v>
      </c>
      <c r="C55" s="174">
        <v>25.3</v>
      </c>
      <c r="D55" s="174">
        <v>24.4</v>
      </c>
      <c r="E55" s="174">
        <v>23.9</v>
      </c>
      <c r="F55" s="174">
        <v>23.3</v>
      </c>
      <c r="G55" s="174">
        <v>23.4</v>
      </c>
      <c r="H55" s="174">
        <v>23.5</v>
      </c>
      <c r="I55" s="174">
        <v>23.2</v>
      </c>
      <c r="J55" s="174">
        <v>26.7</v>
      </c>
      <c r="K55" s="174">
        <v>29.6</v>
      </c>
      <c r="L55" s="174">
        <v>30.7</v>
      </c>
      <c r="M55" s="174">
        <v>29.8</v>
      </c>
      <c r="N55" s="243">
        <f t="shared" si="0"/>
        <v>25.716666666666665</v>
      </c>
      <c r="O55" s="238">
        <f>SUM(N55/N54)*100</f>
        <v>109.97861724875264</v>
      </c>
      <c r="P55" s="177"/>
      <c r="Q55" s="346"/>
      <c r="R55" s="346"/>
      <c r="S55" s="177"/>
      <c r="T55" s="177"/>
      <c r="U55" s="177"/>
      <c r="V55" s="177"/>
      <c r="W55" s="177"/>
      <c r="X55" s="177"/>
      <c r="Y55" s="177"/>
      <c r="Z55" s="177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7" t="s">
        <v>181</v>
      </c>
      <c r="B56" s="174">
        <v>29.9</v>
      </c>
      <c r="C56" s="174">
        <v>30.7</v>
      </c>
      <c r="D56" s="174">
        <v>30.6</v>
      </c>
      <c r="E56" s="174">
        <v>31.5</v>
      </c>
      <c r="F56" s="174">
        <v>30.7</v>
      </c>
      <c r="G56" s="174">
        <v>30.4</v>
      </c>
      <c r="H56" s="174">
        <v>31.2</v>
      </c>
      <c r="I56" s="174">
        <v>31.6</v>
      </c>
      <c r="J56" s="174">
        <v>30.1</v>
      </c>
      <c r="K56" s="174">
        <v>31.2</v>
      </c>
      <c r="L56" s="174">
        <v>32.200000000000003</v>
      </c>
      <c r="M56" s="174">
        <v>30.2</v>
      </c>
      <c r="N56" s="243">
        <f t="shared" si="0"/>
        <v>30.858333333333331</v>
      </c>
      <c r="O56" s="238">
        <f t="shared" ref="O56:O57" si="1">SUM(N56/N55)*100</f>
        <v>119.99351911860012</v>
      </c>
      <c r="P56" s="177"/>
      <c r="Q56" s="346"/>
      <c r="R56" s="346"/>
      <c r="S56" s="177"/>
      <c r="T56" s="177"/>
      <c r="U56" s="177"/>
      <c r="V56" s="177"/>
      <c r="W56" s="177"/>
      <c r="X56" s="177"/>
      <c r="Y56" s="177"/>
      <c r="Z56" s="177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7" t="s">
        <v>180</v>
      </c>
      <c r="B57" s="174">
        <v>31.5</v>
      </c>
      <c r="C57" s="174">
        <v>32.5</v>
      </c>
      <c r="D57" s="174">
        <v>33.299999999999997</v>
      </c>
      <c r="E57" s="174">
        <v>34</v>
      </c>
      <c r="F57" s="174">
        <v>33.9</v>
      </c>
      <c r="G57" s="174">
        <v>32.9</v>
      </c>
      <c r="H57" s="174">
        <v>31</v>
      </c>
      <c r="I57" s="174">
        <v>30.4</v>
      </c>
      <c r="J57" s="174">
        <v>31.4</v>
      </c>
      <c r="K57" s="174">
        <v>28.8</v>
      </c>
      <c r="L57" s="174">
        <v>30</v>
      </c>
      <c r="M57" s="174">
        <v>28.8</v>
      </c>
      <c r="N57" s="243">
        <f t="shared" si="0"/>
        <v>31.541666666666668</v>
      </c>
      <c r="O57" s="238">
        <f t="shared" si="1"/>
        <v>102.21442073994061</v>
      </c>
      <c r="P57" s="177"/>
      <c r="Q57" s="346"/>
      <c r="R57" s="346"/>
      <c r="S57" s="177"/>
      <c r="T57" s="177"/>
      <c r="U57" s="177"/>
      <c r="V57" s="177"/>
      <c r="W57" s="177"/>
      <c r="X57" s="177"/>
      <c r="Y57" s="177"/>
      <c r="Z57" s="177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7" t="s">
        <v>187</v>
      </c>
      <c r="B58" s="174">
        <v>29.4</v>
      </c>
      <c r="C58" s="174">
        <v>31.6</v>
      </c>
      <c r="D58" s="174">
        <v>30.7</v>
      </c>
      <c r="E58" s="174">
        <v>30.6</v>
      </c>
      <c r="F58" s="174">
        <v>30.2</v>
      </c>
      <c r="G58" s="174">
        <v>28.7</v>
      </c>
      <c r="H58" s="174">
        <v>28.73</v>
      </c>
      <c r="I58" s="174">
        <v>56.4</v>
      </c>
      <c r="J58" s="174">
        <v>57.8</v>
      </c>
      <c r="K58" s="174">
        <v>58.5</v>
      </c>
      <c r="L58" s="174">
        <v>62</v>
      </c>
      <c r="M58" s="174"/>
      <c r="N58" s="243"/>
      <c r="O58" s="238"/>
      <c r="P58" s="177"/>
      <c r="Q58" s="346"/>
      <c r="R58" s="346"/>
      <c r="S58" s="177"/>
      <c r="T58" s="177"/>
      <c r="U58" s="177"/>
      <c r="V58" s="177"/>
      <c r="W58" s="177"/>
      <c r="X58" s="177"/>
      <c r="Y58" s="177"/>
      <c r="Z58" s="177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7" t="s">
        <v>124</v>
      </c>
      <c r="O83" s="168" t="s">
        <v>126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7" t="s">
        <v>175</v>
      </c>
      <c r="B84" s="165">
        <v>61.1</v>
      </c>
      <c r="C84" s="165">
        <v>65.400000000000006</v>
      </c>
      <c r="D84" s="165">
        <v>70.900000000000006</v>
      </c>
      <c r="E84" s="165">
        <v>69.2</v>
      </c>
      <c r="F84" s="165">
        <v>67.3</v>
      </c>
      <c r="G84" s="165">
        <v>72.8</v>
      </c>
      <c r="H84" s="165">
        <v>71.2</v>
      </c>
      <c r="I84" s="165">
        <v>66</v>
      </c>
      <c r="J84" s="165">
        <v>74.900000000000006</v>
      </c>
      <c r="K84" s="165">
        <v>69.900000000000006</v>
      </c>
      <c r="L84" s="165">
        <v>63.4</v>
      </c>
      <c r="M84" s="165">
        <v>63.8</v>
      </c>
      <c r="N84" s="242">
        <f t="shared" ref="N84:N87" si="2">SUM(B84:M84)/12</f>
        <v>67.99166666666666</v>
      </c>
      <c r="O84" s="167">
        <v>94.8</v>
      </c>
      <c r="P84" s="52"/>
      <c r="Q84" s="337"/>
      <c r="R84" s="337"/>
      <c r="S84" s="52"/>
      <c r="T84" s="52"/>
      <c r="U84" s="52"/>
      <c r="V84" s="52"/>
      <c r="W84" s="52"/>
      <c r="X84" s="52"/>
      <c r="Y84" s="52"/>
      <c r="Z84" s="52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7" t="s">
        <v>178</v>
      </c>
      <c r="B85" s="165">
        <v>58.8</v>
      </c>
      <c r="C85" s="165">
        <v>58.5</v>
      </c>
      <c r="D85" s="165">
        <v>66.2</v>
      </c>
      <c r="E85" s="165">
        <v>65.8</v>
      </c>
      <c r="F85" s="165">
        <v>67.099999999999994</v>
      </c>
      <c r="G85" s="165">
        <v>67.3</v>
      </c>
      <c r="H85" s="165">
        <v>67.099999999999994</v>
      </c>
      <c r="I85" s="165">
        <v>66.2</v>
      </c>
      <c r="J85" s="165">
        <v>70.3</v>
      </c>
      <c r="K85" s="165">
        <v>67.099999999999994</v>
      </c>
      <c r="L85" s="165">
        <v>68.2</v>
      </c>
      <c r="M85" s="165">
        <v>62.5</v>
      </c>
      <c r="N85" s="242">
        <f t="shared" si="2"/>
        <v>65.424999999999997</v>
      </c>
      <c r="O85" s="167">
        <f t="shared" ref="O85:O87" si="3">ROUND(N85/N84*100,1)</f>
        <v>96.2</v>
      </c>
      <c r="P85" s="52"/>
      <c r="Q85" s="337"/>
      <c r="R85" s="337"/>
      <c r="S85" s="52"/>
      <c r="T85" s="52"/>
      <c r="U85" s="52"/>
      <c r="V85" s="52"/>
      <c r="W85" s="52"/>
      <c r="X85" s="52"/>
      <c r="Y85" s="52"/>
      <c r="Z85" s="52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7" t="s">
        <v>181</v>
      </c>
      <c r="B86" s="165">
        <v>67.099999999999994</v>
      </c>
      <c r="C86" s="165">
        <v>65</v>
      </c>
      <c r="D86" s="165">
        <v>69.599999999999994</v>
      </c>
      <c r="E86" s="165">
        <v>71.8</v>
      </c>
      <c r="F86" s="165">
        <v>71.3</v>
      </c>
      <c r="G86" s="165">
        <v>71.900000000000006</v>
      </c>
      <c r="H86" s="165">
        <v>74.599999999999994</v>
      </c>
      <c r="I86" s="165">
        <v>64.2</v>
      </c>
      <c r="J86" s="165">
        <v>77.900000000000006</v>
      </c>
      <c r="K86" s="165">
        <v>72.5</v>
      </c>
      <c r="L86" s="165">
        <v>67.5</v>
      </c>
      <c r="M86" s="165">
        <v>70</v>
      </c>
      <c r="N86" s="242">
        <f t="shared" si="2"/>
        <v>70.283333333333346</v>
      </c>
      <c r="O86" s="167">
        <f t="shared" si="3"/>
        <v>107.4</v>
      </c>
      <c r="P86" s="52"/>
      <c r="Q86" s="337"/>
      <c r="R86" s="337"/>
      <c r="S86" s="52"/>
      <c r="T86" s="52"/>
      <c r="U86" s="52"/>
      <c r="V86" s="52"/>
      <c r="W86" s="52"/>
      <c r="X86" s="52"/>
      <c r="Y86" s="52"/>
      <c r="Z86" s="52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7" t="s">
        <v>180</v>
      </c>
      <c r="B87" s="165">
        <v>63.7</v>
      </c>
      <c r="C87" s="165">
        <v>66.900000000000006</v>
      </c>
      <c r="D87" s="165">
        <v>76.400000000000006</v>
      </c>
      <c r="E87" s="165">
        <v>76.900000000000006</v>
      </c>
      <c r="F87" s="165">
        <v>60.2</v>
      </c>
      <c r="G87" s="165">
        <v>66.400000000000006</v>
      </c>
      <c r="H87" s="165">
        <v>77</v>
      </c>
      <c r="I87" s="165">
        <v>64</v>
      </c>
      <c r="J87" s="165">
        <v>74.5</v>
      </c>
      <c r="K87" s="165">
        <v>82</v>
      </c>
      <c r="L87" s="165">
        <v>55.6</v>
      </c>
      <c r="M87" s="165">
        <v>66.8</v>
      </c>
      <c r="N87" s="242">
        <f t="shared" si="2"/>
        <v>69.2</v>
      </c>
      <c r="O87" s="167">
        <f t="shared" si="3"/>
        <v>98.5</v>
      </c>
      <c r="P87" s="52"/>
      <c r="Q87" s="337"/>
      <c r="R87" s="337"/>
      <c r="S87" s="52"/>
      <c r="T87" s="52"/>
      <c r="U87" s="52"/>
      <c r="V87" s="52"/>
      <c r="W87" s="52"/>
      <c r="X87" s="52"/>
      <c r="Y87" s="52"/>
      <c r="Z87" s="52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7" t="s">
        <v>187</v>
      </c>
      <c r="B88" s="165">
        <v>55.6</v>
      </c>
      <c r="C88" s="165">
        <v>63.7</v>
      </c>
      <c r="D88" s="165">
        <v>75.3</v>
      </c>
      <c r="E88" s="165">
        <v>79</v>
      </c>
      <c r="F88" s="165">
        <v>73.599999999999994</v>
      </c>
      <c r="G88" s="165">
        <v>73.3</v>
      </c>
      <c r="H88" s="165">
        <v>73.599999999999994</v>
      </c>
      <c r="I88" s="165">
        <v>79.8</v>
      </c>
      <c r="J88" s="165">
        <v>87</v>
      </c>
      <c r="K88" s="165">
        <v>74.900000000000006</v>
      </c>
      <c r="L88" s="165">
        <v>77.900000000000006</v>
      </c>
      <c r="M88" s="165"/>
      <c r="N88" s="242"/>
      <c r="O88" s="167"/>
      <c r="P88" s="52"/>
      <c r="Q88" s="415"/>
      <c r="R88" s="415"/>
      <c r="S88" s="52"/>
      <c r="T88" s="52"/>
      <c r="U88" s="52"/>
      <c r="V88" s="52"/>
      <c r="W88" s="52"/>
      <c r="X88" s="52"/>
      <c r="Y88" s="52"/>
      <c r="Z88" s="52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2"/>
      <c r="O89" s="249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M37" sqref="M37"/>
    </sheetView>
  </sheetViews>
  <sheetFormatPr defaultColWidth="10.625" defaultRowHeight="13.5" x14ac:dyDescent="0.15"/>
  <cols>
    <col min="1" max="1" width="8.5" style="411" customWidth="1"/>
    <col min="2" max="2" width="13.375" style="411" customWidth="1"/>
    <col min="3" max="16384" width="10.625" style="411"/>
  </cols>
  <sheetData>
    <row r="1" spans="1:13" ht="17.25" customHeight="1" x14ac:dyDescent="0.2">
      <c r="A1" s="531" t="s">
        <v>130</v>
      </c>
      <c r="F1" s="160"/>
      <c r="G1" s="160"/>
      <c r="H1" s="160"/>
    </row>
    <row r="2" spans="1:13" x14ac:dyDescent="0.15">
      <c r="A2" s="525"/>
    </row>
    <row r="3" spans="1:13" ht="17.25" x14ac:dyDescent="0.2">
      <c r="A3" s="525"/>
      <c r="C3" s="160"/>
    </row>
    <row r="4" spans="1:13" ht="17.25" x14ac:dyDescent="0.2">
      <c r="A4" s="525"/>
      <c r="J4" s="160"/>
      <c r="K4" s="160"/>
      <c r="L4" s="160"/>
      <c r="M4" s="160"/>
    </row>
    <row r="5" spans="1:13" x14ac:dyDescent="0.15">
      <c r="A5" s="525"/>
    </row>
    <row r="6" spans="1:13" x14ac:dyDescent="0.15">
      <c r="A6" s="525"/>
    </row>
    <row r="7" spans="1:13" x14ac:dyDescent="0.15">
      <c r="A7" s="525"/>
    </row>
    <row r="8" spans="1:13" x14ac:dyDescent="0.15">
      <c r="A8" s="525"/>
    </row>
    <row r="9" spans="1:13" x14ac:dyDescent="0.15">
      <c r="A9" s="525"/>
    </row>
    <row r="10" spans="1:13" x14ac:dyDescent="0.15">
      <c r="A10" s="525"/>
    </row>
    <row r="11" spans="1:13" x14ac:dyDescent="0.15">
      <c r="A11" s="525"/>
    </row>
    <row r="12" spans="1:13" x14ac:dyDescent="0.15">
      <c r="A12" s="525"/>
    </row>
    <row r="13" spans="1:13" x14ac:dyDescent="0.15">
      <c r="A13" s="525"/>
    </row>
    <row r="14" spans="1:13" x14ac:dyDescent="0.15">
      <c r="A14" s="525"/>
    </row>
    <row r="15" spans="1:13" x14ac:dyDescent="0.15">
      <c r="A15" s="525"/>
    </row>
    <row r="16" spans="1:13" x14ac:dyDescent="0.15">
      <c r="A16" s="525"/>
    </row>
    <row r="17" spans="1:15" x14ac:dyDescent="0.15">
      <c r="A17" s="525"/>
    </row>
    <row r="18" spans="1:15" x14ac:dyDescent="0.15">
      <c r="A18" s="525"/>
    </row>
    <row r="19" spans="1:15" x14ac:dyDescent="0.15">
      <c r="A19" s="525"/>
    </row>
    <row r="20" spans="1:15" x14ac:dyDescent="0.15">
      <c r="A20" s="525"/>
    </row>
    <row r="21" spans="1:15" x14ac:dyDescent="0.15">
      <c r="A21" s="525"/>
    </row>
    <row r="22" spans="1:15" x14ac:dyDescent="0.15">
      <c r="A22" s="525"/>
    </row>
    <row r="23" spans="1:15" x14ac:dyDescent="0.15">
      <c r="A23" s="525"/>
    </row>
    <row r="24" spans="1:15" x14ac:dyDescent="0.15">
      <c r="A24" s="525"/>
    </row>
    <row r="25" spans="1:15" x14ac:dyDescent="0.15">
      <c r="A25" s="525"/>
    </row>
    <row r="26" spans="1:15" x14ac:dyDescent="0.15">
      <c r="A26" s="525"/>
    </row>
    <row r="27" spans="1:15" x14ac:dyDescent="0.15">
      <c r="A27" s="525"/>
    </row>
    <row r="28" spans="1:15" x14ac:dyDescent="0.15">
      <c r="A28" s="525"/>
    </row>
    <row r="29" spans="1:15" x14ac:dyDescent="0.15">
      <c r="A29" s="525"/>
      <c r="O29" s="408"/>
    </row>
    <row r="30" spans="1:15" x14ac:dyDescent="0.15">
      <c r="A30" s="525"/>
    </row>
    <row r="31" spans="1:15" x14ac:dyDescent="0.15">
      <c r="A31" s="525"/>
    </row>
    <row r="32" spans="1:15" x14ac:dyDescent="0.15">
      <c r="A32" s="525"/>
    </row>
    <row r="33" spans="1:15" x14ac:dyDescent="0.15">
      <c r="A33" s="525"/>
    </row>
    <row r="34" spans="1:15" x14ac:dyDescent="0.15">
      <c r="A34" s="525"/>
    </row>
    <row r="35" spans="1:15" s="46" customFormat="1" ht="20.100000000000001" customHeight="1" x14ac:dyDescent="0.15">
      <c r="A35" s="525"/>
      <c r="B35" s="436" t="s">
        <v>176</v>
      </c>
      <c r="C35" s="436" t="s">
        <v>129</v>
      </c>
      <c r="D35" s="436" t="s">
        <v>159</v>
      </c>
      <c r="E35" s="436" t="s">
        <v>160</v>
      </c>
      <c r="F35" s="437" t="s">
        <v>162</v>
      </c>
      <c r="G35" s="438" t="s">
        <v>165</v>
      </c>
      <c r="H35" s="438" t="s">
        <v>168</v>
      </c>
      <c r="I35" s="438" t="s">
        <v>175</v>
      </c>
      <c r="J35" s="438" t="s">
        <v>178</v>
      </c>
      <c r="K35" s="438" t="s">
        <v>179</v>
      </c>
      <c r="L35" s="438" t="s">
        <v>186</v>
      </c>
      <c r="M35" s="439" t="s">
        <v>210</v>
      </c>
      <c r="N35" s="51"/>
      <c r="O35" s="162"/>
    </row>
    <row r="36" spans="1:15" ht="25.5" customHeight="1" x14ac:dyDescent="0.15">
      <c r="A36" s="525"/>
      <c r="B36" s="224" t="s">
        <v>110</v>
      </c>
      <c r="C36" s="330">
        <v>107.2</v>
      </c>
      <c r="D36" s="330">
        <v>105</v>
      </c>
      <c r="E36" s="330">
        <v>95.8</v>
      </c>
      <c r="F36" s="330">
        <v>99.5</v>
      </c>
      <c r="G36" s="330">
        <v>100.7</v>
      </c>
      <c r="H36" s="330">
        <v>106.9</v>
      </c>
      <c r="I36" s="330">
        <v>108.5</v>
      </c>
      <c r="J36" s="330">
        <v>114.8</v>
      </c>
      <c r="K36" s="330">
        <v>122.6</v>
      </c>
      <c r="L36" s="330">
        <v>120.5</v>
      </c>
      <c r="M36" s="330">
        <v>123.6</v>
      </c>
      <c r="N36" s="1"/>
      <c r="O36" s="1"/>
    </row>
    <row r="37" spans="1:15" ht="25.5" customHeight="1" x14ac:dyDescent="0.15">
      <c r="A37" s="525"/>
      <c r="B37" s="223" t="s">
        <v>134</v>
      </c>
      <c r="C37" s="330">
        <v>214.8</v>
      </c>
      <c r="D37" s="330">
        <v>215</v>
      </c>
      <c r="E37" s="330">
        <v>220.5</v>
      </c>
      <c r="F37" s="330">
        <v>225.3</v>
      </c>
      <c r="G37" s="330">
        <v>226.3</v>
      </c>
      <c r="H37" s="330">
        <v>228.9</v>
      </c>
      <c r="I37" s="330">
        <v>231.8</v>
      </c>
      <c r="J37" s="330">
        <v>234.9</v>
      </c>
      <c r="K37" s="330">
        <v>240.8</v>
      </c>
      <c r="L37" s="330">
        <v>233.6</v>
      </c>
      <c r="M37" s="330">
        <v>240.1</v>
      </c>
      <c r="N37" s="1"/>
      <c r="O37" s="1"/>
    </row>
    <row r="38" spans="1:15" ht="24.75" customHeight="1" x14ac:dyDescent="0.15">
      <c r="A38" s="525"/>
      <c r="B38" s="197" t="s">
        <v>133</v>
      </c>
      <c r="C38" s="330">
        <v>174</v>
      </c>
      <c r="D38" s="330">
        <v>174</v>
      </c>
      <c r="E38" s="330">
        <v>173</v>
      </c>
      <c r="F38" s="330">
        <v>171</v>
      </c>
      <c r="G38" s="330">
        <v>171</v>
      </c>
      <c r="H38" s="330">
        <v>171</v>
      </c>
      <c r="I38" s="330">
        <v>171</v>
      </c>
      <c r="J38" s="330">
        <v>170</v>
      </c>
      <c r="K38" s="330">
        <v>171</v>
      </c>
      <c r="L38" s="330">
        <v>169</v>
      </c>
      <c r="M38" s="330">
        <v>171</v>
      </c>
    </row>
    <row r="40" spans="1:15" ht="14.25" x14ac:dyDescent="0.15">
      <c r="C40" s="3"/>
      <c r="D40" s="188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J10" sqref="J10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258"/>
      <c r="B1" s="532" t="s">
        <v>211</v>
      </c>
      <c r="C1" s="532"/>
      <c r="D1" s="532"/>
      <c r="E1" s="532"/>
      <c r="F1" s="532"/>
      <c r="G1" s="533" t="s">
        <v>131</v>
      </c>
      <c r="H1" s="533"/>
      <c r="I1" s="533"/>
      <c r="J1" s="259" t="s">
        <v>111</v>
      </c>
      <c r="K1" s="4"/>
      <c r="M1" s="4" t="s">
        <v>170</v>
      </c>
    </row>
    <row r="2" spans="1:15" x14ac:dyDescent="0.15">
      <c r="A2" s="258"/>
      <c r="B2" s="532"/>
      <c r="C2" s="532"/>
      <c r="D2" s="532"/>
      <c r="E2" s="532"/>
      <c r="F2" s="532"/>
      <c r="G2" s="533"/>
      <c r="H2" s="533"/>
      <c r="I2" s="533"/>
      <c r="J2" s="400">
        <v>222774</v>
      </c>
      <c r="K2" s="5" t="s">
        <v>113</v>
      </c>
      <c r="L2" s="233">
        <f t="shared" ref="L2:L7" si="0">SUM(J2)</f>
        <v>222774</v>
      </c>
      <c r="M2" s="400">
        <v>154822</v>
      </c>
    </row>
    <row r="3" spans="1:15" x14ac:dyDescent="0.15">
      <c r="J3" s="400">
        <v>388653</v>
      </c>
      <c r="K3" s="4" t="s">
        <v>114</v>
      </c>
      <c r="L3" s="233">
        <f t="shared" si="0"/>
        <v>388653</v>
      </c>
      <c r="M3" s="400">
        <v>247357</v>
      </c>
    </row>
    <row r="4" spans="1:15" x14ac:dyDescent="0.15">
      <c r="J4" s="400">
        <v>516550</v>
      </c>
      <c r="K4" s="4" t="s">
        <v>104</v>
      </c>
      <c r="L4" s="233">
        <f t="shared" si="0"/>
        <v>516550</v>
      </c>
      <c r="M4" s="400">
        <v>336932</v>
      </c>
    </row>
    <row r="5" spans="1:15" x14ac:dyDescent="0.15">
      <c r="J5" s="400">
        <v>155235</v>
      </c>
      <c r="K5" s="4" t="s">
        <v>92</v>
      </c>
      <c r="L5" s="233">
        <f t="shared" si="0"/>
        <v>155235</v>
      </c>
      <c r="M5" s="400">
        <v>129268</v>
      </c>
    </row>
    <row r="6" spans="1:15" x14ac:dyDescent="0.15">
      <c r="J6" s="400">
        <v>253377</v>
      </c>
      <c r="K6" s="4" t="s">
        <v>102</v>
      </c>
      <c r="L6" s="233">
        <f t="shared" si="0"/>
        <v>253377</v>
      </c>
      <c r="M6" s="400">
        <v>158131</v>
      </c>
    </row>
    <row r="7" spans="1:15" x14ac:dyDescent="0.15">
      <c r="J7" s="400">
        <v>864705</v>
      </c>
      <c r="K7" s="4" t="s">
        <v>105</v>
      </c>
      <c r="L7" s="233">
        <f t="shared" si="0"/>
        <v>864705</v>
      </c>
      <c r="M7" s="400">
        <v>595661</v>
      </c>
    </row>
    <row r="8" spans="1:15" x14ac:dyDescent="0.15">
      <c r="J8" s="233">
        <f>SUM(J2:J7)</f>
        <v>2401294</v>
      </c>
      <c r="K8" s="4" t="s">
        <v>94</v>
      </c>
      <c r="L8" s="55">
        <f>SUM(L2:L7)</f>
        <v>2401294</v>
      </c>
      <c r="M8" s="455">
        <f>SUM(M2:M7)</f>
        <v>1622171</v>
      </c>
    </row>
    <row r="10" spans="1:15" x14ac:dyDescent="0.15">
      <c r="K10" s="4"/>
      <c r="L10" s="4" t="s">
        <v>170</v>
      </c>
      <c r="M10" s="4" t="s">
        <v>115</v>
      </c>
      <c r="N10" s="4"/>
      <c r="O10" s="4" t="s">
        <v>132</v>
      </c>
    </row>
    <row r="11" spans="1:15" x14ac:dyDescent="0.15">
      <c r="K11" s="5" t="s">
        <v>113</v>
      </c>
      <c r="L11" s="233">
        <f>SUM(M2)</f>
        <v>154822</v>
      </c>
      <c r="M11" s="233">
        <f t="shared" ref="M11:M17" si="1">SUM(N11-L11)</f>
        <v>67952</v>
      </c>
      <c r="N11" s="233">
        <f t="shared" ref="N11:N17" si="2">SUM(L2)</f>
        <v>222774</v>
      </c>
      <c r="O11" s="401">
        <f>SUM(L11/N11)</f>
        <v>0.69497338109474172</v>
      </c>
    </row>
    <row r="12" spans="1:15" x14ac:dyDescent="0.15">
      <c r="K12" s="4" t="s">
        <v>114</v>
      </c>
      <c r="L12" s="233">
        <f t="shared" ref="L12:L17" si="3">SUM(M3)</f>
        <v>247357</v>
      </c>
      <c r="M12" s="233">
        <f t="shared" si="1"/>
        <v>141296</v>
      </c>
      <c r="N12" s="233">
        <f t="shared" si="2"/>
        <v>388653</v>
      </c>
      <c r="O12" s="401">
        <f t="shared" ref="O12:O17" si="4">SUM(L12/N12)</f>
        <v>0.63644690765284195</v>
      </c>
    </row>
    <row r="13" spans="1:15" x14ac:dyDescent="0.15">
      <c r="K13" s="4" t="s">
        <v>104</v>
      </c>
      <c r="L13" s="233">
        <f t="shared" si="3"/>
        <v>336932</v>
      </c>
      <c r="M13" s="233">
        <f t="shared" si="1"/>
        <v>179618</v>
      </c>
      <c r="N13" s="233">
        <f t="shared" si="2"/>
        <v>516550</v>
      </c>
      <c r="O13" s="401">
        <f t="shared" si="4"/>
        <v>0.65227373923143939</v>
      </c>
    </row>
    <row r="14" spans="1:15" x14ac:dyDescent="0.15">
      <c r="K14" s="4" t="s">
        <v>92</v>
      </c>
      <c r="L14" s="233">
        <f t="shared" si="3"/>
        <v>129268</v>
      </c>
      <c r="M14" s="233">
        <f t="shared" si="1"/>
        <v>25967</v>
      </c>
      <c r="N14" s="233">
        <f t="shared" si="2"/>
        <v>155235</v>
      </c>
      <c r="O14" s="401">
        <f t="shared" si="4"/>
        <v>0.83272457886430251</v>
      </c>
    </row>
    <row r="15" spans="1:15" x14ac:dyDescent="0.15">
      <c r="K15" s="4" t="s">
        <v>102</v>
      </c>
      <c r="L15" s="233">
        <f t="shared" si="3"/>
        <v>158131</v>
      </c>
      <c r="M15" s="233">
        <f t="shared" si="1"/>
        <v>95246</v>
      </c>
      <c r="N15" s="233">
        <f t="shared" si="2"/>
        <v>253377</v>
      </c>
      <c r="O15" s="401">
        <f t="shared" si="4"/>
        <v>0.62409374173662169</v>
      </c>
    </row>
    <row r="16" spans="1:15" x14ac:dyDescent="0.15">
      <c r="K16" s="4" t="s">
        <v>105</v>
      </c>
      <c r="L16" s="233">
        <f t="shared" si="3"/>
        <v>595661</v>
      </c>
      <c r="M16" s="233">
        <f t="shared" si="1"/>
        <v>269044</v>
      </c>
      <c r="N16" s="233">
        <f t="shared" si="2"/>
        <v>864705</v>
      </c>
      <c r="O16" s="401">
        <f t="shared" si="4"/>
        <v>0.68886036278268314</v>
      </c>
    </row>
    <row r="17" spans="11:15" x14ac:dyDescent="0.15">
      <c r="K17" s="4" t="s">
        <v>94</v>
      </c>
      <c r="L17" s="233">
        <f t="shared" si="3"/>
        <v>1622171</v>
      </c>
      <c r="M17" s="233">
        <f t="shared" si="1"/>
        <v>779123</v>
      </c>
      <c r="N17" s="233">
        <f t="shared" si="2"/>
        <v>2401294</v>
      </c>
      <c r="O17" s="456">
        <f t="shared" si="4"/>
        <v>0.67554035449220295</v>
      </c>
    </row>
    <row r="52" spans="1:11" x14ac:dyDescent="0.15">
      <c r="K52" s="234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4"/>
      <c r="B55" s="54"/>
      <c r="C55" s="54"/>
      <c r="D55" s="54"/>
      <c r="E55" s="54"/>
      <c r="F55" s="54"/>
      <c r="G55" s="54"/>
      <c r="H55" s="54"/>
      <c r="I55" s="54"/>
    </row>
    <row r="56" spans="1:11" ht="14.25" x14ac:dyDescent="0.15">
      <c r="A56" s="38" t="s">
        <v>116</v>
      </c>
      <c r="B56" s="39"/>
      <c r="C56" s="534" t="s">
        <v>111</v>
      </c>
      <c r="D56" s="535"/>
      <c r="E56" s="534" t="s">
        <v>112</v>
      </c>
      <c r="F56" s="535"/>
      <c r="G56" s="538" t="s">
        <v>117</v>
      </c>
      <c r="H56" s="534" t="s">
        <v>118</v>
      </c>
      <c r="I56" s="535"/>
    </row>
    <row r="57" spans="1:11" ht="14.25" x14ac:dyDescent="0.15">
      <c r="A57" s="40" t="s">
        <v>119</v>
      </c>
      <c r="B57" s="41"/>
      <c r="C57" s="536"/>
      <c r="D57" s="537"/>
      <c r="E57" s="536"/>
      <c r="F57" s="537"/>
      <c r="G57" s="539"/>
      <c r="H57" s="536"/>
      <c r="I57" s="537"/>
    </row>
    <row r="58" spans="1:11" ht="19.5" customHeight="1" x14ac:dyDescent="0.15">
      <c r="A58" s="45" t="s">
        <v>120</v>
      </c>
      <c r="B58" s="42"/>
      <c r="C58" s="542" t="s">
        <v>164</v>
      </c>
      <c r="D58" s="543"/>
      <c r="E58" s="544" t="s">
        <v>202</v>
      </c>
      <c r="F58" s="545"/>
      <c r="G58" s="89">
        <v>15.1</v>
      </c>
      <c r="H58" s="43"/>
      <c r="I58" s="44"/>
    </row>
    <row r="59" spans="1:11" ht="19.5" customHeight="1" x14ac:dyDescent="0.15">
      <c r="A59" s="45" t="s">
        <v>121</v>
      </c>
      <c r="B59" s="42"/>
      <c r="C59" s="540" t="s">
        <v>161</v>
      </c>
      <c r="D59" s="543"/>
      <c r="E59" s="544" t="s">
        <v>212</v>
      </c>
      <c r="F59" s="545"/>
      <c r="G59" s="94">
        <v>29.7</v>
      </c>
      <c r="H59" s="43"/>
      <c r="I59" s="44"/>
    </row>
    <row r="60" spans="1:11" ht="20.100000000000001" customHeight="1" x14ac:dyDescent="0.15">
      <c r="A60" s="45" t="s">
        <v>122</v>
      </c>
      <c r="B60" s="42"/>
      <c r="C60" s="544" t="s">
        <v>204</v>
      </c>
      <c r="D60" s="545"/>
      <c r="E60" s="540" t="s">
        <v>213</v>
      </c>
      <c r="F60" s="541"/>
      <c r="G60" s="89">
        <v>76.099999999999994</v>
      </c>
      <c r="H60" s="43"/>
      <c r="I60" s="44"/>
    </row>
    <row r="61" spans="1:11" ht="20.100000000000001" customHeight="1" x14ac:dyDescent="0.15"/>
    <row r="62" spans="1:11" ht="20.100000000000001" customHeight="1" x14ac:dyDescent="0.15"/>
    <row r="63" spans="1:11" x14ac:dyDescent="0.15">
      <c r="E63" s="37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L91" sqref="L91"/>
    </sheetView>
  </sheetViews>
  <sheetFormatPr defaultColWidth="4.75" defaultRowHeight="9.9499999999999993" customHeight="1" x14ac:dyDescent="0.15"/>
  <cols>
    <col min="1" max="1" width="7.625" style="412" customWidth="1"/>
    <col min="2" max="10" width="6.125" style="412" customWidth="1"/>
    <col min="11" max="11" width="6.125" style="1" customWidth="1"/>
    <col min="12" max="13" width="6.125" style="412" customWidth="1"/>
    <col min="14" max="14" width="7.625" style="412" customWidth="1"/>
    <col min="15" max="15" width="7.5" style="412" customWidth="1"/>
    <col min="16" max="34" width="7.625" style="412" customWidth="1"/>
    <col min="35" max="41" width="9.625" style="412" customWidth="1"/>
    <col min="42" max="16384" width="4.75" style="412"/>
  </cols>
  <sheetData>
    <row r="1" spans="1:19" ht="9.9499999999999993" customHeight="1" x14ac:dyDescent="0.15">
      <c r="E1" s="3"/>
      <c r="F1" s="3"/>
      <c r="G1" s="3"/>
      <c r="H1" s="3"/>
      <c r="K1" s="163"/>
    </row>
    <row r="3" spans="1:19" ht="9.9499999999999993" customHeight="1" x14ac:dyDescent="0.15">
      <c r="A3" s="31"/>
      <c r="B3" s="31"/>
    </row>
    <row r="4" spans="1:19" ht="9.9499999999999993" customHeight="1" x14ac:dyDescent="0.2">
      <c r="J4" s="160"/>
      <c r="K4" s="3"/>
      <c r="L4" s="3"/>
      <c r="M4" s="88"/>
    </row>
    <row r="13" spans="1:19" ht="9.9499999999999993" customHeight="1" x14ac:dyDescent="0.15">
      <c r="R13" s="180"/>
      <c r="S13" s="331"/>
    </row>
    <row r="14" spans="1:19" ht="9.9499999999999993" customHeight="1" x14ac:dyDescent="0.15">
      <c r="R14" s="180"/>
      <c r="S14" s="331"/>
    </row>
    <row r="15" spans="1:19" ht="9.9499999999999993" customHeight="1" x14ac:dyDescent="0.15">
      <c r="R15" s="180"/>
      <c r="S15" s="331"/>
    </row>
    <row r="16" spans="1:19" ht="9.9499999999999993" customHeight="1" x14ac:dyDescent="0.15">
      <c r="R16" s="180"/>
      <c r="S16" s="331"/>
    </row>
    <row r="17" spans="1:35" ht="9.9499999999999993" customHeight="1" x14ac:dyDescent="0.15">
      <c r="R17" s="180"/>
      <c r="S17" s="331"/>
    </row>
    <row r="20" spans="1:35" ht="9.9499999999999993" customHeight="1" x14ac:dyDescent="0.15">
      <c r="AI20" s="164"/>
    </row>
    <row r="25" spans="1:35" s="164" customFormat="1" ht="9.9499999999999993" customHeight="1" x14ac:dyDescent="0.15">
      <c r="A25" s="165"/>
      <c r="B25" s="165" t="s">
        <v>77</v>
      </c>
      <c r="C25" s="165" t="s">
        <v>78</v>
      </c>
      <c r="D25" s="165" t="s">
        <v>79</v>
      </c>
      <c r="E25" s="165" t="s">
        <v>80</v>
      </c>
      <c r="F25" s="165" t="s">
        <v>81</v>
      </c>
      <c r="G25" s="165" t="s">
        <v>82</v>
      </c>
      <c r="H25" s="165" t="s">
        <v>83</v>
      </c>
      <c r="I25" s="165" t="s">
        <v>84</v>
      </c>
      <c r="J25" s="165" t="s">
        <v>85</v>
      </c>
      <c r="K25" s="165" t="s">
        <v>86</v>
      </c>
      <c r="L25" s="165" t="s">
        <v>87</v>
      </c>
      <c r="M25" s="166" t="s">
        <v>88</v>
      </c>
      <c r="N25" s="237" t="s">
        <v>127</v>
      </c>
      <c r="O25" s="168" t="s">
        <v>126</v>
      </c>
      <c r="AI25" s="412"/>
    </row>
    <row r="26" spans="1:35" ht="9.9499999999999993" customHeight="1" x14ac:dyDescent="0.15">
      <c r="A26" s="7" t="s">
        <v>175</v>
      </c>
      <c r="B26" s="165">
        <v>62</v>
      </c>
      <c r="C26" s="165">
        <v>64.5</v>
      </c>
      <c r="D26" s="167">
        <v>73.8</v>
      </c>
      <c r="E26" s="165">
        <v>76.400000000000006</v>
      </c>
      <c r="F26" s="165">
        <v>79.2</v>
      </c>
      <c r="G26" s="165">
        <v>78.099999999999994</v>
      </c>
      <c r="H26" s="167">
        <v>77.5</v>
      </c>
      <c r="I26" s="165">
        <v>71.099999999999994</v>
      </c>
      <c r="J26" s="165">
        <v>75.7</v>
      </c>
      <c r="K26" s="165">
        <v>73.3</v>
      </c>
      <c r="L26" s="165">
        <v>72.900000000000006</v>
      </c>
      <c r="M26" s="360">
        <v>75.400000000000006</v>
      </c>
      <c r="N26" s="361">
        <f t="shared" ref="N26:N29" si="0">SUM(B26:M26)</f>
        <v>879.9</v>
      </c>
      <c r="O26" s="167">
        <v>111.3</v>
      </c>
    </row>
    <row r="27" spans="1:35" ht="9.9499999999999993" customHeight="1" x14ac:dyDescent="0.15">
      <c r="A27" s="7" t="s">
        <v>178</v>
      </c>
      <c r="B27" s="165">
        <v>64.900000000000006</v>
      </c>
      <c r="C27" s="165">
        <v>67.599999999999994</v>
      </c>
      <c r="D27" s="167">
        <v>77.400000000000006</v>
      </c>
      <c r="E27" s="165">
        <v>74</v>
      </c>
      <c r="F27" s="165">
        <v>77</v>
      </c>
      <c r="G27" s="165">
        <v>78.2</v>
      </c>
      <c r="H27" s="167">
        <v>75.400000000000006</v>
      </c>
      <c r="I27" s="165">
        <v>74.8</v>
      </c>
      <c r="J27" s="165">
        <v>77</v>
      </c>
      <c r="K27" s="165">
        <v>80.7</v>
      </c>
      <c r="L27" s="165">
        <v>84.1</v>
      </c>
      <c r="M27" s="360">
        <v>74.400000000000006</v>
      </c>
      <c r="N27" s="361">
        <f t="shared" si="0"/>
        <v>905.5</v>
      </c>
      <c r="O27" s="167">
        <f>SUM(N27/N26)*100</f>
        <v>102.90942152517333</v>
      </c>
    </row>
    <row r="28" spans="1:35" ht="9.9499999999999993" customHeight="1" x14ac:dyDescent="0.15">
      <c r="A28" s="7" t="s">
        <v>181</v>
      </c>
      <c r="B28" s="165">
        <v>74.599999999999994</v>
      </c>
      <c r="C28" s="165">
        <v>75.400000000000006</v>
      </c>
      <c r="D28" s="167">
        <v>81.099999999999994</v>
      </c>
      <c r="E28" s="165">
        <v>81.599999999999994</v>
      </c>
      <c r="F28" s="165">
        <v>80.7</v>
      </c>
      <c r="G28" s="165">
        <v>79.400000000000006</v>
      </c>
      <c r="H28" s="167">
        <v>87.2</v>
      </c>
      <c r="I28" s="165">
        <v>72.599999999999994</v>
      </c>
      <c r="J28" s="165">
        <v>79</v>
      </c>
      <c r="K28" s="165">
        <v>82.8</v>
      </c>
      <c r="L28" s="165">
        <v>76.400000000000006</v>
      </c>
      <c r="M28" s="360">
        <v>76.5</v>
      </c>
      <c r="N28" s="361">
        <f t="shared" si="0"/>
        <v>947.3</v>
      </c>
      <c r="O28" s="167">
        <f>SUM(N28/N27)*100</f>
        <v>104.61623412479292</v>
      </c>
    </row>
    <row r="29" spans="1:35" ht="9.9499999999999993" customHeight="1" x14ac:dyDescent="0.15">
      <c r="A29" s="7" t="s">
        <v>180</v>
      </c>
      <c r="B29" s="165">
        <v>69</v>
      </c>
      <c r="C29" s="165">
        <v>77.5</v>
      </c>
      <c r="D29" s="167">
        <v>84.3</v>
      </c>
      <c r="E29" s="165">
        <v>83</v>
      </c>
      <c r="F29" s="165">
        <v>72.7</v>
      </c>
      <c r="G29" s="165">
        <v>75.400000000000006</v>
      </c>
      <c r="H29" s="167">
        <v>78.3</v>
      </c>
      <c r="I29" s="165">
        <v>69.5</v>
      </c>
      <c r="J29" s="165">
        <v>75.900000000000006</v>
      </c>
      <c r="K29" s="165">
        <v>79.900000000000006</v>
      </c>
      <c r="L29" s="165">
        <v>67.3</v>
      </c>
      <c r="M29" s="360">
        <v>71.8</v>
      </c>
      <c r="N29" s="361">
        <f t="shared" si="0"/>
        <v>904.5999999999998</v>
      </c>
      <c r="O29" s="167">
        <f>SUM(N29/N28)*100</f>
        <v>95.492452232661236</v>
      </c>
    </row>
    <row r="30" spans="1:35" ht="9.9499999999999993" customHeight="1" x14ac:dyDescent="0.15">
      <c r="A30" s="7" t="s">
        <v>187</v>
      </c>
      <c r="B30" s="165">
        <v>62</v>
      </c>
      <c r="C30" s="165">
        <v>71.900000000000006</v>
      </c>
      <c r="D30" s="167">
        <v>82.3</v>
      </c>
      <c r="E30" s="165">
        <v>86.9</v>
      </c>
      <c r="F30" s="165">
        <v>79.5</v>
      </c>
      <c r="G30" s="165">
        <v>84.7</v>
      </c>
      <c r="H30" s="167">
        <v>77.8</v>
      </c>
      <c r="I30" s="165">
        <v>103.2</v>
      </c>
      <c r="J30" s="165">
        <v>105.2</v>
      </c>
      <c r="K30" s="165">
        <v>95.4</v>
      </c>
      <c r="L30" s="165">
        <v>100.3</v>
      </c>
      <c r="M30" s="360"/>
      <c r="N30" s="361"/>
      <c r="O30" s="167"/>
    </row>
    <row r="31" spans="1:35" s="1" customFormat="1" ht="9.9499999999999993" customHeight="1" x14ac:dyDescent="0.15"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</row>
    <row r="51" spans="1:27" ht="9.9499999999999993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AA51" s="1"/>
    </row>
    <row r="52" spans="1:27" ht="9.9499999999999993" customHeight="1" x14ac:dyDescent="0.15">
      <c r="A52" s="52"/>
      <c r="B52" s="32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2"/>
      <c r="B53" s="32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2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165"/>
      <c r="B55" s="165" t="s">
        <v>77</v>
      </c>
      <c r="C55" s="165" t="s">
        <v>78</v>
      </c>
      <c r="D55" s="165" t="s">
        <v>79</v>
      </c>
      <c r="E55" s="165" t="s">
        <v>80</v>
      </c>
      <c r="F55" s="165" t="s">
        <v>81</v>
      </c>
      <c r="G55" s="165" t="s">
        <v>82</v>
      </c>
      <c r="H55" s="165" t="s">
        <v>83</v>
      </c>
      <c r="I55" s="165" t="s">
        <v>84</v>
      </c>
      <c r="J55" s="165" t="s">
        <v>85</v>
      </c>
      <c r="K55" s="165" t="s">
        <v>86</v>
      </c>
      <c r="L55" s="165" t="s">
        <v>87</v>
      </c>
      <c r="M55" s="166" t="s">
        <v>88</v>
      </c>
      <c r="N55" s="237" t="s">
        <v>128</v>
      </c>
      <c r="O55" s="168" t="s">
        <v>126</v>
      </c>
    </row>
    <row r="56" spans="1:27" ht="9.9499999999999993" customHeight="1" x14ac:dyDescent="0.15">
      <c r="A56" s="7" t="s">
        <v>175</v>
      </c>
      <c r="B56" s="165">
        <v>104.4</v>
      </c>
      <c r="C56" s="165">
        <v>104.4</v>
      </c>
      <c r="D56" s="165">
        <v>105.2</v>
      </c>
      <c r="E56" s="165">
        <v>107.2</v>
      </c>
      <c r="F56" s="165">
        <v>110.3</v>
      </c>
      <c r="G56" s="165">
        <v>111.5</v>
      </c>
      <c r="H56" s="165">
        <v>107.4</v>
      </c>
      <c r="I56" s="165">
        <v>107.8</v>
      </c>
      <c r="J56" s="166">
        <v>109.6</v>
      </c>
      <c r="K56" s="165">
        <v>111.2</v>
      </c>
      <c r="L56" s="165">
        <v>111.4</v>
      </c>
      <c r="M56" s="166">
        <v>111.9</v>
      </c>
      <c r="N56" s="242">
        <f t="shared" ref="N56:N59" si="1">SUM(B56:M56)/12</f>
        <v>108.52500000000002</v>
      </c>
      <c r="O56" s="167">
        <v>101.5</v>
      </c>
      <c r="P56" s="18"/>
      <c r="Q56" s="18"/>
    </row>
    <row r="57" spans="1:27" ht="9.9499999999999993" customHeight="1" x14ac:dyDescent="0.15">
      <c r="A57" s="7" t="s">
        <v>178</v>
      </c>
      <c r="B57" s="165">
        <v>109.8</v>
      </c>
      <c r="C57" s="165">
        <v>111.1</v>
      </c>
      <c r="D57" s="165">
        <v>112.9</v>
      </c>
      <c r="E57" s="165">
        <v>112.6</v>
      </c>
      <c r="F57" s="165">
        <v>115.3</v>
      </c>
      <c r="G57" s="165">
        <v>116.9</v>
      </c>
      <c r="H57" s="165">
        <v>111</v>
      </c>
      <c r="I57" s="165">
        <v>109</v>
      </c>
      <c r="J57" s="166">
        <v>114.4</v>
      </c>
      <c r="K57" s="165">
        <v>118.3</v>
      </c>
      <c r="L57" s="165">
        <v>124.3</v>
      </c>
      <c r="M57" s="166">
        <v>121.6</v>
      </c>
      <c r="N57" s="242">
        <f t="shared" si="1"/>
        <v>114.76666666666665</v>
      </c>
      <c r="O57" s="167">
        <f>SUM(N57/N56)*100</f>
        <v>105.75136297320122</v>
      </c>
      <c r="P57" s="18"/>
      <c r="Q57" s="18"/>
    </row>
    <row r="58" spans="1:27" ht="9.9499999999999993" customHeight="1" x14ac:dyDescent="0.15">
      <c r="A58" s="7" t="s">
        <v>181</v>
      </c>
      <c r="B58" s="165">
        <v>119.6</v>
      </c>
      <c r="C58" s="165">
        <v>123</v>
      </c>
      <c r="D58" s="165">
        <v>124.9</v>
      </c>
      <c r="E58" s="165">
        <v>120.4</v>
      </c>
      <c r="F58" s="165">
        <v>122.8</v>
      </c>
      <c r="G58" s="165">
        <v>122.8</v>
      </c>
      <c r="H58" s="165">
        <v>126.5</v>
      </c>
      <c r="I58" s="165">
        <v>124.6</v>
      </c>
      <c r="J58" s="166">
        <v>120.4</v>
      </c>
      <c r="K58" s="165">
        <v>123.9</v>
      </c>
      <c r="L58" s="165">
        <v>123.3</v>
      </c>
      <c r="M58" s="166">
        <v>119.5</v>
      </c>
      <c r="N58" s="242">
        <f t="shared" si="1"/>
        <v>122.64166666666667</v>
      </c>
      <c r="O58" s="167">
        <f>SUM(N58/N57)*100</f>
        <v>106.86174847516703</v>
      </c>
      <c r="P58" s="18"/>
      <c r="Q58" s="18"/>
    </row>
    <row r="59" spans="1:27" ht="10.5" customHeight="1" x14ac:dyDescent="0.15">
      <c r="A59" s="7" t="s">
        <v>180</v>
      </c>
      <c r="B59" s="165">
        <v>121.9</v>
      </c>
      <c r="C59" s="165">
        <v>124.4</v>
      </c>
      <c r="D59" s="165">
        <v>124.3</v>
      </c>
      <c r="E59" s="165">
        <v>124</v>
      </c>
      <c r="F59" s="165">
        <v>129.1</v>
      </c>
      <c r="G59" s="165">
        <v>126</v>
      </c>
      <c r="H59" s="165">
        <v>120.9</v>
      </c>
      <c r="I59" s="165">
        <v>119.3</v>
      </c>
      <c r="J59" s="166">
        <v>118.8</v>
      </c>
      <c r="K59" s="165">
        <v>118</v>
      </c>
      <c r="L59" s="165">
        <v>111.6</v>
      </c>
      <c r="M59" s="166">
        <v>107.9</v>
      </c>
      <c r="N59" s="242">
        <f t="shared" si="1"/>
        <v>120.51666666666667</v>
      </c>
      <c r="O59" s="167">
        <f>SUM(N59/N58)*100</f>
        <v>98.267309913705233</v>
      </c>
      <c r="P59" s="18"/>
      <c r="Q59" s="18"/>
    </row>
    <row r="60" spans="1:27" ht="10.5" customHeight="1" x14ac:dyDescent="0.15">
      <c r="A60" s="7" t="s">
        <v>187</v>
      </c>
      <c r="B60" s="165">
        <v>107.9</v>
      </c>
      <c r="C60" s="165">
        <v>111.7</v>
      </c>
      <c r="D60" s="165">
        <v>111.9</v>
      </c>
      <c r="E60" s="165">
        <v>110.2</v>
      </c>
      <c r="F60" s="165">
        <v>112.5</v>
      </c>
      <c r="G60" s="165">
        <v>113</v>
      </c>
      <c r="H60" s="165">
        <v>111.4</v>
      </c>
      <c r="I60" s="165">
        <v>144</v>
      </c>
      <c r="J60" s="166">
        <v>145.1</v>
      </c>
      <c r="K60" s="165">
        <v>144.6</v>
      </c>
      <c r="L60" s="165">
        <v>147.4</v>
      </c>
      <c r="M60" s="166"/>
      <c r="N60" s="242"/>
      <c r="O60" s="167"/>
    </row>
    <row r="62" spans="1:27" ht="9.9499999999999993" customHeight="1" x14ac:dyDescent="0.15">
      <c r="O62" s="5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85" spans="1:25" ht="9.9499999999999993" customHeight="1" x14ac:dyDescent="0.15">
      <c r="A85" s="165"/>
      <c r="B85" s="165" t="s">
        <v>77</v>
      </c>
      <c r="C85" s="165" t="s">
        <v>78</v>
      </c>
      <c r="D85" s="165" t="s">
        <v>79</v>
      </c>
      <c r="E85" s="165" t="s">
        <v>80</v>
      </c>
      <c r="F85" s="165" t="s">
        <v>81</v>
      </c>
      <c r="G85" s="165" t="s">
        <v>82</v>
      </c>
      <c r="H85" s="165" t="s">
        <v>83</v>
      </c>
      <c r="I85" s="165" t="s">
        <v>84</v>
      </c>
      <c r="J85" s="165" t="s">
        <v>85</v>
      </c>
      <c r="K85" s="165" t="s">
        <v>86</v>
      </c>
      <c r="L85" s="165" t="s">
        <v>87</v>
      </c>
      <c r="M85" s="166" t="s">
        <v>88</v>
      </c>
      <c r="N85" s="237" t="s">
        <v>128</v>
      </c>
      <c r="O85" s="168" t="s">
        <v>126</v>
      </c>
    </row>
    <row r="86" spans="1:25" ht="9.9499999999999993" customHeight="1" x14ac:dyDescent="0.15">
      <c r="A86" s="7" t="s">
        <v>175</v>
      </c>
      <c r="B86" s="165">
        <v>59</v>
      </c>
      <c r="C86" s="165">
        <v>61.8</v>
      </c>
      <c r="D86" s="165">
        <v>70</v>
      </c>
      <c r="E86" s="165">
        <v>71.099999999999994</v>
      </c>
      <c r="F86" s="165">
        <v>71.400000000000006</v>
      </c>
      <c r="G86" s="165">
        <v>69.900000000000006</v>
      </c>
      <c r="H86" s="165">
        <v>72.599999999999994</v>
      </c>
      <c r="I86" s="165">
        <v>65.900000000000006</v>
      </c>
      <c r="J86" s="166">
        <v>68.8</v>
      </c>
      <c r="K86" s="165">
        <v>65.7</v>
      </c>
      <c r="L86" s="165">
        <v>65.400000000000006</v>
      </c>
      <c r="M86" s="166">
        <v>67.3</v>
      </c>
      <c r="N86" s="242">
        <f t="shared" ref="N86" si="2">SUM(B86:M86)/12</f>
        <v>67.408333333333317</v>
      </c>
      <c r="O86" s="167">
        <v>109.4</v>
      </c>
      <c r="P86" s="51"/>
      <c r="Q86" s="249"/>
      <c r="R86" s="51"/>
      <c r="S86" s="51"/>
      <c r="T86" s="51"/>
      <c r="U86" s="51"/>
      <c r="V86" s="51"/>
      <c r="W86" s="51"/>
      <c r="X86" s="51"/>
      <c r="Y86" s="170"/>
    </row>
    <row r="87" spans="1:25" ht="9.9499999999999993" customHeight="1" x14ac:dyDescent="0.15">
      <c r="A87" s="7" t="s">
        <v>178</v>
      </c>
      <c r="B87" s="165">
        <v>59.5</v>
      </c>
      <c r="C87" s="165">
        <v>60.6</v>
      </c>
      <c r="D87" s="165">
        <v>68.3</v>
      </c>
      <c r="E87" s="165">
        <v>65.8</v>
      </c>
      <c r="F87" s="165">
        <v>66.5</v>
      </c>
      <c r="G87" s="165">
        <v>66.7</v>
      </c>
      <c r="H87" s="165">
        <v>68.8</v>
      </c>
      <c r="I87" s="165">
        <v>68.900000000000006</v>
      </c>
      <c r="J87" s="166">
        <v>66.5</v>
      </c>
      <c r="K87" s="165">
        <v>67.7</v>
      </c>
      <c r="L87" s="165">
        <v>66.8</v>
      </c>
      <c r="M87" s="166">
        <v>61.7</v>
      </c>
      <c r="N87" s="242">
        <f>SUM(B87:M87)/12</f>
        <v>65.650000000000006</v>
      </c>
      <c r="O87" s="167">
        <f t="shared" ref="O87:O88" si="3">SUM(N87/N86)*100</f>
        <v>97.391519347261749</v>
      </c>
      <c r="P87" s="51"/>
      <c r="Q87" s="249"/>
      <c r="R87" s="51"/>
      <c r="S87" s="51"/>
      <c r="T87" s="51"/>
      <c r="U87" s="51"/>
      <c r="V87" s="51"/>
      <c r="W87" s="51"/>
      <c r="X87" s="51"/>
      <c r="Y87" s="51"/>
    </row>
    <row r="88" spans="1:25" ht="10.5" customHeight="1" x14ac:dyDescent="0.15">
      <c r="A88" s="7" t="s">
        <v>181</v>
      </c>
      <c r="B88" s="165">
        <v>62.7</v>
      </c>
      <c r="C88" s="165">
        <v>60.7</v>
      </c>
      <c r="D88" s="165">
        <v>64.7</v>
      </c>
      <c r="E88" s="165">
        <v>68.3</v>
      </c>
      <c r="F88" s="165">
        <v>65.3</v>
      </c>
      <c r="G88" s="165">
        <v>64.7</v>
      </c>
      <c r="H88" s="165">
        <v>68.400000000000006</v>
      </c>
      <c r="I88" s="165">
        <v>58.6</v>
      </c>
      <c r="J88" s="166">
        <v>66.2</v>
      </c>
      <c r="K88" s="165">
        <v>66.3</v>
      </c>
      <c r="L88" s="165">
        <v>62.1</v>
      </c>
      <c r="M88" s="166">
        <v>64.599999999999994</v>
      </c>
      <c r="N88" s="242">
        <f>SUM(B88:M88)/12</f>
        <v>64.38333333333334</v>
      </c>
      <c r="O88" s="167">
        <f t="shared" si="3"/>
        <v>98.070576288398073</v>
      </c>
      <c r="P88" s="51"/>
      <c r="Q88" s="249"/>
      <c r="R88" s="51"/>
      <c r="S88" s="51"/>
      <c r="T88" s="51"/>
      <c r="U88" s="51"/>
      <c r="V88" s="51"/>
      <c r="W88" s="51"/>
      <c r="X88" s="51"/>
      <c r="Y88" s="51"/>
    </row>
    <row r="89" spans="1:25" ht="10.5" customHeight="1" x14ac:dyDescent="0.15">
      <c r="A89" s="7" t="s">
        <v>180</v>
      </c>
      <c r="B89" s="165">
        <v>56.2</v>
      </c>
      <c r="C89" s="165">
        <v>61.9</v>
      </c>
      <c r="D89" s="165">
        <v>67.900000000000006</v>
      </c>
      <c r="E89" s="165">
        <v>67</v>
      </c>
      <c r="F89" s="165">
        <v>55.4</v>
      </c>
      <c r="G89" s="165">
        <v>60.3</v>
      </c>
      <c r="H89" s="165">
        <v>65.5</v>
      </c>
      <c r="I89" s="165">
        <v>58.5</v>
      </c>
      <c r="J89" s="166">
        <v>63.9</v>
      </c>
      <c r="K89" s="165">
        <v>67.900000000000006</v>
      </c>
      <c r="L89" s="165">
        <v>61.4</v>
      </c>
      <c r="M89" s="166">
        <v>67</v>
      </c>
      <c r="N89" s="242">
        <f>SUM(B89:M89)/12</f>
        <v>62.741666666666667</v>
      </c>
      <c r="O89" s="167">
        <f>SUM(N89/N88)*100</f>
        <v>97.450168263008024</v>
      </c>
      <c r="P89" s="51"/>
      <c r="Q89" s="249"/>
      <c r="R89" s="51"/>
      <c r="S89" s="51"/>
      <c r="T89" s="51"/>
      <c r="U89" s="51"/>
      <c r="V89" s="51"/>
      <c r="W89" s="51"/>
      <c r="X89" s="51"/>
      <c r="Y89" s="51"/>
    </row>
    <row r="90" spans="1:25" ht="10.5" customHeight="1" x14ac:dyDescent="0.15">
      <c r="A90" s="7" t="s">
        <v>187</v>
      </c>
      <c r="B90" s="165">
        <v>57.4</v>
      </c>
      <c r="C90" s="165">
        <v>63.8</v>
      </c>
      <c r="D90" s="165">
        <v>73.5</v>
      </c>
      <c r="E90" s="165">
        <v>79</v>
      </c>
      <c r="F90" s="165">
        <v>70.3</v>
      </c>
      <c r="G90" s="165">
        <v>74.900000000000006</v>
      </c>
      <c r="H90" s="165">
        <v>70</v>
      </c>
      <c r="I90" s="165">
        <v>68</v>
      </c>
      <c r="J90" s="166">
        <v>72.400000000000006</v>
      </c>
      <c r="K90" s="165">
        <v>66</v>
      </c>
      <c r="L90" s="165">
        <v>67.7</v>
      </c>
      <c r="M90" s="166"/>
      <c r="N90" s="242"/>
      <c r="O90" s="167"/>
      <c r="P90" s="51"/>
      <c r="Q90" s="51"/>
      <c r="R90" s="51"/>
      <c r="S90" s="51"/>
      <c r="T90" s="51"/>
      <c r="U90" s="51"/>
      <c r="V90" s="51"/>
      <c r="W90" s="51"/>
      <c r="X90" s="51"/>
      <c r="Y90" s="51"/>
    </row>
    <row r="91" spans="1:25" ht="9.9499999999999993" customHeight="1" x14ac:dyDescent="0.15">
      <c r="A91" s="171"/>
      <c r="B91" s="171"/>
      <c r="C91" s="171"/>
      <c r="D91" s="171"/>
      <c r="E91" s="171"/>
      <c r="F91" s="171"/>
      <c r="G91" s="171"/>
      <c r="H91" s="171"/>
      <c r="I91" s="171"/>
      <c r="J91" s="171"/>
      <c r="K91" s="169"/>
      <c r="L91" s="171"/>
      <c r="M91" s="17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I51" sqref="I51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1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7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46" t="s">
        <v>214</v>
      </c>
      <c r="B1" s="547"/>
      <c r="C1" s="547"/>
      <c r="D1" s="547"/>
      <c r="E1" s="547"/>
      <c r="F1" s="547"/>
      <c r="G1" s="547"/>
      <c r="M1" s="17"/>
      <c r="N1" s="394" t="s">
        <v>187</v>
      </c>
      <c r="O1" s="125"/>
      <c r="P1" s="53"/>
      <c r="Q1" s="332" t="s">
        <v>180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1" t="s">
        <v>9</v>
      </c>
      <c r="J2" s="9" t="s">
        <v>68</v>
      </c>
      <c r="K2" s="4" t="s">
        <v>44</v>
      </c>
      <c r="L2" s="4"/>
      <c r="M2" s="9" t="s">
        <v>9</v>
      </c>
      <c r="N2" s="9"/>
      <c r="O2" s="100"/>
      <c r="P2" s="92"/>
      <c r="Q2" s="98"/>
    </row>
    <row r="3" spans="1:19" ht="13.5" customHeight="1" x14ac:dyDescent="0.15">
      <c r="A3" s="1"/>
      <c r="B3" s="1"/>
      <c r="C3" s="1"/>
      <c r="D3" s="1"/>
      <c r="E3" s="1"/>
      <c r="F3" s="1"/>
      <c r="H3" s="92">
        <v>17</v>
      </c>
      <c r="I3" s="183" t="s">
        <v>21</v>
      </c>
      <c r="J3" s="14">
        <v>314894</v>
      </c>
      <c r="K3" s="226">
        <v>1</v>
      </c>
      <c r="L3" s="4">
        <f>SUM(H3)</f>
        <v>17</v>
      </c>
      <c r="M3" s="183" t="s">
        <v>21</v>
      </c>
      <c r="N3" s="14">
        <f>SUM(J3)</f>
        <v>314894</v>
      </c>
      <c r="O3" s="4">
        <f>SUM(H3)</f>
        <v>17</v>
      </c>
      <c r="P3" s="183" t="s">
        <v>21</v>
      </c>
      <c r="Q3" s="227">
        <v>49858</v>
      </c>
    </row>
    <row r="4" spans="1:19" ht="13.5" customHeight="1" x14ac:dyDescent="0.15">
      <c r="H4" s="92">
        <v>26</v>
      </c>
      <c r="I4" s="183" t="s">
        <v>30</v>
      </c>
      <c r="J4" s="14">
        <v>100208</v>
      </c>
      <c r="K4" s="226">
        <v>2</v>
      </c>
      <c r="L4" s="4">
        <f t="shared" ref="L4:L12" si="0">SUM(H4)</f>
        <v>26</v>
      </c>
      <c r="M4" s="183" t="s">
        <v>30</v>
      </c>
      <c r="N4" s="14">
        <f t="shared" ref="N4:N12" si="1">SUM(J4)</f>
        <v>100208</v>
      </c>
      <c r="O4" s="4">
        <f t="shared" ref="O4:O12" si="2">SUM(H4)</f>
        <v>26</v>
      </c>
      <c r="P4" s="183" t="s">
        <v>30</v>
      </c>
      <c r="Q4" s="97">
        <v>96785</v>
      </c>
    </row>
    <row r="5" spans="1:19" ht="13.5" customHeight="1" x14ac:dyDescent="0.15">
      <c r="H5" s="92">
        <v>36</v>
      </c>
      <c r="I5" s="184" t="s">
        <v>5</v>
      </c>
      <c r="J5" s="14">
        <v>96118</v>
      </c>
      <c r="K5" s="226">
        <v>3</v>
      </c>
      <c r="L5" s="4">
        <f t="shared" si="0"/>
        <v>36</v>
      </c>
      <c r="M5" s="184" t="s">
        <v>5</v>
      </c>
      <c r="N5" s="14">
        <f t="shared" si="1"/>
        <v>96118</v>
      </c>
      <c r="O5" s="4">
        <f t="shared" si="2"/>
        <v>36</v>
      </c>
      <c r="P5" s="184" t="s">
        <v>5</v>
      </c>
      <c r="Q5" s="97">
        <v>51342</v>
      </c>
      <c r="S5" s="53"/>
    </row>
    <row r="6" spans="1:19" ht="13.5" customHeight="1" x14ac:dyDescent="0.15">
      <c r="H6" s="92">
        <v>33</v>
      </c>
      <c r="I6" s="183" t="s">
        <v>0</v>
      </c>
      <c r="J6" s="14">
        <v>89534</v>
      </c>
      <c r="K6" s="226">
        <v>4</v>
      </c>
      <c r="L6" s="4">
        <f t="shared" si="0"/>
        <v>33</v>
      </c>
      <c r="M6" s="183" t="s">
        <v>0</v>
      </c>
      <c r="N6" s="14">
        <f t="shared" si="1"/>
        <v>89534</v>
      </c>
      <c r="O6" s="4">
        <f t="shared" si="2"/>
        <v>33</v>
      </c>
      <c r="P6" s="183" t="s">
        <v>0</v>
      </c>
      <c r="Q6" s="97">
        <v>86513</v>
      </c>
    </row>
    <row r="7" spans="1:19" ht="13.5" customHeight="1" x14ac:dyDescent="0.15">
      <c r="H7" s="92">
        <v>16</v>
      </c>
      <c r="I7" s="183" t="s">
        <v>3</v>
      </c>
      <c r="J7" s="98">
        <v>57419</v>
      </c>
      <c r="K7" s="226">
        <v>5</v>
      </c>
      <c r="L7" s="4">
        <f t="shared" si="0"/>
        <v>16</v>
      </c>
      <c r="M7" s="183" t="s">
        <v>3</v>
      </c>
      <c r="N7" s="14">
        <f t="shared" si="1"/>
        <v>57419</v>
      </c>
      <c r="O7" s="4">
        <f t="shared" si="2"/>
        <v>16</v>
      </c>
      <c r="P7" s="183" t="s">
        <v>3</v>
      </c>
      <c r="Q7" s="97">
        <v>58670</v>
      </c>
    </row>
    <row r="8" spans="1:19" ht="13.5" customHeight="1" x14ac:dyDescent="0.15">
      <c r="G8" s="448"/>
      <c r="H8" s="92">
        <v>34</v>
      </c>
      <c r="I8" s="183" t="s">
        <v>1</v>
      </c>
      <c r="J8" s="253">
        <v>41442</v>
      </c>
      <c r="K8" s="226">
        <v>6</v>
      </c>
      <c r="L8" s="4">
        <f t="shared" si="0"/>
        <v>34</v>
      </c>
      <c r="M8" s="183" t="s">
        <v>1</v>
      </c>
      <c r="N8" s="14">
        <f t="shared" si="1"/>
        <v>41442</v>
      </c>
      <c r="O8" s="4">
        <f t="shared" si="2"/>
        <v>34</v>
      </c>
      <c r="P8" s="183" t="s">
        <v>1</v>
      </c>
      <c r="Q8" s="97">
        <v>43644</v>
      </c>
    </row>
    <row r="9" spans="1:19" ht="13.5" customHeight="1" x14ac:dyDescent="0.15">
      <c r="H9" s="153">
        <v>31</v>
      </c>
      <c r="I9" s="186" t="s">
        <v>106</v>
      </c>
      <c r="J9" s="14">
        <v>37116</v>
      </c>
      <c r="K9" s="226">
        <v>7</v>
      </c>
      <c r="L9" s="4">
        <f t="shared" si="0"/>
        <v>31</v>
      </c>
      <c r="M9" s="186" t="s">
        <v>64</v>
      </c>
      <c r="N9" s="14">
        <f t="shared" si="1"/>
        <v>37116</v>
      </c>
      <c r="O9" s="4">
        <f t="shared" si="2"/>
        <v>31</v>
      </c>
      <c r="P9" s="186" t="s">
        <v>64</v>
      </c>
      <c r="Q9" s="97">
        <v>26982</v>
      </c>
    </row>
    <row r="10" spans="1:19" ht="13.5" customHeight="1" x14ac:dyDescent="0.15">
      <c r="G10" s="448"/>
      <c r="H10" s="92">
        <v>13</v>
      </c>
      <c r="I10" s="183" t="s">
        <v>7</v>
      </c>
      <c r="J10" s="152">
        <v>33357</v>
      </c>
      <c r="K10" s="226">
        <v>8</v>
      </c>
      <c r="L10" s="4">
        <f t="shared" si="0"/>
        <v>13</v>
      </c>
      <c r="M10" s="183" t="s">
        <v>7</v>
      </c>
      <c r="N10" s="14">
        <f t="shared" si="1"/>
        <v>33357</v>
      </c>
      <c r="O10" s="4">
        <f t="shared" si="2"/>
        <v>13</v>
      </c>
      <c r="P10" s="183" t="s">
        <v>7</v>
      </c>
      <c r="Q10" s="97">
        <v>36434</v>
      </c>
    </row>
    <row r="11" spans="1:19" ht="13.5" customHeight="1" x14ac:dyDescent="0.15">
      <c r="H11" s="153">
        <v>24</v>
      </c>
      <c r="I11" s="255" t="s">
        <v>28</v>
      </c>
      <c r="J11" s="469">
        <v>32226</v>
      </c>
      <c r="K11" s="226">
        <v>9</v>
      </c>
      <c r="L11" s="4">
        <f t="shared" si="0"/>
        <v>24</v>
      </c>
      <c r="M11" s="255" t="s">
        <v>28</v>
      </c>
      <c r="N11" s="14">
        <f t="shared" si="1"/>
        <v>32226</v>
      </c>
      <c r="O11" s="4">
        <f t="shared" si="2"/>
        <v>24</v>
      </c>
      <c r="P11" s="255" t="s">
        <v>28</v>
      </c>
      <c r="Q11" s="97">
        <v>33093</v>
      </c>
    </row>
    <row r="12" spans="1:19" ht="13.5" customHeight="1" thickBot="1" x14ac:dyDescent="0.2">
      <c r="H12" s="516">
        <v>40</v>
      </c>
      <c r="I12" s="517" t="s">
        <v>2</v>
      </c>
      <c r="J12" s="470">
        <v>31405</v>
      </c>
      <c r="K12" s="225">
        <v>10</v>
      </c>
      <c r="L12" s="4">
        <f t="shared" si="0"/>
        <v>40</v>
      </c>
      <c r="M12" s="517" t="s">
        <v>2</v>
      </c>
      <c r="N12" s="129">
        <f t="shared" si="1"/>
        <v>31405</v>
      </c>
      <c r="O12" s="15">
        <f t="shared" si="2"/>
        <v>40</v>
      </c>
      <c r="P12" s="517" t="s">
        <v>2</v>
      </c>
      <c r="Q12" s="228">
        <v>38532</v>
      </c>
    </row>
    <row r="13" spans="1:19" ht="13.5" customHeight="1" thickTop="1" thickBot="1" x14ac:dyDescent="0.2">
      <c r="H13" s="137">
        <v>25</v>
      </c>
      <c r="I13" s="200" t="s">
        <v>29</v>
      </c>
      <c r="J13" s="471">
        <v>29956</v>
      </c>
      <c r="K13" s="117"/>
      <c r="L13" s="86"/>
      <c r="M13" s="187"/>
      <c r="N13" s="398">
        <f>SUM(J43)</f>
        <v>1002749</v>
      </c>
      <c r="O13" s="4"/>
      <c r="P13" s="322" t="s">
        <v>157</v>
      </c>
      <c r="Q13" s="230">
        <v>672848</v>
      </c>
    </row>
    <row r="14" spans="1:19" ht="13.5" customHeight="1" x14ac:dyDescent="0.15">
      <c r="B14" s="21"/>
      <c r="G14" s="1"/>
      <c r="H14" s="92">
        <v>38</v>
      </c>
      <c r="I14" s="183" t="s">
        <v>38</v>
      </c>
      <c r="J14" s="14">
        <v>25655</v>
      </c>
      <c r="K14" s="117"/>
      <c r="L14" s="28"/>
      <c r="N14" t="s">
        <v>59</v>
      </c>
      <c r="O14"/>
    </row>
    <row r="15" spans="1:19" ht="13.5" customHeight="1" x14ac:dyDescent="0.15">
      <c r="H15" s="92">
        <v>3</v>
      </c>
      <c r="I15" s="183" t="s">
        <v>10</v>
      </c>
      <c r="J15" s="14">
        <v>24240</v>
      </c>
      <c r="K15" s="117"/>
      <c r="L15" s="28"/>
      <c r="M15" s="1" t="s">
        <v>188</v>
      </c>
      <c r="N15" s="16"/>
      <c r="O15"/>
      <c r="P15" s="394" t="s">
        <v>189</v>
      </c>
      <c r="Q15" s="96" t="s">
        <v>63</v>
      </c>
    </row>
    <row r="16" spans="1:19" ht="13.5" customHeight="1" x14ac:dyDescent="0.15">
      <c r="B16" s="1"/>
      <c r="C16" s="16"/>
      <c r="D16" s="1"/>
      <c r="E16" s="19"/>
      <c r="F16" s="1"/>
      <c r="H16" s="92">
        <v>14</v>
      </c>
      <c r="I16" s="183" t="s">
        <v>19</v>
      </c>
      <c r="J16" s="14">
        <v>13091</v>
      </c>
      <c r="K16" s="117"/>
      <c r="L16" s="4">
        <f>SUM(L3)</f>
        <v>17</v>
      </c>
      <c r="M16" s="14">
        <f>SUM(N3)</f>
        <v>314894</v>
      </c>
      <c r="N16" s="183" t="s">
        <v>21</v>
      </c>
      <c r="O16" s="4">
        <f>SUM(O3)</f>
        <v>17</v>
      </c>
      <c r="P16" s="14">
        <f>SUM(M16)</f>
        <v>314894</v>
      </c>
      <c r="Q16" s="327">
        <v>255920</v>
      </c>
      <c r="R16" s="87"/>
    </row>
    <row r="17" spans="2:20" ht="13.5" customHeight="1" x14ac:dyDescent="0.15">
      <c r="B17" s="1"/>
      <c r="C17" s="16"/>
      <c r="D17" s="1"/>
      <c r="E17" s="19"/>
      <c r="F17" s="1"/>
      <c r="H17" s="92">
        <v>9</v>
      </c>
      <c r="I17" s="395" t="s">
        <v>173</v>
      </c>
      <c r="J17" s="253">
        <v>11964</v>
      </c>
      <c r="K17" s="117"/>
      <c r="L17" s="4">
        <f t="shared" ref="L17:L25" si="3">SUM(L4)</f>
        <v>26</v>
      </c>
      <c r="M17" s="14">
        <f t="shared" ref="M17:M25" si="4">SUM(N4)</f>
        <v>100208</v>
      </c>
      <c r="N17" s="183" t="s">
        <v>30</v>
      </c>
      <c r="O17" s="4">
        <f t="shared" ref="O17:O25" si="5">SUM(O4)</f>
        <v>26</v>
      </c>
      <c r="P17" s="14">
        <f t="shared" ref="P17:P25" si="6">SUM(M17)</f>
        <v>100208</v>
      </c>
      <c r="Q17" s="328">
        <v>94575</v>
      </c>
      <c r="R17" s="87"/>
      <c r="S17" s="46"/>
    </row>
    <row r="18" spans="2:20" ht="13.5" customHeight="1" x14ac:dyDescent="0.15">
      <c r="B18" s="1"/>
      <c r="C18" s="16"/>
      <c r="D18" s="1"/>
      <c r="E18" s="19"/>
      <c r="F18" s="1"/>
      <c r="H18" s="92">
        <v>37</v>
      </c>
      <c r="I18" s="183" t="s">
        <v>37</v>
      </c>
      <c r="J18" s="14">
        <v>10368</v>
      </c>
      <c r="K18" s="117"/>
      <c r="L18" s="4">
        <f t="shared" si="3"/>
        <v>36</v>
      </c>
      <c r="M18" s="14">
        <f t="shared" si="4"/>
        <v>96118</v>
      </c>
      <c r="N18" s="184" t="s">
        <v>5</v>
      </c>
      <c r="O18" s="4">
        <f t="shared" si="5"/>
        <v>36</v>
      </c>
      <c r="P18" s="14">
        <f t="shared" si="6"/>
        <v>96118</v>
      </c>
      <c r="Q18" s="328">
        <v>96014</v>
      </c>
      <c r="R18" s="87"/>
      <c r="S18" s="127"/>
    </row>
    <row r="19" spans="2:20" ht="13.5" customHeight="1" x14ac:dyDescent="0.15">
      <c r="B19" s="1"/>
      <c r="C19" s="16"/>
      <c r="D19" s="1"/>
      <c r="E19" s="19"/>
      <c r="F19" s="1"/>
      <c r="G19" s="434"/>
      <c r="H19" s="92">
        <v>21</v>
      </c>
      <c r="I19" s="395" t="s">
        <v>167</v>
      </c>
      <c r="J19" s="14">
        <v>10054</v>
      </c>
      <c r="L19" s="4">
        <f t="shared" si="3"/>
        <v>33</v>
      </c>
      <c r="M19" s="14">
        <f t="shared" si="4"/>
        <v>89534</v>
      </c>
      <c r="N19" s="183" t="s">
        <v>0</v>
      </c>
      <c r="O19" s="4">
        <f t="shared" si="5"/>
        <v>33</v>
      </c>
      <c r="P19" s="14">
        <f t="shared" si="6"/>
        <v>89534</v>
      </c>
      <c r="Q19" s="328">
        <v>100704</v>
      </c>
      <c r="R19" s="87"/>
      <c r="S19" s="140"/>
    </row>
    <row r="20" spans="2:20" ht="13.5" customHeight="1" x14ac:dyDescent="0.15">
      <c r="B20" s="20"/>
      <c r="C20" s="16"/>
      <c r="D20" s="1"/>
      <c r="E20" s="19"/>
      <c r="F20" s="1"/>
      <c r="H20" s="92">
        <v>11</v>
      </c>
      <c r="I20" s="183" t="s">
        <v>17</v>
      </c>
      <c r="J20" s="253">
        <v>7008</v>
      </c>
      <c r="L20" s="4">
        <f t="shared" si="3"/>
        <v>16</v>
      </c>
      <c r="M20" s="14">
        <f t="shared" si="4"/>
        <v>57419</v>
      </c>
      <c r="N20" s="183" t="s">
        <v>3</v>
      </c>
      <c r="O20" s="4">
        <f t="shared" si="5"/>
        <v>16</v>
      </c>
      <c r="P20" s="14">
        <f t="shared" si="6"/>
        <v>57419</v>
      </c>
      <c r="Q20" s="328">
        <v>60066</v>
      </c>
      <c r="R20" s="87"/>
      <c r="S20" s="140"/>
    </row>
    <row r="21" spans="2:20" ht="13.5" customHeight="1" x14ac:dyDescent="0.15">
      <c r="B21" s="20"/>
      <c r="C21" s="16"/>
      <c r="D21" s="1"/>
      <c r="E21" s="19"/>
      <c r="F21" s="1"/>
      <c r="H21" s="92">
        <v>15</v>
      </c>
      <c r="I21" s="183" t="s">
        <v>20</v>
      </c>
      <c r="J21" s="14">
        <v>6983</v>
      </c>
      <c r="L21" s="4">
        <f t="shared" si="3"/>
        <v>34</v>
      </c>
      <c r="M21" s="14">
        <f t="shared" si="4"/>
        <v>41442</v>
      </c>
      <c r="N21" s="183" t="s">
        <v>1</v>
      </c>
      <c r="O21" s="4">
        <f t="shared" si="5"/>
        <v>34</v>
      </c>
      <c r="P21" s="14">
        <f t="shared" si="6"/>
        <v>41442</v>
      </c>
      <c r="Q21" s="328">
        <v>38823</v>
      </c>
      <c r="R21" s="87"/>
      <c r="S21" s="30"/>
    </row>
    <row r="22" spans="2:20" ht="13.5" customHeight="1" x14ac:dyDescent="0.15">
      <c r="B22" s="1"/>
      <c r="C22" s="16"/>
      <c r="D22" s="1"/>
      <c r="E22" s="19"/>
      <c r="F22" s="1"/>
      <c r="H22" s="92">
        <v>1</v>
      </c>
      <c r="I22" s="183" t="s">
        <v>4</v>
      </c>
      <c r="J22" s="14">
        <v>4731</v>
      </c>
      <c r="K22" s="16"/>
      <c r="L22" s="4">
        <f t="shared" si="3"/>
        <v>31</v>
      </c>
      <c r="M22" s="14">
        <f t="shared" si="4"/>
        <v>37116</v>
      </c>
      <c r="N22" s="186" t="s">
        <v>64</v>
      </c>
      <c r="O22" s="4">
        <f t="shared" si="5"/>
        <v>31</v>
      </c>
      <c r="P22" s="14">
        <f t="shared" si="6"/>
        <v>37116</v>
      </c>
      <c r="Q22" s="328">
        <v>40039</v>
      </c>
      <c r="R22" s="87"/>
    </row>
    <row r="23" spans="2:20" ht="13.5" customHeight="1" x14ac:dyDescent="0.15">
      <c r="B23" s="20"/>
      <c r="C23" s="16"/>
      <c r="D23" s="1"/>
      <c r="E23" s="19"/>
      <c r="F23" s="1"/>
      <c r="H23" s="92">
        <v>2</v>
      </c>
      <c r="I23" s="183" t="s">
        <v>6</v>
      </c>
      <c r="J23" s="14">
        <v>4197</v>
      </c>
      <c r="K23" s="16"/>
      <c r="L23" s="4">
        <f t="shared" si="3"/>
        <v>13</v>
      </c>
      <c r="M23" s="14">
        <f t="shared" si="4"/>
        <v>33357</v>
      </c>
      <c r="N23" s="183" t="s">
        <v>7</v>
      </c>
      <c r="O23" s="4">
        <f t="shared" si="5"/>
        <v>13</v>
      </c>
      <c r="P23" s="14">
        <f t="shared" si="6"/>
        <v>33357</v>
      </c>
      <c r="Q23" s="328">
        <v>38995</v>
      </c>
      <c r="R23" s="87"/>
      <c r="S23" s="46"/>
    </row>
    <row r="24" spans="2:20" ht="13.5" customHeight="1" x14ac:dyDescent="0.15">
      <c r="B24" s="1"/>
      <c r="C24" s="16"/>
      <c r="D24" s="1"/>
      <c r="E24" s="19"/>
      <c r="F24" s="1"/>
      <c r="H24" s="92">
        <v>22</v>
      </c>
      <c r="I24" s="183" t="s">
        <v>26</v>
      </c>
      <c r="J24" s="253">
        <v>3870</v>
      </c>
      <c r="K24" s="16"/>
      <c r="L24" s="4">
        <f t="shared" si="3"/>
        <v>24</v>
      </c>
      <c r="M24" s="14">
        <f t="shared" si="4"/>
        <v>32226</v>
      </c>
      <c r="N24" s="255" t="s">
        <v>28</v>
      </c>
      <c r="O24" s="4">
        <f t="shared" si="5"/>
        <v>24</v>
      </c>
      <c r="P24" s="14">
        <f t="shared" si="6"/>
        <v>32226</v>
      </c>
      <c r="Q24" s="328">
        <v>31108</v>
      </c>
      <c r="R24" s="87"/>
      <c r="S24" s="127"/>
    </row>
    <row r="25" spans="2:20" ht="13.5" customHeight="1" thickBot="1" x14ac:dyDescent="0.2">
      <c r="B25" s="1"/>
      <c r="C25" s="16"/>
      <c r="D25" s="1"/>
      <c r="E25" s="19"/>
      <c r="F25" s="1"/>
      <c r="H25" s="92">
        <v>12</v>
      </c>
      <c r="I25" s="183" t="s">
        <v>18</v>
      </c>
      <c r="J25" s="14">
        <v>3254</v>
      </c>
      <c r="K25" s="16"/>
      <c r="L25" s="15">
        <f t="shared" si="3"/>
        <v>40</v>
      </c>
      <c r="M25" s="129">
        <f t="shared" si="4"/>
        <v>31405</v>
      </c>
      <c r="N25" s="517" t="s">
        <v>2</v>
      </c>
      <c r="O25" s="15">
        <f t="shared" si="5"/>
        <v>40</v>
      </c>
      <c r="P25" s="129">
        <f t="shared" si="6"/>
        <v>31405</v>
      </c>
      <c r="Q25" s="329">
        <v>35101</v>
      </c>
      <c r="R25" s="142" t="s">
        <v>73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2">
        <v>39</v>
      </c>
      <c r="I26" s="183" t="s">
        <v>39</v>
      </c>
      <c r="J26" s="14">
        <v>2614</v>
      </c>
      <c r="K26" s="16"/>
      <c r="L26" s="130"/>
      <c r="M26" s="185">
        <f>SUM(J43-(M16+M17+M18+M19+M20+M21+M22+M23+M24+M25))</f>
        <v>169030</v>
      </c>
      <c r="N26" s="254" t="s">
        <v>45</v>
      </c>
      <c r="O26" s="131"/>
      <c r="P26" s="185">
        <f>SUM(M26)</f>
        <v>169030</v>
      </c>
      <c r="Q26" s="185"/>
      <c r="R26" s="201">
        <v>954032</v>
      </c>
      <c r="T26" s="30"/>
    </row>
    <row r="27" spans="2:20" ht="13.5" customHeight="1" x14ac:dyDescent="0.15">
      <c r="H27" s="92">
        <v>30</v>
      </c>
      <c r="I27" s="183" t="s">
        <v>33</v>
      </c>
      <c r="J27" s="14">
        <v>2279</v>
      </c>
      <c r="K27" s="16"/>
      <c r="M27" s="53" t="s">
        <v>182</v>
      </c>
      <c r="N27" s="53"/>
      <c r="O27" s="125"/>
      <c r="P27" s="126" t="s">
        <v>183</v>
      </c>
    </row>
    <row r="28" spans="2:20" ht="13.5" customHeight="1" x14ac:dyDescent="0.15">
      <c r="G28" s="18"/>
      <c r="H28" s="92">
        <v>35</v>
      </c>
      <c r="I28" s="183" t="s">
        <v>36</v>
      </c>
      <c r="J28" s="152">
        <v>1828</v>
      </c>
      <c r="K28" s="16"/>
      <c r="M28" s="97">
        <f t="shared" ref="M28:M37" si="7">SUM(Q3)</f>
        <v>49858</v>
      </c>
      <c r="N28" s="183" t="s">
        <v>21</v>
      </c>
      <c r="O28" s="4">
        <f>SUM(L3)</f>
        <v>17</v>
      </c>
      <c r="P28" s="97">
        <f t="shared" ref="P28:P37" si="8">SUM(Q3)</f>
        <v>49858</v>
      </c>
    </row>
    <row r="29" spans="2:20" ht="13.5" customHeight="1" x14ac:dyDescent="0.15">
      <c r="H29" s="92">
        <v>29</v>
      </c>
      <c r="I29" s="183" t="s">
        <v>96</v>
      </c>
      <c r="J29" s="14">
        <v>1305</v>
      </c>
      <c r="K29" s="16"/>
      <c r="M29" s="97">
        <f t="shared" si="7"/>
        <v>96785</v>
      </c>
      <c r="N29" s="183" t="s">
        <v>30</v>
      </c>
      <c r="O29" s="4">
        <f t="shared" ref="O29:O37" si="9">SUM(L4)</f>
        <v>26</v>
      </c>
      <c r="P29" s="97">
        <f t="shared" si="8"/>
        <v>96785</v>
      </c>
    </row>
    <row r="30" spans="2:20" ht="13.5" customHeight="1" x14ac:dyDescent="0.15">
      <c r="H30" s="92">
        <v>20</v>
      </c>
      <c r="I30" s="183" t="s">
        <v>24</v>
      </c>
      <c r="J30" s="98">
        <v>1189</v>
      </c>
      <c r="K30" s="16"/>
      <c r="M30" s="97">
        <f t="shared" si="7"/>
        <v>51342</v>
      </c>
      <c r="N30" s="184" t="s">
        <v>5</v>
      </c>
      <c r="O30" s="4">
        <f t="shared" si="9"/>
        <v>36</v>
      </c>
      <c r="P30" s="97">
        <f t="shared" si="8"/>
        <v>51342</v>
      </c>
    </row>
    <row r="31" spans="2:20" ht="13.5" customHeight="1" x14ac:dyDescent="0.15">
      <c r="H31" s="92">
        <v>27</v>
      </c>
      <c r="I31" s="183" t="s">
        <v>31</v>
      </c>
      <c r="J31" s="152">
        <v>988</v>
      </c>
      <c r="K31" s="16"/>
      <c r="M31" s="97">
        <f t="shared" si="7"/>
        <v>86513</v>
      </c>
      <c r="N31" s="183" t="s">
        <v>0</v>
      </c>
      <c r="O31" s="4">
        <f t="shared" si="9"/>
        <v>33</v>
      </c>
      <c r="P31" s="97">
        <f t="shared" si="8"/>
        <v>86513</v>
      </c>
    </row>
    <row r="32" spans="2:20" ht="13.5" customHeight="1" x14ac:dyDescent="0.15">
      <c r="H32" s="92">
        <v>6</v>
      </c>
      <c r="I32" s="183" t="s">
        <v>13</v>
      </c>
      <c r="J32" s="14">
        <v>760</v>
      </c>
      <c r="K32" s="16"/>
      <c r="M32" s="97">
        <f t="shared" si="7"/>
        <v>58670</v>
      </c>
      <c r="N32" s="183" t="s">
        <v>3</v>
      </c>
      <c r="O32" s="4">
        <f t="shared" si="9"/>
        <v>16</v>
      </c>
      <c r="P32" s="97">
        <f t="shared" si="8"/>
        <v>58670</v>
      </c>
      <c r="S32" s="11"/>
    </row>
    <row r="33" spans="7:21" ht="13.5" customHeight="1" x14ac:dyDescent="0.15">
      <c r="G33" s="449"/>
      <c r="H33" s="92">
        <v>4</v>
      </c>
      <c r="I33" s="183" t="s">
        <v>11</v>
      </c>
      <c r="J33" s="253">
        <v>621</v>
      </c>
      <c r="K33" s="16"/>
      <c r="M33" s="97">
        <f t="shared" si="7"/>
        <v>43644</v>
      </c>
      <c r="N33" s="183" t="s">
        <v>1</v>
      </c>
      <c r="O33" s="4">
        <f t="shared" si="9"/>
        <v>34</v>
      </c>
      <c r="P33" s="97">
        <f t="shared" si="8"/>
        <v>43644</v>
      </c>
      <c r="S33" s="30"/>
      <c r="T33" s="30"/>
    </row>
    <row r="34" spans="7:21" ht="13.5" customHeight="1" x14ac:dyDescent="0.15">
      <c r="H34" s="92">
        <v>18</v>
      </c>
      <c r="I34" s="183" t="s">
        <v>22</v>
      </c>
      <c r="J34" s="14">
        <v>520</v>
      </c>
      <c r="K34" s="16"/>
      <c r="M34" s="97">
        <f t="shared" si="7"/>
        <v>26982</v>
      </c>
      <c r="N34" s="186" t="s">
        <v>64</v>
      </c>
      <c r="O34" s="4">
        <f t="shared" si="9"/>
        <v>31</v>
      </c>
      <c r="P34" s="97">
        <f t="shared" si="8"/>
        <v>26982</v>
      </c>
      <c r="S34" s="30"/>
      <c r="T34" s="30"/>
    </row>
    <row r="35" spans="7:21" ht="13.5" customHeight="1" x14ac:dyDescent="0.15">
      <c r="H35" s="92">
        <v>32</v>
      </c>
      <c r="I35" s="183" t="s">
        <v>35</v>
      </c>
      <c r="J35" s="152">
        <v>380</v>
      </c>
      <c r="K35" s="16"/>
      <c r="M35" s="97">
        <f t="shared" si="7"/>
        <v>36434</v>
      </c>
      <c r="N35" s="183" t="s">
        <v>7</v>
      </c>
      <c r="O35" s="4">
        <f t="shared" si="9"/>
        <v>13</v>
      </c>
      <c r="P35" s="97">
        <f t="shared" si="8"/>
        <v>36434</v>
      </c>
      <c r="S35" s="30"/>
    </row>
    <row r="36" spans="7:21" ht="13.5" customHeight="1" x14ac:dyDescent="0.15">
      <c r="H36" s="92">
        <v>23</v>
      </c>
      <c r="I36" s="183" t="s">
        <v>27</v>
      </c>
      <c r="J36" s="14">
        <v>362</v>
      </c>
      <c r="K36" s="16"/>
      <c r="M36" s="97">
        <f t="shared" si="7"/>
        <v>33093</v>
      </c>
      <c r="N36" s="255" t="s">
        <v>28</v>
      </c>
      <c r="O36" s="4">
        <f t="shared" si="9"/>
        <v>24</v>
      </c>
      <c r="P36" s="97">
        <f t="shared" si="8"/>
        <v>33093</v>
      </c>
      <c r="S36" s="30"/>
    </row>
    <row r="37" spans="7:21" ht="13.5" customHeight="1" thickBot="1" x14ac:dyDescent="0.2">
      <c r="H37" s="92">
        <v>19</v>
      </c>
      <c r="I37" s="183" t="s">
        <v>23</v>
      </c>
      <c r="J37" s="14">
        <v>340</v>
      </c>
      <c r="K37" s="16"/>
      <c r="M37" s="128">
        <f t="shared" si="7"/>
        <v>38532</v>
      </c>
      <c r="N37" s="517" t="s">
        <v>2</v>
      </c>
      <c r="O37" s="15">
        <f t="shared" si="9"/>
        <v>40</v>
      </c>
      <c r="P37" s="128">
        <f t="shared" si="8"/>
        <v>38532</v>
      </c>
      <c r="S37" s="30"/>
    </row>
    <row r="38" spans="7:21" ht="13.5" customHeight="1" thickTop="1" x14ac:dyDescent="0.15">
      <c r="G38" s="434"/>
      <c r="H38" s="92">
        <v>7</v>
      </c>
      <c r="I38" s="183" t="s">
        <v>14</v>
      </c>
      <c r="J38" s="253">
        <v>292</v>
      </c>
      <c r="K38" s="16"/>
      <c r="M38" s="404">
        <f>SUM(Q13-(Q3+Q4+Q5+Q6+Q7+Q8+Q9+Q10+Q11+Q12))</f>
        <v>150995</v>
      </c>
      <c r="N38" s="405" t="s">
        <v>169</v>
      </c>
      <c r="O38" s="406"/>
      <c r="P38" s="407">
        <f>SUM(M38)</f>
        <v>150995</v>
      </c>
      <c r="U38" s="30"/>
    </row>
    <row r="39" spans="7:21" ht="13.5" customHeight="1" x14ac:dyDescent="0.15">
      <c r="H39" s="92">
        <v>5</v>
      </c>
      <c r="I39" s="183" t="s">
        <v>12</v>
      </c>
      <c r="J39" s="253">
        <v>80</v>
      </c>
      <c r="K39" s="16"/>
      <c r="P39" s="30"/>
    </row>
    <row r="40" spans="7:21" ht="13.5" customHeight="1" x14ac:dyDescent="0.15">
      <c r="H40" s="92">
        <v>10</v>
      </c>
      <c r="I40" s="183" t="s">
        <v>16</v>
      </c>
      <c r="J40" s="14">
        <v>60</v>
      </c>
      <c r="K40" s="16"/>
    </row>
    <row r="41" spans="7:21" ht="13.5" customHeight="1" x14ac:dyDescent="0.15">
      <c r="G41" s="449"/>
      <c r="H41" s="92">
        <v>28</v>
      </c>
      <c r="I41" s="183" t="s">
        <v>32</v>
      </c>
      <c r="J41" s="14">
        <v>41</v>
      </c>
      <c r="K41" s="16"/>
    </row>
    <row r="42" spans="7:21" ht="13.5" customHeight="1" thickBot="1" x14ac:dyDescent="0.2">
      <c r="H42" s="153">
        <v>8</v>
      </c>
      <c r="I42" s="186" t="s">
        <v>15</v>
      </c>
      <c r="J42" s="129">
        <v>0</v>
      </c>
      <c r="K42" s="16"/>
    </row>
    <row r="43" spans="7:21" ht="13.5" customHeight="1" thickTop="1" x14ac:dyDescent="0.15">
      <c r="H43" s="130"/>
      <c r="I43" s="349" t="s">
        <v>94</v>
      </c>
      <c r="J43" s="350">
        <f>SUM(J3:J42)</f>
        <v>1002749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6" t="s">
        <v>46</v>
      </c>
      <c r="B52" s="24" t="s">
        <v>9</v>
      </c>
      <c r="C52" s="9" t="s">
        <v>187</v>
      </c>
      <c r="D52" s="9" t="s">
        <v>180</v>
      </c>
      <c r="E52" s="26" t="s">
        <v>43</v>
      </c>
      <c r="F52" s="25" t="s">
        <v>42</v>
      </c>
      <c r="G52" s="25" t="s">
        <v>40</v>
      </c>
      <c r="I52" s="182"/>
    </row>
    <row r="53" spans="1:16" ht="13.5" customHeight="1" x14ac:dyDescent="0.15">
      <c r="A53" s="10">
        <v>1</v>
      </c>
      <c r="B53" s="183" t="s">
        <v>21</v>
      </c>
      <c r="C53" s="14">
        <f t="shared" ref="C53:C62" si="10">SUM(J3)</f>
        <v>314894</v>
      </c>
      <c r="D53" s="98">
        <f t="shared" ref="D53:D63" si="11">SUM(Q3)</f>
        <v>49858</v>
      </c>
      <c r="E53" s="95">
        <f t="shared" ref="E53:E62" si="12">SUM(P16/Q16*100)</f>
        <v>123.04391997499218</v>
      </c>
      <c r="F53" s="22">
        <f t="shared" ref="F53:F63" si="13">SUM(C53/D53*100)</f>
        <v>631.58169200529505</v>
      </c>
      <c r="G53" s="23"/>
      <c r="I53" s="182"/>
    </row>
    <row r="54" spans="1:16" ht="13.5" customHeight="1" x14ac:dyDescent="0.15">
      <c r="A54" s="10">
        <v>2</v>
      </c>
      <c r="B54" s="183" t="s">
        <v>30</v>
      </c>
      <c r="C54" s="14">
        <f t="shared" si="10"/>
        <v>100208</v>
      </c>
      <c r="D54" s="98">
        <f t="shared" si="11"/>
        <v>96785</v>
      </c>
      <c r="E54" s="95">
        <f t="shared" si="12"/>
        <v>105.95611948189267</v>
      </c>
      <c r="F54" s="22">
        <f t="shared" si="13"/>
        <v>103.53670506793409</v>
      </c>
      <c r="G54" s="23"/>
      <c r="I54" s="182"/>
    </row>
    <row r="55" spans="1:16" ht="13.5" customHeight="1" x14ac:dyDescent="0.15">
      <c r="A55" s="10">
        <v>3</v>
      </c>
      <c r="B55" s="184" t="s">
        <v>5</v>
      </c>
      <c r="C55" s="14">
        <f t="shared" si="10"/>
        <v>96118</v>
      </c>
      <c r="D55" s="98">
        <f t="shared" si="11"/>
        <v>51342</v>
      </c>
      <c r="E55" s="95">
        <f t="shared" si="12"/>
        <v>100.10831753702585</v>
      </c>
      <c r="F55" s="22">
        <f t="shared" si="13"/>
        <v>187.21125004869307</v>
      </c>
      <c r="G55" s="23"/>
      <c r="I55" s="182"/>
    </row>
    <row r="56" spans="1:16" ht="13.5" customHeight="1" x14ac:dyDescent="0.15">
      <c r="A56" s="10">
        <v>4</v>
      </c>
      <c r="B56" s="183" t="s">
        <v>0</v>
      </c>
      <c r="C56" s="14">
        <f t="shared" si="10"/>
        <v>89534</v>
      </c>
      <c r="D56" s="98">
        <f t="shared" si="11"/>
        <v>86513</v>
      </c>
      <c r="E56" s="95">
        <f t="shared" si="12"/>
        <v>88.908087067047987</v>
      </c>
      <c r="F56" s="22">
        <f t="shared" si="13"/>
        <v>103.49196074578386</v>
      </c>
      <c r="G56" s="23"/>
      <c r="I56" s="182"/>
    </row>
    <row r="57" spans="1:16" ht="13.5" customHeight="1" x14ac:dyDescent="0.15">
      <c r="A57" s="10">
        <v>5</v>
      </c>
      <c r="B57" s="183" t="s">
        <v>3</v>
      </c>
      <c r="C57" s="14">
        <f t="shared" si="10"/>
        <v>57419</v>
      </c>
      <c r="D57" s="98">
        <f t="shared" si="11"/>
        <v>58670</v>
      </c>
      <c r="E57" s="95">
        <f t="shared" si="12"/>
        <v>95.593180834415477</v>
      </c>
      <c r="F57" s="22">
        <f t="shared" si="13"/>
        <v>97.867734787796152</v>
      </c>
      <c r="G57" s="23"/>
      <c r="I57" s="182"/>
      <c r="P57" s="30"/>
    </row>
    <row r="58" spans="1:16" ht="13.5" customHeight="1" x14ac:dyDescent="0.15">
      <c r="A58" s="10">
        <v>6</v>
      </c>
      <c r="B58" s="183" t="s">
        <v>1</v>
      </c>
      <c r="C58" s="14">
        <f t="shared" si="10"/>
        <v>41442</v>
      </c>
      <c r="D58" s="98">
        <f t="shared" si="11"/>
        <v>43644</v>
      </c>
      <c r="E58" s="95">
        <f t="shared" si="12"/>
        <v>106.74600108183294</v>
      </c>
      <c r="F58" s="22">
        <f t="shared" si="13"/>
        <v>94.954632939235637</v>
      </c>
      <c r="G58" s="23"/>
    </row>
    <row r="59" spans="1:16" ht="13.5" customHeight="1" x14ac:dyDescent="0.15">
      <c r="A59" s="10">
        <v>7</v>
      </c>
      <c r="B59" s="186" t="s">
        <v>64</v>
      </c>
      <c r="C59" s="14">
        <f t="shared" si="10"/>
        <v>37116</v>
      </c>
      <c r="D59" s="98">
        <f t="shared" si="11"/>
        <v>26982</v>
      </c>
      <c r="E59" s="95">
        <f t="shared" si="12"/>
        <v>92.699617872574237</v>
      </c>
      <c r="F59" s="22">
        <f t="shared" si="13"/>
        <v>137.55837224816545</v>
      </c>
      <c r="G59" s="23"/>
    </row>
    <row r="60" spans="1:16" ht="13.5" customHeight="1" x14ac:dyDescent="0.15">
      <c r="A60" s="10">
        <v>8</v>
      </c>
      <c r="B60" s="183" t="s">
        <v>7</v>
      </c>
      <c r="C60" s="14">
        <f t="shared" si="10"/>
        <v>33357</v>
      </c>
      <c r="D60" s="98">
        <f t="shared" si="11"/>
        <v>36434</v>
      </c>
      <c r="E60" s="95">
        <f t="shared" si="12"/>
        <v>85.541736120015386</v>
      </c>
      <c r="F60" s="22">
        <f t="shared" si="13"/>
        <v>91.554591864741724</v>
      </c>
      <c r="G60" s="23"/>
    </row>
    <row r="61" spans="1:16" ht="13.5" customHeight="1" x14ac:dyDescent="0.15">
      <c r="A61" s="10">
        <v>9</v>
      </c>
      <c r="B61" s="255" t="s">
        <v>28</v>
      </c>
      <c r="C61" s="14">
        <f t="shared" si="10"/>
        <v>32226</v>
      </c>
      <c r="D61" s="98">
        <f t="shared" si="11"/>
        <v>33093</v>
      </c>
      <c r="E61" s="95">
        <f t="shared" si="12"/>
        <v>103.5939308216536</v>
      </c>
      <c r="F61" s="22">
        <f t="shared" si="13"/>
        <v>97.38011059740731</v>
      </c>
      <c r="G61" s="23"/>
    </row>
    <row r="62" spans="1:16" ht="13.5" customHeight="1" thickBot="1" x14ac:dyDescent="0.2">
      <c r="A62" s="143">
        <v>10</v>
      </c>
      <c r="B62" s="517" t="s">
        <v>2</v>
      </c>
      <c r="C62" s="129">
        <f t="shared" si="10"/>
        <v>31405</v>
      </c>
      <c r="D62" s="144">
        <f t="shared" si="11"/>
        <v>38532</v>
      </c>
      <c r="E62" s="145">
        <f t="shared" si="12"/>
        <v>89.470385459103724</v>
      </c>
      <c r="F62" s="146">
        <f t="shared" si="13"/>
        <v>81.503685248624521</v>
      </c>
      <c r="G62" s="147"/>
    </row>
    <row r="63" spans="1:16" ht="13.5" customHeight="1" thickTop="1" x14ac:dyDescent="0.15">
      <c r="A63" s="130"/>
      <c r="B63" s="148" t="s">
        <v>74</v>
      </c>
      <c r="C63" s="149">
        <f>SUM(J43)</f>
        <v>1002749</v>
      </c>
      <c r="D63" s="149">
        <f t="shared" si="11"/>
        <v>672848</v>
      </c>
      <c r="E63" s="150">
        <f>SUM(C63/R26*100)</f>
        <v>105.10643248863769</v>
      </c>
      <c r="F63" s="151">
        <f t="shared" si="13"/>
        <v>149.03053884383993</v>
      </c>
      <c r="G63" s="130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O35" sqref="O35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3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2" customWidth="1"/>
    <col min="19" max="30" width="7.625" style="1" customWidth="1"/>
    <col min="31" max="32" width="9" style="1"/>
  </cols>
  <sheetData>
    <row r="1" spans="8:30" ht="12.75" customHeight="1" x14ac:dyDescent="0.15">
      <c r="H1" s="116" t="s">
        <v>66</v>
      </c>
      <c r="R1" s="118"/>
    </row>
    <row r="2" spans="8:30" x14ac:dyDescent="0.15">
      <c r="H2" s="210" t="s">
        <v>187</v>
      </c>
      <c r="I2" s="92"/>
      <c r="J2" s="212" t="s">
        <v>103</v>
      </c>
      <c r="K2" s="4"/>
      <c r="L2" s="352" t="s">
        <v>180</v>
      </c>
      <c r="R2" s="51"/>
      <c r="S2" s="119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2" t="s">
        <v>100</v>
      </c>
      <c r="I3" s="92"/>
      <c r="J3" s="161" t="s">
        <v>101</v>
      </c>
      <c r="K3" s="4"/>
      <c r="L3" s="352" t="s">
        <v>100</v>
      </c>
      <c r="M3" s="1"/>
      <c r="N3" s="101"/>
      <c r="O3" s="101"/>
      <c r="S3" s="28"/>
      <c r="T3" s="28"/>
      <c r="U3" s="28"/>
    </row>
    <row r="4" spans="8:30" x14ac:dyDescent="0.15">
      <c r="H4" s="47">
        <v>18682</v>
      </c>
      <c r="I4" s="92">
        <v>33</v>
      </c>
      <c r="J4" s="183" t="s">
        <v>0</v>
      </c>
      <c r="K4" s="132">
        <f>SUM(I4)</f>
        <v>33</v>
      </c>
      <c r="L4" s="369">
        <v>27406</v>
      </c>
      <c r="M4" s="49"/>
      <c r="N4" s="102"/>
      <c r="O4" s="102"/>
      <c r="S4" s="28"/>
      <c r="T4" s="28"/>
      <c r="U4" s="28"/>
    </row>
    <row r="5" spans="8:30" x14ac:dyDescent="0.15">
      <c r="H5" s="99">
        <v>18413</v>
      </c>
      <c r="I5" s="92">
        <v>26</v>
      </c>
      <c r="J5" s="183" t="s">
        <v>30</v>
      </c>
      <c r="K5" s="132">
        <f t="shared" ref="K5:K13" si="0">SUM(I5)</f>
        <v>26</v>
      </c>
      <c r="L5" s="370">
        <v>18729</v>
      </c>
      <c r="M5" s="49"/>
      <c r="N5" s="102"/>
      <c r="O5" s="102"/>
      <c r="S5" s="28"/>
      <c r="T5" s="28"/>
      <c r="U5" s="28"/>
    </row>
    <row r="6" spans="8:30" x14ac:dyDescent="0.15">
      <c r="H6" s="99">
        <v>8129</v>
      </c>
      <c r="I6" s="92">
        <v>14</v>
      </c>
      <c r="J6" s="183" t="s">
        <v>19</v>
      </c>
      <c r="K6" s="132">
        <f t="shared" si="0"/>
        <v>14</v>
      </c>
      <c r="L6" s="370">
        <v>8025</v>
      </c>
      <c r="M6" s="49"/>
      <c r="N6" s="211"/>
      <c r="O6" s="102"/>
      <c r="S6" s="28"/>
      <c r="T6" s="28"/>
      <c r="U6" s="28"/>
    </row>
    <row r="7" spans="8:30" x14ac:dyDescent="0.15">
      <c r="H7" s="48">
        <v>5354</v>
      </c>
      <c r="I7" s="92">
        <v>38</v>
      </c>
      <c r="J7" s="183" t="s">
        <v>38</v>
      </c>
      <c r="K7" s="132">
        <f t="shared" si="0"/>
        <v>38</v>
      </c>
      <c r="L7" s="370">
        <v>4517</v>
      </c>
      <c r="M7" s="49"/>
      <c r="N7" s="102"/>
      <c r="O7" s="102"/>
      <c r="S7" s="28"/>
      <c r="T7" s="28"/>
      <c r="U7" s="28"/>
    </row>
    <row r="8" spans="8:30" x14ac:dyDescent="0.15">
      <c r="H8" s="99">
        <v>4842</v>
      </c>
      <c r="I8" s="92">
        <v>34</v>
      </c>
      <c r="J8" s="183" t="s">
        <v>1</v>
      </c>
      <c r="K8" s="132">
        <f t="shared" si="0"/>
        <v>34</v>
      </c>
      <c r="L8" s="370">
        <v>9353</v>
      </c>
      <c r="M8" s="49"/>
      <c r="N8" s="102"/>
      <c r="O8" s="102"/>
      <c r="S8" s="28"/>
      <c r="T8" s="28"/>
      <c r="U8" s="28"/>
    </row>
    <row r="9" spans="8:30" x14ac:dyDescent="0.15">
      <c r="H9" s="48">
        <v>4801</v>
      </c>
      <c r="I9" s="92">
        <v>24</v>
      </c>
      <c r="J9" s="183" t="s">
        <v>28</v>
      </c>
      <c r="K9" s="132">
        <f t="shared" si="0"/>
        <v>24</v>
      </c>
      <c r="L9" s="370">
        <v>2965</v>
      </c>
      <c r="M9" s="49"/>
      <c r="N9" s="102"/>
      <c r="O9" s="102"/>
      <c r="S9" s="28"/>
      <c r="T9" s="28"/>
      <c r="U9" s="28"/>
    </row>
    <row r="10" spans="8:30" x14ac:dyDescent="0.15">
      <c r="H10" s="222">
        <v>4079</v>
      </c>
      <c r="I10" s="153">
        <v>15</v>
      </c>
      <c r="J10" s="186" t="s">
        <v>20</v>
      </c>
      <c r="K10" s="132">
        <f t="shared" si="0"/>
        <v>15</v>
      </c>
      <c r="L10" s="370">
        <v>4650</v>
      </c>
      <c r="S10" s="28"/>
      <c r="T10" s="28"/>
      <c r="U10" s="28"/>
    </row>
    <row r="11" spans="8:30" x14ac:dyDescent="0.15">
      <c r="H11" s="111">
        <v>3808</v>
      </c>
      <c r="I11" s="92">
        <v>37</v>
      </c>
      <c r="J11" s="183" t="s">
        <v>37</v>
      </c>
      <c r="K11" s="132">
        <f t="shared" si="0"/>
        <v>37</v>
      </c>
      <c r="L11" s="370">
        <v>1244</v>
      </c>
      <c r="M11" s="49"/>
      <c r="N11" s="102"/>
      <c r="O11" s="102"/>
      <c r="S11" s="28"/>
      <c r="T11" s="28"/>
      <c r="U11" s="28"/>
    </row>
    <row r="12" spans="8:30" x14ac:dyDescent="0.15">
      <c r="H12" s="154">
        <v>3373</v>
      </c>
      <c r="I12" s="153">
        <v>36</v>
      </c>
      <c r="J12" s="186" t="s">
        <v>5</v>
      </c>
      <c r="K12" s="132">
        <f t="shared" si="0"/>
        <v>36</v>
      </c>
      <c r="L12" s="370">
        <v>1715</v>
      </c>
      <c r="M12" s="49"/>
      <c r="N12" s="102"/>
      <c r="O12" s="102"/>
      <c r="S12" s="28"/>
      <c r="T12" s="28"/>
      <c r="U12" s="28"/>
    </row>
    <row r="13" spans="8:30" ht="14.25" thickBot="1" x14ac:dyDescent="0.2">
      <c r="H13" s="520">
        <v>1040</v>
      </c>
      <c r="I13" s="478">
        <v>25</v>
      </c>
      <c r="J13" s="479" t="s">
        <v>29</v>
      </c>
      <c r="K13" s="132">
        <f t="shared" si="0"/>
        <v>25</v>
      </c>
      <c r="L13" s="370">
        <v>1206</v>
      </c>
      <c r="M13" s="49"/>
      <c r="N13" s="102"/>
      <c r="O13" s="102"/>
      <c r="S13" s="28"/>
      <c r="T13" s="28"/>
      <c r="U13" s="28"/>
    </row>
    <row r="14" spans="8:30" ht="14.25" thickTop="1" x14ac:dyDescent="0.15">
      <c r="H14" s="99">
        <v>983</v>
      </c>
      <c r="I14" s="137">
        <v>17</v>
      </c>
      <c r="J14" s="200" t="s">
        <v>21</v>
      </c>
      <c r="K14" s="121" t="s">
        <v>8</v>
      </c>
      <c r="L14" s="371">
        <v>82732</v>
      </c>
      <c r="S14" s="28"/>
      <c r="T14" s="28"/>
      <c r="U14" s="28"/>
    </row>
    <row r="15" spans="8:30" x14ac:dyDescent="0.15">
      <c r="H15" s="48">
        <v>841</v>
      </c>
      <c r="I15" s="92">
        <v>27</v>
      </c>
      <c r="J15" s="183" t="s">
        <v>31</v>
      </c>
      <c r="K15" s="56"/>
      <c r="L15" s="1" t="s">
        <v>60</v>
      </c>
      <c r="M15" s="459" t="s">
        <v>95</v>
      </c>
      <c r="N15" s="46" t="s">
        <v>75</v>
      </c>
      <c r="S15" s="28"/>
      <c r="T15" s="28"/>
      <c r="U15" s="28"/>
    </row>
    <row r="16" spans="8:30" x14ac:dyDescent="0.15">
      <c r="H16" s="222">
        <v>572</v>
      </c>
      <c r="I16" s="351">
        <v>40</v>
      </c>
      <c r="J16" s="184" t="s">
        <v>2</v>
      </c>
      <c r="K16" s="132">
        <f>SUM(I4)</f>
        <v>33</v>
      </c>
      <c r="L16" s="183" t="s">
        <v>0</v>
      </c>
      <c r="M16" s="372">
        <v>22886</v>
      </c>
      <c r="N16" s="100">
        <f>SUM(H4)</f>
        <v>18682</v>
      </c>
      <c r="O16" s="49"/>
      <c r="P16" s="18"/>
      <c r="S16" s="28"/>
      <c r="T16" s="28"/>
      <c r="U16" s="28"/>
    </row>
    <row r="17" spans="1:21" x14ac:dyDescent="0.15">
      <c r="H17" s="222">
        <v>531</v>
      </c>
      <c r="I17" s="92">
        <v>16</v>
      </c>
      <c r="J17" s="183" t="s">
        <v>3</v>
      </c>
      <c r="K17" s="132">
        <f t="shared" ref="K17:K25" si="1">SUM(I5)</f>
        <v>26</v>
      </c>
      <c r="L17" s="183" t="s">
        <v>30</v>
      </c>
      <c r="M17" s="373">
        <v>19185</v>
      </c>
      <c r="N17" s="100">
        <f t="shared" ref="N17:N25" si="2">SUM(H5)</f>
        <v>18413</v>
      </c>
      <c r="O17" s="49"/>
      <c r="P17" s="18"/>
      <c r="S17" s="28"/>
      <c r="T17" s="28"/>
      <c r="U17" s="28"/>
    </row>
    <row r="18" spans="1:21" x14ac:dyDescent="0.15">
      <c r="H18" s="518">
        <v>509</v>
      </c>
      <c r="I18" s="92">
        <v>1</v>
      </c>
      <c r="J18" s="183" t="s">
        <v>4</v>
      </c>
      <c r="K18" s="132">
        <f t="shared" si="1"/>
        <v>14</v>
      </c>
      <c r="L18" s="183" t="s">
        <v>19</v>
      </c>
      <c r="M18" s="373">
        <v>8352</v>
      </c>
      <c r="N18" s="100">
        <f t="shared" si="2"/>
        <v>8129</v>
      </c>
      <c r="O18" s="49"/>
      <c r="P18" s="18"/>
      <c r="S18" s="28"/>
      <c r="T18" s="28"/>
      <c r="U18" s="28"/>
    </row>
    <row r="19" spans="1:21" x14ac:dyDescent="0.15">
      <c r="H19" s="47">
        <v>330</v>
      </c>
      <c r="I19" s="92">
        <v>19</v>
      </c>
      <c r="J19" s="183" t="s">
        <v>23</v>
      </c>
      <c r="K19" s="132">
        <f t="shared" si="1"/>
        <v>38</v>
      </c>
      <c r="L19" s="183" t="s">
        <v>38</v>
      </c>
      <c r="M19" s="373">
        <v>4896</v>
      </c>
      <c r="N19" s="100">
        <f t="shared" si="2"/>
        <v>5354</v>
      </c>
      <c r="O19" s="49"/>
      <c r="P19" s="18"/>
      <c r="S19" s="28"/>
      <c r="T19" s="28"/>
      <c r="U19" s="28"/>
    </row>
    <row r="20" spans="1:21" ht="14.25" thickBot="1" x14ac:dyDescent="0.2">
      <c r="H20" s="48">
        <v>164</v>
      </c>
      <c r="I20" s="92">
        <v>21</v>
      </c>
      <c r="J20" s="183" t="s">
        <v>25</v>
      </c>
      <c r="K20" s="132">
        <f t="shared" si="1"/>
        <v>34</v>
      </c>
      <c r="L20" s="183" t="s">
        <v>1</v>
      </c>
      <c r="M20" s="373">
        <v>3821</v>
      </c>
      <c r="N20" s="100">
        <f t="shared" si="2"/>
        <v>4842</v>
      </c>
      <c r="O20" s="49"/>
      <c r="P20" s="18"/>
      <c r="S20" s="28"/>
      <c r="T20" s="28"/>
      <c r="U20" s="28"/>
    </row>
    <row r="21" spans="1:21" x14ac:dyDescent="0.15">
      <c r="A21" s="66" t="s">
        <v>46</v>
      </c>
      <c r="B21" s="67" t="s">
        <v>53</v>
      </c>
      <c r="C21" s="67" t="s">
        <v>187</v>
      </c>
      <c r="D21" s="67" t="s">
        <v>180</v>
      </c>
      <c r="E21" s="67" t="s">
        <v>51</v>
      </c>
      <c r="F21" s="67" t="s">
        <v>50</v>
      </c>
      <c r="G21" s="67" t="s">
        <v>52</v>
      </c>
      <c r="H21" s="99">
        <v>141</v>
      </c>
      <c r="I21" s="92">
        <v>23</v>
      </c>
      <c r="J21" s="183" t="s">
        <v>27</v>
      </c>
      <c r="K21" s="132">
        <f t="shared" si="1"/>
        <v>24</v>
      </c>
      <c r="L21" s="183" t="s">
        <v>28</v>
      </c>
      <c r="M21" s="373">
        <v>4882</v>
      </c>
      <c r="N21" s="100">
        <f t="shared" si="2"/>
        <v>4801</v>
      </c>
      <c r="O21" s="49"/>
      <c r="P21" s="18"/>
      <c r="S21" s="28"/>
      <c r="T21" s="28"/>
      <c r="U21" s="28"/>
    </row>
    <row r="22" spans="1:21" x14ac:dyDescent="0.15">
      <c r="A22" s="69">
        <v>1</v>
      </c>
      <c r="B22" s="183" t="s">
        <v>0</v>
      </c>
      <c r="C22" s="47">
        <f t="shared" ref="C22:C31" si="3">SUM(H4)</f>
        <v>18682</v>
      </c>
      <c r="D22" s="100">
        <f>SUM(L4)</f>
        <v>27406</v>
      </c>
      <c r="E22" s="59">
        <f t="shared" ref="E22:E32" si="4">SUM(N16/M16*100)</f>
        <v>81.630691252293971</v>
      </c>
      <c r="F22" s="63">
        <f>SUM(C22/D22*100)</f>
        <v>68.167554550098515</v>
      </c>
      <c r="G22" s="4"/>
      <c r="H22" s="103">
        <v>82</v>
      </c>
      <c r="I22" s="92">
        <v>31</v>
      </c>
      <c r="J22" s="183" t="s">
        <v>106</v>
      </c>
      <c r="K22" s="132">
        <f t="shared" si="1"/>
        <v>15</v>
      </c>
      <c r="L22" s="186" t="s">
        <v>20</v>
      </c>
      <c r="M22" s="373">
        <v>4294</v>
      </c>
      <c r="N22" s="100">
        <f t="shared" si="2"/>
        <v>4079</v>
      </c>
      <c r="O22" s="49"/>
      <c r="P22" s="18"/>
      <c r="S22" s="28"/>
      <c r="T22" s="28"/>
      <c r="U22" s="28"/>
    </row>
    <row r="23" spans="1:21" x14ac:dyDescent="0.15">
      <c r="A23" s="69">
        <v>2</v>
      </c>
      <c r="B23" s="183" t="s">
        <v>30</v>
      </c>
      <c r="C23" s="47">
        <f t="shared" si="3"/>
        <v>18413</v>
      </c>
      <c r="D23" s="100">
        <f>SUM(L5)</f>
        <v>18729</v>
      </c>
      <c r="E23" s="59">
        <f t="shared" si="4"/>
        <v>95.976022934584321</v>
      </c>
      <c r="F23" s="63">
        <f t="shared" ref="F23:F32" si="5">SUM(C23/D23*100)</f>
        <v>98.312776976880784</v>
      </c>
      <c r="G23" s="4"/>
      <c r="H23" s="141">
        <v>62</v>
      </c>
      <c r="I23" s="92">
        <v>9</v>
      </c>
      <c r="J23" s="395" t="s">
        <v>174</v>
      </c>
      <c r="K23" s="132">
        <f t="shared" si="1"/>
        <v>37</v>
      </c>
      <c r="L23" s="183" t="s">
        <v>37</v>
      </c>
      <c r="M23" s="373">
        <v>2386</v>
      </c>
      <c r="N23" s="100">
        <f t="shared" si="2"/>
        <v>3808</v>
      </c>
      <c r="O23" s="49"/>
      <c r="P23" s="18"/>
      <c r="S23" s="28"/>
      <c r="T23" s="28"/>
      <c r="U23" s="28"/>
    </row>
    <row r="24" spans="1:21" x14ac:dyDescent="0.15">
      <c r="A24" s="69">
        <v>3</v>
      </c>
      <c r="B24" s="183" t="s">
        <v>19</v>
      </c>
      <c r="C24" s="47">
        <f t="shared" si="3"/>
        <v>8129</v>
      </c>
      <c r="D24" s="100">
        <f t="shared" ref="D24:D31" si="6">SUM(L6)</f>
        <v>8025</v>
      </c>
      <c r="E24" s="59">
        <f t="shared" si="4"/>
        <v>97.32998084291188</v>
      </c>
      <c r="F24" s="63">
        <f t="shared" si="5"/>
        <v>101.29595015576325</v>
      </c>
      <c r="G24" s="4"/>
      <c r="H24" s="458">
        <v>58</v>
      </c>
      <c r="I24" s="92">
        <v>4</v>
      </c>
      <c r="J24" s="183" t="s">
        <v>11</v>
      </c>
      <c r="K24" s="132">
        <f t="shared" si="1"/>
        <v>36</v>
      </c>
      <c r="L24" s="186" t="s">
        <v>5</v>
      </c>
      <c r="M24" s="373">
        <v>2967</v>
      </c>
      <c r="N24" s="100">
        <f t="shared" si="2"/>
        <v>3373</v>
      </c>
      <c r="O24" s="49"/>
      <c r="P24" s="18"/>
      <c r="S24" s="28"/>
      <c r="T24" s="28"/>
      <c r="U24" s="28"/>
    </row>
    <row r="25" spans="1:21" ht="14.25" thickBot="1" x14ac:dyDescent="0.2">
      <c r="A25" s="69">
        <v>4</v>
      </c>
      <c r="B25" s="183" t="s">
        <v>38</v>
      </c>
      <c r="C25" s="47">
        <f t="shared" si="3"/>
        <v>5354</v>
      </c>
      <c r="D25" s="100">
        <f t="shared" si="6"/>
        <v>4517</v>
      </c>
      <c r="E25" s="59">
        <f t="shared" si="4"/>
        <v>109.35457516339868</v>
      </c>
      <c r="F25" s="63">
        <f t="shared" si="5"/>
        <v>118.52999778614124</v>
      </c>
      <c r="G25" s="4"/>
      <c r="H25" s="103">
        <v>46</v>
      </c>
      <c r="I25" s="92">
        <v>6</v>
      </c>
      <c r="J25" s="183" t="s">
        <v>13</v>
      </c>
      <c r="K25" s="207">
        <f t="shared" si="1"/>
        <v>25</v>
      </c>
      <c r="L25" s="479" t="s">
        <v>29</v>
      </c>
      <c r="M25" s="374">
        <v>976</v>
      </c>
      <c r="N25" s="191">
        <f t="shared" si="2"/>
        <v>1040</v>
      </c>
      <c r="O25" s="49"/>
      <c r="P25" s="18"/>
      <c r="S25" s="28"/>
      <c r="T25" s="28"/>
      <c r="U25" s="28"/>
    </row>
    <row r="26" spans="1:21" ht="14.25" thickTop="1" x14ac:dyDescent="0.15">
      <c r="A26" s="69">
        <v>5</v>
      </c>
      <c r="B26" s="183" t="s">
        <v>1</v>
      </c>
      <c r="C26" s="100">
        <f t="shared" si="3"/>
        <v>4842</v>
      </c>
      <c r="D26" s="100">
        <f t="shared" si="6"/>
        <v>9353</v>
      </c>
      <c r="E26" s="462">
        <f t="shared" si="4"/>
        <v>126.72075372939022</v>
      </c>
      <c r="F26" s="464">
        <f t="shared" si="5"/>
        <v>51.769485726504861</v>
      </c>
      <c r="G26" s="13"/>
      <c r="H26" s="141">
        <v>6</v>
      </c>
      <c r="I26" s="92">
        <v>2</v>
      </c>
      <c r="J26" s="183" t="s">
        <v>6</v>
      </c>
      <c r="K26" s="4"/>
      <c r="L26" s="440" t="s">
        <v>166</v>
      </c>
      <c r="M26" s="375">
        <v>78800</v>
      </c>
      <c r="N26" s="220">
        <f>SUM(H44)</f>
        <v>76852</v>
      </c>
      <c r="S26" s="28"/>
      <c r="T26" s="28"/>
      <c r="U26" s="28"/>
    </row>
    <row r="27" spans="1:21" x14ac:dyDescent="0.15">
      <c r="A27" s="69">
        <v>6</v>
      </c>
      <c r="B27" s="183" t="s">
        <v>28</v>
      </c>
      <c r="C27" s="47">
        <f t="shared" si="3"/>
        <v>4801</v>
      </c>
      <c r="D27" s="100">
        <f t="shared" si="6"/>
        <v>2965</v>
      </c>
      <c r="E27" s="59">
        <f t="shared" si="4"/>
        <v>98.340843916427687</v>
      </c>
      <c r="F27" s="63">
        <f t="shared" si="5"/>
        <v>161.92242833052276</v>
      </c>
      <c r="G27" s="4"/>
      <c r="H27" s="103">
        <v>5</v>
      </c>
      <c r="I27" s="92">
        <v>22</v>
      </c>
      <c r="J27" s="183" t="s">
        <v>26</v>
      </c>
      <c r="L27" s="32"/>
      <c r="M27" s="28"/>
      <c r="S27" s="28"/>
      <c r="T27" s="28"/>
      <c r="U27" s="28"/>
    </row>
    <row r="28" spans="1:21" x14ac:dyDescent="0.15">
      <c r="A28" s="69">
        <v>7</v>
      </c>
      <c r="B28" s="186" t="s">
        <v>20</v>
      </c>
      <c r="C28" s="47">
        <f t="shared" si="3"/>
        <v>4079</v>
      </c>
      <c r="D28" s="100">
        <f t="shared" si="6"/>
        <v>4650</v>
      </c>
      <c r="E28" s="59">
        <f t="shared" si="4"/>
        <v>94.993013507219374</v>
      </c>
      <c r="F28" s="63">
        <f t="shared" si="5"/>
        <v>87.72043010752688</v>
      </c>
      <c r="G28" s="4"/>
      <c r="H28" s="103">
        <v>1</v>
      </c>
      <c r="I28" s="92">
        <v>12</v>
      </c>
      <c r="J28" s="183" t="s">
        <v>18</v>
      </c>
      <c r="L28" s="32"/>
      <c r="S28" s="28"/>
      <c r="T28" s="28"/>
      <c r="U28" s="28"/>
    </row>
    <row r="29" spans="1:21" x14ac:dyDescent="0.15">
      <c r="A29" s="69">
        <v>8</v>
      </c>
      <c r="B29" s="183" t="s">
        <v>37</v>
      </c>
      <c r="C29" s="47">
        <f t="shared" si="3"/>
        <v>3808</v>
      </c>
      <c r="D29" s="100">
        <f t="shared" si="6"/>
        <v>1244</v>
      </c>
      <c r="E29" s="59">
        <f t="shared" si="4"/>
        <v>159.59765297569152</v>
      </c>
      <c r="F29" s="63">
        <f t="shared" si="5"/>
        <v>306.10932475884243</v>
      </c>
      <c r="G29" s="12"/>
      <c r="H29" s="141">
        <v>0</v>
      </c>
      <c r="I29" s="92">
        <v>3</v>
      </c>
      <c r="J29" s="183" t="s">
        <v>10</v>
      </c>
      <c r="L29" s="32"/>
      <c r="M29" s="28"/>
      <c r="S29" s="28"/>
      <c r="T29" s="28"/>
      <c r="U29" s="28"/>
    </row>
    <row r="30" spans="1:21" x14ac:dyDescent="0.15">
      <c r="A30" s="69">
        <v>9</v>
      </c>
      <c r="B30" s="186" t="s">
        <v>5</v>
      </c>
      <c r="C30" s="47">
        <f t="shared" si="3"/>
        <v>3373</v>
      </c>
      <c r="D30" s="100">
        <f t="shared" si="6"/>
        <v>1715</v>
      </c>
      <c r="E30" s="59">
        <f t="shared" si="4"/>
        <v>113.68385574654533</v>
      </c>
      <c r="F30" s="63">
        <f t="shared" si="5"/>
        <v>196.67638483965015</v>
      </c>
      <c r="G30" s="13"/>
      <c r="H30" s="458">
        <v>0</v>
      </c>
      <c r="I30" s="92">
        <v>5</v>
      </c>
      <c r="J30" s="183" t="s">
        <v>12</v>
      </c>
      <c r="L30" s="32"/>
      <c r="M30" s="28"/>
      <c r="S30" s="28"/>
      <c r="T30" s="28"/>
      <c r="U30" s="28"/>
    </row>
    <row r="31" spans="1:21" ht="14.25" thickBot="1" x14ac:dyDescent="0.2">
      <c r="A31" s="72">
        <v>10</v>
      </c>
      <c r="B31" s="479" t="s">
        <v>29</v>
      </c>
      <c r="C31" s="47">
        <f t="shared" si="3"/>
        <v>1040</v>
      </c>
      <c r="D31" s="100">
        <f t="shared" si="6"/>
        <v>1206</v>
      </c>
      <c r="E31" s="59">
        <f t="shared" si="4"/>
        <v>106.55737704918033</v>
      </c>
      <c r="F31" s="63">
        <f t="shared" si="5"/>
        <v>86.235489220563849</v>
      </c>
      <c r="G31" s="104"/>
      <c r="H31" s="141">
        <v>0</v>
      </c>
      <c r="I31" s="92">
        <v>7</v>
      </c>
      <c r="J31" s="183" t="s">
        <v>14</v>
      </c>
      <c r="L31" s="32"/>
      <c r="M31" s="28"/>
      <c r="S31" s="28"/>
      <c r="T31" s="28"/>
      <c r="U31" s="28"/>
    </row>
    <row r="32" spans="1:21" ht="14.25" thickBot="1" x14ac:dyDescent="0.2">
      <c r="A32" s="73"/>
      <c r="B32" s="74" t="s">
        <v>56</v>
      </c>
      <c r="C32" s="75">
        <f>SUM(H44)</f>
        <v>76852</v>
      </c>
      <c r="D32" s="75">
        <f>SUM(L14)</f>
        <v>82732</v>
      </c>
      <c r="E32" s="78">
        <f t="shared" si="4"/>
        <v>97.527918781725887</v>
      </c>
      <c r="F32" s="76">
        <f t="shared" si="5"/>
        <v>92.892713822946376</v>
      </c>
      <c r="G32" s="77"/>
      <c r="H32" s="519">
        <v>0</v>
      </c>
      <c r="I32" s="92">
        <v>8</v>
      </c>
      <c r="J32" s="183" t="s">
        <v>15</v>
      </c>
      <c r="L32" s="32"/>
      <c r="M32" s="28"/>
      <c r="S32" s="28"/>
      <c r="T32" s="28"/>
      <c r="U32" s="28"/>
    </row>
    <row r="33" spans="1:30" x14ac:dyDescent="0.15">
      <c r="H33" s="6">
        <v>0</v>
      </c>
      <c r="I33" s="92">
        <v>10</v>
      </c>
      <c r="J33" s="183" t="s">
        <v>16</v>
      </c>
      <c r="L33" s="32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100">
        <v>0</v>
      </c>
      <c r="I34" s="92">
        <v>11</v>
      </c>
      <c r="J34" s="183" t="s">
        <v>17</v>
      </c>
      <c r="L34" s="250"/>
      <c r="M34" s="28"/>
      <c r="S34" s="28"/>
      <c r="T34" s="28"/>
      <c r="U34" s="28"/>
    </row>
    <row r="35" spans="1:30" x14ac:dyDescent="0.15">
      <c r="H35" s="409">
        <v>0</v>
      </c>
      <c r="I35" s="92">
        <v>13</v>
      </c>
      <c r="J35" s="183" t="s">
        <v>7</v>
      </c>
      <c r="L35" s="32"/>
      <c r="M35" s="28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47">
        <v>0</v>
      </c>
      <c r="I36" s="92">
        <v>18</v>
      </c>
      <c r="J36" s="183" t="s">
        <v>22</v>
      </c>
      <c r="L36" s="52"/>
      <c r="M36" s="28"/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99">
        <v>0</v>
      </c>
      <c r="I37" s="92">
        <v>20</v>
      </c>
      <c r="J37" s="183" t="s">
        <v>24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222">
        <v>0</v>
      </c>
      <c r="I38" s="92">
        <v>28</v>
      </c>
      <c r="J38" s="183" t="s">
        <v>32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99">
        <v>0</v>
      </c>
      <c r="I39" s="92">
        <v>29</v>
      </c>
      <c r="J39" s="183" t="s">
        <v>96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48">
        <v>0</v>
      </c>
      <c r="I40" s="92">
        <v>30</v>
      </c>
      <c r="J40" s="183" t="s">
        <v>33</v>
      </c>
      <c r="L40" s="52"/>
      <c r="M40" s="28"/>
      <c r="S40" s="28"/>
      <c r="T40" s="28"/>
      <c r="U40" s="28"/>
    </row>
    <row r="41" spans="1:30" x14ac:dyDescent="0.15">
      <c r="H41" s="99">
        <v>0</v>
      </c>
      <c r="I41" s="92">
        <v>32</v>
      </c>
      <c r="J41" s="183" t="s">
        <v>35</v>
      </c>
      <c r="L41" s="52"/>
      <c r="M41" s="28"/>
      <c r="S41" s="28"/>
      <c r="T41" s="28"/>
      <c r="U41" s="28"/>
    </row>
    <row r="42" spans="1:30" x14ac:dyDescent="0.15">
      <c r="H42" s="48">
        <v>0</v>
      </c>
      <c r="I42" s="92">
        <v>35</v>
      </c>
      <c r="J42" s="183" t="s">
        <v>36</v>
      </c>
      <c r="L42" s="52"/>
      <c r="M42" s="28"/>
      <c r="S42" s="28"/>
      <c r="T42" s="28"/>
      <c r="U42" s="28"/>
    </row>
    <row r="43" spans="1:30" x14ac:dyDescent="0.15">
      <c r="H43" s="393">
        <v>0</v>
      </c>
      <c r="I43" s="92">
        <v>39</v>
      </c>
      <c r="J43" s="183" t="s">
        <v>39</v>
      </c>
      <c r="L43" s="52"/>
      <c r="M43" s="28"/>
      <c r="S43" s="33"/>
      <c r="T43" s="33"/>
      <c r="U43" s="33"/>
    </row>
    <row r="44" spans="1:30" x14ac:dyDescent="0.15">
      <c r="H44" s="133">
        <f>SUM(H4:H43)</f>
        <v>76852</v>
      </c>
      <c r="I44" s="92"/>
      <c r="J44" s="190" t="s">
        <v>98</v>
      </c>
      <c r="L44" s="52"/>
      <c r="M44" s="28"/>
    </row>
    <row r="45" spans="1:30" x14ac:dyDescent="0.15">
      <c r="R45" s="118"/>
    </row>
    <row r="46" spans="1:30" ht="13.5" customHeight="1" x14ac:dyDescent="0.15">
      <c r="R46" s="51"/>
      <c r="S46" s="119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6" t="s">
        <v>187</v>
      </c>
      <c r="I47" s="92"/>
      <c r="J47" s="205" t="s">
        <v>71</v>
      </c>
      <c r="K47" s="4"/>
      <c r="L47" s="357" t="s">
        <v>180</v>
      </c>
      <c r="S47" s="28"/>
      <c r="T47" s="28"/>
      <c r="U47" s="28"/>
      <c r="V47" s="28"/>
    </row>
    <row r="48" spans="1:30" x14ac:dyDescent="0.15">
      <c r="H48" s="213" t="s">
        <v>100</v>
      </c>
      <c r="I48" s="137"/>
      <c r="J48" s="204" t="s">
        <v>53</v>
      </c>
      <c r="K48" s="198"/>
      <c r="L48" s="362" t="s">
        <v>100</v>
      </c>
      <c r="S48" s="28"/>
      <c r="T48" s="28"/>
      <c r="U48" s="28"/>
      <c r="V48" s="28"/>
    </row>
    <row r="49" spans="1:22" x14ac:dyDescent="0.15">
      <c r="H49" s="501">
        <v>50188</v>
      </c>
      <c r="I49" s="92">
        <v>26</v>
      </c>
      <c r="J49" s="183" t="s">
        <v>30</v>
      </c>
      <c r="K49" s="4">
        <f>SUM(I49)</f>
        <v>26</v>
      </c>
      <c r="L49" s="363">
        <v>52821</v>
      </c>
      <c r="M49" s="1"/>
      <c r="N49" s="101"/>
      <c r="O49" s="101"/>
      <c r="S49" s="28"/>
      <c r="T49" s="28"/>
      <c r="U49" s="28"/>
      <c r="V49" s="28"/>
    </row>
    <row r="50" spans="1:22" x14ac:dyDescent="0.15">
      <c r="H50" s="100">
        <v>13388</v>
      </c>
      <c r="I50" s="92">
        <v>13</v>
      </c>
      <c r="J50" s="183" t="s">
        <v>7</v>
      </c>
      <c r="K50" s="4">
        <f t="shared" ref="K50:K58" si="7">SUM(I50)</f>
        <v>13</v>
      </c>
      <c r="L50" s="363">
        <v>14211</v>
      </c>
      <c r="M50" s="28"/>
      <c r="N50" s="102"/>
      <c r="O50" s="102"/>
      <c r="S50" s="28"/>
      <c r="T50" s="28"/>
      <c r="U50" s="28"/>
      <c r="V50" s="28"/>
    </row>
    <row r="51" spans="1:22" x14ac:dyDescent="0.15">
      <c r="H51" s="48">
        <v>10102</v>
      </c>
      <c r="I51" s="92">
        <v>33</v>
      </c>
      <c r="J51" s="183" t="s">
        <v>0</v>
      </c>
      <c r="K51" s="4">
        <f t="shared" si="7"/>
        <v>33</v>
      </c>
      <c r="L51" s="363">
        <v>10407</v>
      </c>
      <c r="M51" s="28"/>
      <c r="N51" s="102"/>
      <c r="O51" s="102"/>
      <c r="S51" s="28"/>
      <c r="T51" s="28"/>
      <c r="U51" s="28"/>
      <c r="V51" s="28"/>
    </row>
    <row r="52" spans="1:22" ht="14.25" thickBot="1" x14ac:dyDescent="0.2">
      <c r="H52" s="99">
        <v>8386</v>
      </c>
      <c r="I52" s="92">
        <v>25</v>
      </c>
      <c r="J52" s="183" t="s">
        <v>29</v>
      </c>
      <c r="K52" s="4">
        <f t="shared" si="7"/>
        <v>25</v>
      </c>
      <c r="L52" s="363">
        <v>8618</v>
      </c>
      <c r="M52" s="28"/>
      <c r="N52" s="102"/>
      <c r="O52" s="102"/>
      <c r="S52" s="28"/>
      <c r="T52" s="28"/>
      <c r="U52" s="28"/>
      <c r="V52" s="28"/>
    </row>
    <row r="53" spans="1:22" x14ac:dyDescent="0.15">
      <c r="A53" s="66" t="s">
        <v>46</v>
      </c>
      <c r="B53" s="67" t="s">
        <v>53</v>
      </c>
      <c r="C53" s="67" t="s">
        <v>187</v>
      </c>
      <c r="D53" s="67" t="s">
        <v>180</v>
      </c>
      <c r="E53" s="67" t="s">
        <v>51</v>
      </c>
      <c r="F53" s="67" t="s">
        <v>50</v>
      </c>
      <c r="G53" s="67" t="s">
        <v>52</v>
      </c>
      <c r="H53" s="99">
        <v>7849</v>
      </c>
      <c r="I53" s="92">
        <v>40</v>
      </c>
      <c r="J53" s="183" t="s">
        <v>2</v>
      </c>
      <c r="K53" s="4">
        <f t="shared" si="7"/>
        <v>40</v>
      </c>
      <c r="L53" s="363">
        <v>8258</v>
      </c>
      <c r="M53" s="28"/>
      <c r="N53" s="102"/>
      <c r="O53" s="102"/>
      <c r="S53" s="28"/>
      <c r="T53" s="28"/>
      <c r="U53" s="28"/>
      <c r="V53" s="28"/>
    </row>
    <row r="54" spans="1:22" x14ac:dyDescent="0.15">
      <c r="A54" s="69">
        <v>1</v>
      </c>
      <c r="B54" s="183" t="s">
        <v>30</v>
      </c>
      <c r="C54" s="47">
        <f t="shared" ref="C54:C63" si="8">SUM(H49)</f>
        <v>50188</v>
      </c>
      <c r="D54" s="111">
        <f>SUM(L49)</f>
        <v>52821</v>
      </c>
      <c r="E54" s="59">
        <f t="shared" ref="E54:E64" si="9">SUM(N63/M63*100)</f>
        <v>111.10422385548571</v>
      </c>
      <c r="F54" s="59">
        <f>SUM(C54/D54*100)</f>
        <v>95.01524015069765</v>
      </c>
      <c r="G54" s="4"/>
      <c r="H54" s="48">
        <v>4101</v>
      </c>
      <c r="I54" s="92">
        <v>36</v>
      </c>
      <c r="J54" s="183" t="s">
        <v>5</v>
      </c>
      <c r="K54" s="4">
        <f t="shared" si="7"/>
        <v>36</v>
      </c>
      <c r="L54" s="363">
        <v>4237</v>
      </c>
      <c r="M54" s="28"/>
      <c r="N54" s="435"/>
      <c r="O54" s="102"/>
      <c r="S54" s="28"/>
      <c r="T54" s="28"/>
      <c r="U54" s="28"/>
      <c r="V54" s="28"/>
    </row>
    <row r="55" spans="1:22" x14ac:dyDescent="0.15">
      <c r="A55" s="69">
        <v>2</v>
      </c>
      <c r="B55" s="183" t="s">
        <v>7</v>
      </c>
      <c r="C55" s="47">
        <f t="shared" si="8"/>
        <v>13388</v>
      </c>
      <c r="D55" s="111">
        <f t="shared" ref="D55:D64" si="10">SUM(L50)</f>
        <v>14211</v>
      </c>
      <c r="E55" s="59">
        <f t="shared" si="9"/>
        <v>85.040970590103541</v>
      </c>
      <c r="F55" s="59">
        <f t="shared" ref="F55:F64" si="11">SUM(C55/D55*100)</f>
        <v>94.208711561466473</v>
      </c>
      <c r="G55" s="4"/>
      <c r="H55" s="99">
        <v>4039</v>
      </c>
      <c r="I55" s="92">
        <v>34</v>
      </c>
      <c r="J55" s="183" t="s">
        <v>1</v>
      </c>
      <c r="K55" s="4">
        <f t="shared" si="7"/>
        <v>34</v>
      </c>
      <c r="L55" s="363">
        <v>4489</v>
      </c>
      <c r="M55" s="28"/>
      <c r="N55" s="102"/>
      <c r="O55" s="102"/>
      <c r="S55" s="28"/>
      <c r="T55" s="28"/>
      <c r="U55" s="28"/>
      <c r="V55" s="28"/>
    </row>
    <row r="56" spans="1:22" x14ac:dyDescent="0.15">
      <c r="A56" s="69">
        <v>3</v>
      </c>
      <c r="B56" s="183" t="s">
        <v>0</v>
      </c>
      <c r="C56" s="47">
        <f t="shared" si="8"/>
        <v>10102</v>
      </c>
      <c r="D56" s="111">
        <f t="shared" si="10"/>
        <v>10407</v>
      </c>
      <c r="E56" s="59">
        <f t="shared" si="9"/>
        <v>115.88849374784903</v>
      </c>
      <c r="F56" s="59">
        <f t="shared" si="11"/>
        <v>97.069280292111088</v>
      </c>
      <c r="G56" s="4"/>
      <c r="H56" s="48">
        <v>3669</v>
      </c>
      <c r="I56" s="92">
        <v>24</v>
      </c>
      <c r="J56" s="183" t="s">
        <v>28</v>
      </c>
      <c r="K56" s="4">
        <f t="shared" si="7"/>
        <v>24</v>
      </c>
      <c r="L56" s="363">
        <v>3355</v>
      </c>
      <c r="M56" s="28"/>
      <c r="N56" s="102"/>
      <c r="O56" s="102"/>
      <c r="S56" s="28"/>
      <c r="T56" s="28"/>
      <c r="U56" s="28"/>
      <c r="V56" s="28"/>
    </row>
    <row r="57" spans="1:22" x14ac:dyDescent="0.15">
      <c r="A57" s="69">
        <v>4</v>
      </c>
      <c r="B57" s="183" t="s">
        <v>29</v>
      </c>
      <c r="C57" s="47">
        <f t="shared" si="8"/>
        <v>8386</v>
      </c>
      <c r="D57" s="111">
        <f t="shared" si="10"/>
        <v>8618</v>
      </c>
      <c r="E57" s="59">
        <f t="shared" si="9"/>
        <v>91.162082835090771</v>
      </c>
      <c r="F57" s="59">
        <f t="shared" si="11"/>
        <v>97.307960083546064</v>
      </c>
      <c r="G57" s="4"/>
      <c r="H57" s="103">
        <v>3412</v>
      </c>
      <c r="I57" s="92">
        <v>22</v>
      </c>
      <c r="J57" s="183" t="s">
        <v>26</v>
      </c>
      <c r="K57" s="4">
        <f t="shared" si="7"/>
        <v>22</v>
      </c>
      <c r="L57" s="363">
        <v>1936</v>
      </c>
      <c r="M57" s="28"/>
      <c r="N57" s="102"/>
      <c r="O57" s="102"/>
      <c r="S57" s="28"/>
      <c r="T57" s="28"/>
      <c r="U57" s="28"/>
      <c r="V57" s="28"/>
    </row>
    <row r="58" spans="1:22" ht="14.25" thickBot="1" x14ac:dyDescent="0.2">
      <c r="A58" s="69">
        <v>5</v>
      </c>
      <c r="B58" s="183" t="s">
        <v>2</v>
      </c>
      <c r="C58" s="47">
        <f t="shared" si="8"/>
        <v>7849</v>
      </c>
      <c r="D58" s="111">
        <f t="shared" si="10"/>
        <v>8258</v>
      </c>
      <c r="E58" s="59">
        <f t="shared" si="9"/>
        <v>84.854054054054046</v>
      </c>
      <c r="F58" s="59">
        <f t="shared" si="11"/>
        <v>95.047226931460401</v>
      </c>
      <c r="G58" s="13"/>
      <c r="H58" s="390">
        <v>2656</v>
      </c>
      <c r="I58" s="153">
        <v>17</v>
      </c>
      <c r="J58" s="186" t="s">
        <v>21</v>
      </c>
      <c r="K58" s="15">
        <f t="shared" si="7"/>
        <v>17</v>
      </c>
      <c r="L58" s="364">
        <v>306</v>
      </c>
      <c r="M58" s="28"/>
      <c r="N58" s="102"/>
      <c r="O58" s="102"/>
      <c r="S58" s="28"/>
      <c r="T58" s="28"/>
      <c r="U58" s="28"/>
      <c r="V58" s="28"/>
    </row>
    <row r="59" spans="1:22" ht="14.25" thickTop="1" x14ac:dyDescent="0.15">
      <c r="A59" s="69">
        <v>6</v>
      </c>
      <c r="B59" s="183" t="s">
        <v>5</v>
      </c>
      <c r="C59" s="47">
        <f t="shared" si="8"/>
        <v>4101</v>
      </c>
      <c r="D59" s="111">
        <f t="shared" si="10"/>
        <v>4237</v>
      </c>
      <c r="E59" s="59">
        <f t="shared" si="9"/>
        <v>97.992831541218635</v>
      </c>
      <c r="F59" s="59">
        <f t="shared" si="11"/>
        <v>96.790181732357809</v>
      </c>
      <c r="G59" s="4"/>
      <c r="H59" s="521">
        <v>2395</v>
      </c>
      <c r="I59" s="397">
        <v>16</v>
      </c>
      <c r="J59" s="257" t="s">
        <v>3</v>
      </c>
      <c r="K59" s="9" t="s">
        <v>67</v>
      </c>
      <c r="L59" s="365">
        <v>116760</v>
      </c>
      <c r="M59" s="28"/>
      <c r="N59" s="102"/>
      <c r="O59" s="102"/>
      <c r="S59" s="28"/>
      <c r="T59" s="28"/>
      <c r="U59" s="28"/>
      <c r="V59" s="28"/>
    </row>
    <row r="60" spans="1:22" x14ac:dyDescent="0.15">
      <c r="A60" s="69">
        <v>7</v>
      </c>
      <c r="B60" s="183" t="s">
        <v>1</v>
      </c>
      <c r="C60" s="47">
        <f t="shared" si="8"/>
        <v>4039</v>
      </c>
      <c r="D60" s="111">
        <f t="shared" si="10"/>
        <v>4489</v>
      </c>
      <c r="E60" s="59">
        <f t="shared" si="9"/>
        <v>104.15162454873645</v>
      </c>
      <c r="F60" s="59">
        <f t="shared" si="11"/>
        <v>89.975495656048125</v>
      </c>
      <c r="G60" s="4"/>
      <c r="H60" s="103">
        <v>1166</v>
      </c>
      <c r="I60" s="156">
        <v>38</v>
      </c>
      <c r="J60" s="183" t="s">
        <v>38</v>
      </c>
      <c r="K60" s="1"/>
      <c r="L60" s="120"/>
      <c r="M60" s="28"/>
      <c r="N60" s="1"/>
      <c r="O60" s="1"/>
      <c r="S60" s="28"/>
      <c r="T60" s="28"/>
      <c r="U60" s="28"/>
      <c r="V60" s="28"/>
    </row>
    <row r="61" spans="1:22" x14ac:dyDescent="0.15">
      <c r="A61" s="69">
        <v>8</v>
      </c>
      <c r="B61" s="183" t="s">
        <v>28</v>
      </c>
      <c r="C61" s="47">
        <f t="shared" si="8"/>
        <v>3669</v>
      </c>
      <c r="D61" s="111">
        <f t="shared" si="10"/>
        <v>3355</v>
      </c>
      <c r="E61" s="59">
        <f t="shared" si="9"/>
        <v>114.44167186525264</v>
      </c>
      <c r="F61" s="59">
        <f t="shared" si="11"/>
        <v>109.3591654247392</v>
      </c>
      <c r="G61" s="12"/>
      <c r="H61" s="103">
        <v>460</v>
      </c>
      <c r="I61" s="156">
        <v>21</v>
      </c>
      <c r="J61" s="4" t="s">
        <v>163</v>
      </c>
      <c r="K61" s="56"/>
      <c r="S61" s="28"/>
      <c r="T61" s="28"/>
      <c r="U61" s="28"/>
      <c r="V61" s="28"/>
    </row>
    <row r="62" spans="1:22" x14ac:dyDescent="0.15">
      <c r="A62" s="69">
        <v>9</v>
      </c>
      <c r="B62" s="183" t="s">
        <v>26</v>
      </c>
      <c r="C62" s="47">
        <f t="shared" si="8"/>
        <v>3412</v>
      </c>
      <c r="D62" s="111">
        <f t="shared" si="10"/>
        <v>1936</v>
      </c>
      <c r="E62" s="59">
        <f t="shared" si="9"/>
        <v>123.80261248185775</v>
      </c>
      <c r="F62" s="59">
        <f t="shared" si="11"/>
        <v>176.2396694214876</v>
      </c>
      <c r="G62" s="13"/>
      <c r="H62" s="103">
        <v>244</v>
      </c>
      <c r="I62" s="199">
        <v>1</v>
      </c>
      <c r="J62" s="183" t="s">
        <v>4</v>
      </c>
      <c r="K62" s="56"/>
      <c r="L62" s="1" t="s">
        <v>61</v>
      </c>
      <c r="M62" s="105" t="s">
        <v>63</v>
      </c>
      <c r="N62" s="46" t="s">
        <v>75</v>
      </c>
      <c r="O62" s="1"/>
      <c r="S62" s="28"/>
      <c r="T62" s="28"/>
      <c r="U62" s="28"/>
      <c r="V62" s="28"/>
    </row>
    <row r="63" spans="1:22" ht="14.25" thickBot="1" x14ac:dyDescent="0.2">
      <c r="A63" s="72">
        <v>10</v>
      </c>
      <c r="B63" s="186" t="s">
        <v>21</v>
      </c>
      <c r="C63" s="390">
        <f t="shared" si="8"/>
        <v>2656</v>
      </c>
      <c r="D63" s="154">
        <f t="shared" si="10"/>
        <v>306</v>
      </c>
      <c r="E63" s="65">
        <f t="shared" si="9"/>
        <v>919.03114186851212</v>
      </c>
      <c r="F63" s="65">
        <f t="shared" si="11"/>
        <v>867.97385620915031</v>
      </c>
      <c r="G63" s="104"/>
      <c r="H63" s="103">
        <v>171</v>
      </c>
      <c r="I63" s="92">
        <v>23</v>
      </c>
      <c r="J63" s="183" t="s">
        <v>27</v>
      </c>
      <c r="K63" s="4">
        <f>SUM(K49)</f>
        <v>26</v>
      </c>
      <c r="L63" s="183" t="s">
        <v>30</v>
      </c>
      <c r="M63" s="194">
        <v>45172</v>
      </c>
      <c r="N63" s="100">
        <f>SUM(H49)</f>
        <v>50188</v>
      </c>
      <c r="O63" s="49"/>
      <c r="S63" s="28"/>
      <c r="T63" s="28"/>
      <c r="U63" s="28"/>
      <c r="V63" s="28"/>
    </row>
    <row r="64" spans="1:22" ht="14.25" thickBot="1" x14ac:dyDescent="0.2">
      <c r="A64" s="73"/>
      <c r="B64" s="74" t="s">
        <v>56</v>
      </c>
      <c r="C64" s="114">
        <f>SUM(H89)</f>
        <v>112575</v>
      </c>
      <c r="D64" s="155">
        <f t="shared" si="10"/>
        <v>116760</v>
      </c>
      <c r="E64" s="78">
        <f t="shared" si="9"/>
        <v>104.82917244782985</v>
      </c>
      <c r="F64" s="78">
        <f t="shared" si="11"/>
        <v>96.415724563206567</v>
      </c>
      <c r="G64" s="77"/>
      <c r="H64" s="103">
        <v>147</v>
      </c>
      <c r="I64" s="92">
        <v>4</v>
      </c>
      <c r="J64" s="183" t="s">
        <v>11</v>
      </c>
      <c r="K64" s="4">
        <f t="shared" ref="K64:K72" si="12">SUM(K50)</f>
        <v>13</v>
      </c>
      <c r="L64" s="183" t="s">
        <v>7</v>
      </c>
      <c r="M64" s="194">
        <v>15743</v>
      </c>
      <c r="N64" s="100">
        <f t="shared" ref="N64:N72" si="13">SUM(H50)</f>
        <v>13388</v>
      </c>
      <c r="O64" s="49"/>
      <c r="S64" s="28"/>
      <c r="T64" s="28"/>
      <c r="U64" s="28"/>
      <c r="V64" s="28"/>
    </row>
    <row r="65" spans="2:22" x14ac:dyDescent="0.15">
      <c r="H65" s="100">
        <v>104</v>
      </c>
      <c r="I65" s="92">
        <v>12</v>
      </c>
      <c r="J65" s="183" t="s">
        <v>18</v>
      </c>
      <c r="K65" s="4">
        <f t="shared" si="12"/>
        <v>33</v>
      </c>
      <c r="L65" s="183" t="s">
        <v>0</v>
      </c>
      <c r="M65" s="194">
        <v>8717</v>
      </c>
      <c r="N65" s="100">
        <f t="shared" si="13"/>
        <v>10102</v>
      </c>
      <c r="O65" s="49"/>
      <c r="S65" s="28"/>
      <c r="T65" s="28"/>
      <c r="U65" s="28"/>
      <c r="V65" s="28"/>
    </row>
    <row r="66" spans="2:22" x14ac:dyDescent="0.15">
      <c r="H66" s="100">
        <v>56</v>
      </c>
      <c r="I66" s="92">
        <v>9</v>
      </c>
      <c r="J66" s="395" t="s">
        <v>171</v>
      </c>
      <c r="K66" s="4">
        <f t="shared" si="12"/>
        <v>25</v>
      </c>
      <c r="L66" s="183" t="s">
        <v>29</v>
      </c>
      <c r="M66" s="194">
        <v>9199</v>
      </c>
      <c r="N66" s="100">
        <f t="shared" si="13"/>
        <v>8386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100">
        <v>23</v>
      </c>
      <c r="I67" s="92">
        <v>29</v>
      </c>
      <c r="J67" s="183" t="s">
        <v>96</v>
      </c>
      <c r="K67" s="4">
        <f t="shared" si="12"/>
        <v>40</v>
      </c>
      <c r="L67" s="183" t="s">
        <v>2</v>
      </c>
      <c r="M67" s="194">
        <v>9250</v>
      </c>
      <c r="N67" s="100">
        <f t="shared" si="13"/>
        <v>7849</v>
      </c>
      <c r="O67" s="49"/>
      <c r="S67" s="28"/>
      <c r="T67" s="28"/>
      <c r="U67" s="28"/>
      <c r="V67" s="28"/>
    </row>
    <row r="68" spans="2:22" x14ac:dyDescent="0.15">
      <c r="B68" s="57"/>
      <c r="C68" s="28"/>
      <c r="D68" s="1"/>
      <c r="F68" s="1"/>
      <c r="H68" s="99">
        <v>17</v>
      </c>
      <c r="I68" s="92">
        <v>15</v>
      </c>
      <c r="J68" s="183" t="s">
        <v>20</v>
      </c>
      <c r="K68" s="4">
        <f t="shared" si="12"/>
        <v>36</v>
      </c>
      <c r="L68" s="183" t="s">
        <v>5</v>
      </c>
      <c r="M68" s="194">
        <v>4185</v>
      </c>
      <c r="N68" s="100">
        <f t="shared" si="13"/>
        <v>4101</v>
      </c>
      <c r="O68" s="49"/>
      <c r="S68" s="28"/>
      <c r="T68" s="28"/>
      <c r="U68" s="28"/>
      <c r="V68" s="28"/>
    </row>
    <row r="69" spans="2:22" x14ac:dyDescent="0.15">
      <c r="B69" s="57"/>
      <c r="C69" s="28"/>
      <c r="D69" s="1"/>
      <c r="F69" s="1"/>
      <c r="H69" s="99">
        <v>2</v>
      </c>
      <c r="I69" s="92">
        <v>27</v>
      </c>
      <c r="J69" s="183" t="s">
        <v>31</v>
      </c>
      <c r="K69" s="4">
        <f t="shared" si="12"/>
        <v>34</v>
      </c>
      <c r="L69" s="183" t="s">
        <v>1</v>
      </c>
      <c r="M69" s="194">
        <v>3878</v>
      </c>
      <c r="N69" s="100">
        <f t="shared" si="13"/>
        <v>4039</v>
      </c>
      <c r="O69" s="49"/>
      <c r="S69" s="28"/>
      <c r="T69" s="28"/>
      <c r="U69" s="28"/>
      <c r="V69" s="28"/>
    </row>
    <row r="70" spans="2:22" x14ac:dyDescent="0.15">
      <c r="B70" s="60"/>
      <c r="C70" s="1"/>
      <c r="D70" s="1"/>
      <c r="F70" s="1"/>
      <c r="H70" s="393">
        <v>0</v>
      </c>
      <c r="I70" s="92">
        <v>2</v>
      </c>
      <c r="J70" s="183" t="s">
        <v>6</v>
      </c>
      <c r="K70" s="4">
        <f t="shared" si="12"/>
        <v>24</v>
      </c>
      <c r="L70" s="183" t="s">
        <v>28</v>
      </c>
      <c r="M70" s="194">
        <v>3206</v>
      </c>
      <c r="N70" s="100">
        <f t="shared" si="13"/>
        <v>3669</v>
      </c>
      <c r="O70" s="49"/>
      <c r="S70" s="28"/>
      <c r="T70" s="28"/>
      <c r="U70" s="28"/>
      <c r="V70" s="28"/>
    </row>
    <row r="71" spans="2:22" x14ac:dyDescent="0.15">
      <c r="B71" s="56"/>
      <c r="C71" s="1"/>
      <c r="D71" s="1"/>
      <c r="H71" s="48">
        <v>0</v>
      </c>
      <c r="I71" s="92">
        <v>3</v>
      </c>
      <c r="J71" s="183" t="s">
        <v>10</v>
      </c>
      <c r="K71" s="4">
        <f t="shared" si="12"/>
        <v>22</v>
      </c>
      <c r="L71" s="183" t="s">
        <v>26</v>
      </c>
      <c r="M71" s="194">
        <v>2756</v>
      </c>
      <c r="N71" s="100">
        <f t="shared" si="13"/>
        <v>3412</v>
      </c>
      <c r="O71" s="49"/>
      <c r="S71" s="28"/>
      <c r="T71" s="28"/>
      <c r="U71" s="28"/>
      <c r="V71" s="28"/>
    </row>
    <row r="72" spans="2:22" ht="14.25" thickBot="1" x14ac:dyDescent="0.2">
      <c r="B72" s="56"/>
      <c r="C72" s="1"/>
      <c r="D72" s="1"/>
      <c r="H72" s="393">
        <v>0</v>
      </c>
      <c r="I72" s="92">
        <v>5</v>
      </c>
      <c r="J72" s="183" t="s">
        <v>12</v>
      </c>
      <c r="K72" s="4">
        <f t="shared" si="12"/>
        <v>17</v>
      </c>
      <c r="L72" s="186" t="s">
        <v>21</v>
      </c>
      <c r="M72" s="195">
        <v>289</v>
      </c>
      <c r="N72" s="100">
        <f t="shared" si="13"/>
        <v>2656</v>
      </c>
      <c r="O72" s="49"/>
      <c r="S72" s="28"/>
      <c r="T72" s="28"/>
      <c r="U72" s="28"/>
      <c r="V72" s="28"/>
    </row>
    <row r="73" spans="2:22" ht="14.25" thickTop="1" x14ac:dyDescent="0.15">
      <c r="B73" s="56"/>
      <c r="C73" s="1"/>
      <c r="D73" s="1"/>
      <c r="H73" s="99">
        <v>0</v>
      </c>
      <c r="I73" s="92">
        <v>6</v>
      </c>
      <c r="J73" s="183" t="s">
        <v>13</v>
      </c>
      <c r="K73" s="47"/>
      <c r="L73" s="395" t="s">
        <v>205</v>
      </c>
      <c r="M73" s="193">
        <v>107389</v>
      </c>
      <c r="N73" s="192">
        <f>SUM(H89)</f>
        <v>112575</v>
      </c>
      <c r="O73" s="49"/>
      <c r="S73" s="28"/>
      <c r="T73" s="28"/>
      <c r="U73" s="28"/>
      <c r="V73" s="28"/>
    </row>
    <row r="74" spans="2:22" x14ac:dyDescent="0.15">
      <c r="B74" s="56"/>
      <c r="C74" s="1"/>
      <c r="D74" s="1"/>
      <c r="H74" s="99">
        <v>0</v>
      </c>
      <c r="I74" s="92">
        <v>7</v>
      </c>
      <c r="J74" s="183" t="s">
        <v>14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6"/>
      <c r="C75" s="1"/>
      <c r="D75" s="1"/>
      <c r="H75" s="48">
        <v>0</v>
      </c>
      <c r="I75" s="92">
        <v>8</v>
      </c>
      <c r="J75" s="183" t="s">
        <v>15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6"/>
      <c r="C76" s="1"/>
      <c r="D76" s="1"/>
      <c r="H76" s="99">
        <v>0</v>
      </c>
      <c r="I76" s="92">
        <v>10</v>
      </c>
      <c r="J76" s="183" t="s">
        <v>16</v>
      </c>
      <c r="L76" s="52"/>
      <c r="M76" s="28"/>
      <c r="N76" s="1"/>
      <c r="O76" s="1"/>
      <c r="S76" s="28"/>
      <c r="T76" s="28"/>
      <c r="U76" s="28"/>
      <c r="V76" s="28"/>
    </row>
    <row r="77" spans="2:22" x14ac:dyDescent="0.15">
      <c r="B77" s="56"/>
      <c r="C77" s="1"/>
      <c r="D77" s="1"/>
      <c r="H77" s="393">
        <v>0</v>
      </c>
      <c r="I77" s="92">
        <v>11</v>
      </c>
      <c r="J77" s="183" t="s">
        <v>17</v>
      </c>
      <c r="L77" s="52"/>
      <c r="M77" s="28"/>
      <c r="N77" s="28"/>
      <c r="O77" s="28"/>
      <c r="S77" s="28"/>
      <c r="T77" s="28"/>
      <c r="U77" s="28"/>
      <c r="V77" s="28"/>
    </row>
    <row r="78" spans="2:22" x14ac:dyDescent="0.15">
      <c r="H78" s="48">
        <v>0</v>
      </c>
      <c r="I78" s="92">
        <v>14</v>
      </c>
      <c r="J78" s="183" t="s">
        <v>19</v>
      </c>
      <c r="L78" s="52"/>
      <c r="M78" s="28"/>
      <c r="N78" s="28"/>
      <c r="O78" s="28"/>
      <c r="S78" s="28"/>
      <c r="T78" s="28"/>
      <c r="U78" s="28"/>
      <c r="V78" s="28"/>
    </row>
    <row r="79" spans="2:22" x14ac:dyDescent="0.15">
      <c r="H79" s="47">
        <v>0</v>
      </c>
      <c r="I79" s="92">
        <v>18</v>
      </c>
      <c r="J79" s="183" t="s">
        <v>22</v>
      </c>
      <c r="L79" s="52"/>
      <c r="M79" s="28"/>
      <c r="N79" s="28"/>
      <c r="O79" s="28"/>
      <c r="S79" s="28"/>
      <c r="T79" s="28"/>
      <c r="U79" s="28"/>
      <c r="V79" s="28"/>
    </row>
    <row r="80" spans="2:22" x14ac:dyDescent="0.15">
      <c r="H80" s="99">
        <v>0</v>
      </c>
      <c r="I80" s="92">
        <v>19</v>
      </c>
      <c r="J80" s="183" t="s">
        <v>23</v>
      </c>
      <c r="L80" s="52"/>
      <c r="M80" s="28"/>
      <c r="N80" s="28"/>
      <c r="O80" s="28"/>
      <c r="S80" s="28"/>
      <c r="T80" s="28"/>
      <c r="U80" s="28"/>
      <c r="V80" s="28"/>
    </row>
    <row r="81" spans="8:22" x14ac:dyDescent="0.15">
      <c r="H81" s="409">
        <v>0</v>
      </c>
      <c r="I81" s="92">
        <v>20</v>
      </c>
      <c r="J81" s="183" t="s">
        <v>24</v>
      </c>
      <c r="L81" s="52"/>
      <c r="M81" s="28"/>
      <c r="N81" s="28"/>
      <c r="O81" s="28"/>
      <c r="S81" s="28"/>
      <c r="T81" s="28"/>
      <c r="U81" s="28"/>
      <c r="V81" s="28"/>
    </row>
    <row r="82" spans="8:22" x14ac:dyDescent="0.15">
      <c r="H82" s="47">
        <v>0</v>
      </c>
      <c r="I82" s="92">
        <v>28</v>
      </c>
      <c r="J82" s="183" t="s">
        <v>32</v>
      </c>
      <c r="L82" s="52"/>
      <c r="M82" s="28"/>
      <c r="N82" s="28"/>
      <c r="O82" s="28"/>
      <c r="S82" s="28"/>
      <c r="T82" s="28"/>
      <c r="U82" s="28"/>
      <c r="V82" s="28"/>
    </row>
    <row r="83" spans="8:22" x14ac:dyDescent="0.15">
      <c r="H83" s="48">
        <v>0</v>
      </c>
      <c r="I83" s="92">
        <v>30</v>
      </c>
      <c r="J83" s="183" t="s">
        <v>33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99">
        <v>0</v>
      </c>
      <c r="I84" s="92">
        <v>31</v>
      </c>
      <c r="J84" s="183" t="s">
        <v>97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99">
        <v>0</v>
      </c>
      <c r="I85" s="92">
        <v>32</v>
      </c>
      <c r="J85" s="183" t="s">
        <v>35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347">
        <v>0</v>
      </c>
      <c r="I86" s="92">
        <v>35</v>
      </c>
      <c r="J86" s="183" t="s">
        <v>36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48">
        <v>0</v>
      </c>
      <c r="I87" s="92">
        <v>37</v>
      </c>
      <c r="J87" s="183" t="s">
        <v>37</v>
      </c>
      <c r="L87" s="52"/>
      <c r="M87" s="28"/>
      <c r="N87" s="28"/>
      <c r="O87" s="28"/>
      <c r="S87" s="33"/>
      <c r="T87" s="33"/>
    </row>
    <row r="88" spans="8:22" x14ac:dyDescent="0.15">
      <c r="H88" s="347">
        <v>0</v>
      </c>
      <c r="I88" s="92">
        <v>39</v>
      </c>
      <c r="J88" s="183" t="s">
        <v>39</v>
      </c>
      <c r="L88" s="52"/>
      <c r="M88" s="28"/>
      <c r="N88" s="28"/>
      <c r="O88" s="28"/>
      <c r="Q88" s="28"/>
    </row>
    <row r="89" spans="8:22" x14ac:dyDescent="0.15">
      <c r="H89" s="134">
        <f>SUM(H49:H88)</f>
        <v>112575</v>
      </c>
      <c r="I89" s="92"/>
      <c r="J89" s="4" t="s">
        <v>94</v>
      </c>
      <c r="L89" s="52"/>
      <c r="M89" s="28"/>
      <c r="N89" s="28"/>
      <c r="O89" s="28"/>
    </row>
    <row r="90" spans="8:22" x14ac:dyDescent="0.15">
      <c r="I90" s="189"/>
      <c r="J90" s="86"/>
      <c r="L90" s="52"/>
      <c r="M90" s="28"/>
      <c r="N90" s="28"/>
      <c r="O90" s="28"/>
      <c r="P90" s="1"/>
    </row>
    <row r="91" spans="8:22" ht="18.75" x14ac:dyDescent="0.2">
      <c r="I91" s="101"/>
      <c r="J91" s="33"/>
      <c r="L91" s="52"/>
      <c r="M91" s="28"/>
      <c r="N91" s="28"/>
      <c r="O91" s="28"/>
      <c r="P91" s="50"/>
    </row>
    <row r="92" spans="8:22" x14ac:dyDescent="0.15">
      <c r="I92" s="101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L35" sqref="L35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3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1" customWidth="1"/>
    <col min="19" max="30" width="7.625" customWidth="1"/>
  </cols>
  <sheetData>
    <row r="1" spans="5:31" ht="13.5" customHeight="1" x14ac:dyDescent="0.15">
      <c r="H1" s="17" t="s">
        <v>65</v>
      </c>
      <c r="J1" s="115"/>
      <c r="Q1" s="28"/>
      <c r="R1" s="12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4" t="s">
        <v>187</v>
      </c>
      <c r="I2" s="92"/>
      <c r="J2" s="214" t="s">
        <v>104</v>
      </c>
      <c r="K2" s="4"/>
      <c r="L2" s="206" t="s">
        <v>180</v>
      </c>
      <c r="Q2" s="1"/>
      <c r="R2" s="123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3" t="s">
        <v>100</v>
      </c>
      <c r="I3" s="92"/>
      <c r="J3" s="161" t="s">
        <v>101</v>
      </c>
      <c r="K3" s="4"/>
      <c r="L3" s="46" t="s">
        <v>100</v>
      </c>
      <c r="M3" s="91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100">
        <v>35379</v>
      </c>
      <c r="I4" s="92">
        <v>31</v>
      </c>
      <c r="J4" s="36" t="s">
        <v>64</v>
      </c>
      <c r="K4" s="232">
        <f>SUM(I4)</f>
        <v>31</v>
      </c>
      <c r="L4" s="324">
        <v>25407</v>
      </c>
      <c r="M4" s="49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9">
        <v>24240</v>
      </c>
      <c r="I5" s="92">
        <v>3</v>
      </c>
      <c r="J5" s="36" t="s">
        <v>10</v>
      </c>
      <c r="K5" s="232">
        <f t="shared" ref="K5:K13" si="0">SUM(I5)</f>
        <v>3</v>
      </c>
      <c r="L5" s="324">
        <v>7025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347">
        <v>20941</v>
      </c>
      <c r="I6" s="92">
        <v>17</v>
      </c>
      <c r="J6" s="36" t="s">
        <v>21</v>
      </c>
      <c r="K6" s="232">
        <f t="shared" si="0"/>
        <v>17</v>
      </c>
      <c r="L6" s="324">
        <v>23756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99">
        <v>16880</v>
      </c>
      <c r="I7" s="92">
        <v>34</v>
      </c>
      <c r="J7" s="36" t="s">
        <v>1</v>
      </c>
      <c r="K7" s="232">
        <f t="shared" si="0"/>
        <v>34</v>
      </c>
      <c r="L7" s="324">
        <v>15430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9">
        <v>14458</v>
      </c>
      <c r="I8" s="92">
        <v>33</v>
      </c>
      <c r="J8" s="36" t="s">
        <v>0</v>
      </c>
      <c r="K8" s="232">
        <f t="shared" si="0"/>
        <v>33</v>
      </c>
      <c r="L8" s="324">
        <v>13611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48">
        <v>11185</v>
      </c>
      <c r="I9" s="92">
        <v>40</v>
      </c>
      <c r="J9" s="351" t="s">
        <v>2</v>
      </c>
      <c r="K9" s="232">
        <f t="shared" si="0"/>
        <v>40</v>
      </c>
      <c r="L9" s="324">
        <v>10440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9">
        <v>9546</v>
      </c>
      <c r="I10" s="92">
        <v>13</v>
      </c>
      <c r="J10" s="36" t="s">
        <v>7</v>
      </c>
      <c r="K10" s="232">
        <f t="shared" si="0"/>
        <v>13</v>
      </c>
      <c r="L10" s="324">
        <v>12794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9">
        <v>8993</v>
      </c>
      <c r="I11" s="92">
        <v>16</v>
      </c>
      <c r="J11" s="36" t="s">
        <v>3</v>
      </c>
      <c r="K11" s="232">
        <f t="shared" si="0"/>
        <v>16</v>
      </c>
      <c r="L11" s="324">
        <v>11777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467">
        <v>7733</v>
      </c>
      <c r="I12" s="92">
        <v>21</v>
      </c>
      <c r="J12" s="395" t="s">
        <v>167</v>
      </c>
      <c r="K12" s="232">
        <f t="shared" si="0"/>
        <v>21</v>
      </c>
      <c r="L12" s="325">
        <v>6899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466">
        <v>7132</v>
      </c>
      <c r="I13" s="153">
        <v>26</v>
      </c>
      <c r="J13" s="85" t="s">
        <v>30</v>
      </c>
      <c r="K13" s="232">
        <f t="shared" si="0"/>
        <v>26</v>
      </c>
      <c r="L13" s="325">
        <v>4645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502">
        <v>6944</v>
      </c>
      <c r="I14" s="256">
        <v>11</v>
      </c>
      <c r="J14" s="473" t="s">
        <v>17</v>
      </c>
      <c r="K14" s="121" t="s">
        <v>8</v>
      </c>
      <c r="L14" s="326">
        <v>173397</v>
      </c>
      <c r="M14" s="1"/>
      <c r="N14" s="58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9">
        <v>6057</v>
      </c>
      <c r="I15" s="92">
        <v>25</v>
      </c>
      <c r="J15" s="36" t="s">
        <v>29</v>
      </c>
      <c r="K15" s="56"/>
      <c r="L15" s="29"/>
      <c r="M15" s="1"/>
      <c r="N15" s="58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9">
        <v>4399</v>
      </c>
      <c r="I16" s="92">
        <v>38</v>
      </c>
      <c r="J16" s="36" t="s">
        <v>38</v>
      </c>
      <c r="K16" s="56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9">
        <v>3962</v>
      </c>
      <c r="I17" s="92">
        <v>2</v>
      </c>
      <c r="J17" s="36" t="s">
        <v>6</v>
      </c>
      <c r="L17" s="35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8">
        <v>2697</v>
      </c>
      <c r="I18" s="92">
        <v>24</v>
      </c>
      <c r="J18" s="351" t="s">
        <v>28</v>
      </c>
      <c r="K18" s="1"/>
      <c r="L18" s="215" t="s">
        <v>104</v>
      </c>
      <c r="M18" t="s">
        <v>63</v>
      </c>
      <c r="N18" s="46" t="s">
        <v>75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100">
        <v>2532</v>
      </c>
      <c r="I19" s="92">
        <v>14</v>
      </c>
      <c r="J19" s="36" t="s">
        <v>19</v>
      </c>
      <c r="K19" s="132">
        <f>SUM(I4)</f>
        <v>31</v>
      </c>
      <c r="L19" s="36" t="s">
        <v>64</v>
      </c>
      <c r="M19" s="450">
        <v>38765</v>
      </c>
      <c r="N19" s="100">
        <f>SUM(H4)</f>
        <v>35379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6" t="s">
        <v>46</v>
      </c>
      <c r="B20" s="67" t="s">
        <v>53</v>
      </c>
      <c r="C20" s="67" t="s">
        <v>187</v>
      </c>
      <c r="D20" s="67" t="s">
        <v>180</v>
      </c>
      <c r="E20" s="67" t="s">
        <v>51</v>
      </c>
      <c r="F20" s="67" t="s">
        <v>50</v>
      </c>
      <c r="G20" s="68" t="s">
        <v>52</v>
      </c>
      <c r="H20" s="99">
        <v>1513</v>
      </c>
      <c r="I20" s="92">
        <v>9</v>
      </c>
      <c r="J20" s="395" t="s">
        <v>173</v>
      </c>
      <c r="K20" s="132">
        <f t="shared" ref="K20:K28" si="1">SUM(I5)</f>
        <v>3</v>
      </c>
      <c r="L20" s="36" t="s">
        <v>10</v>
      </c>
      <c r="M20" s="451">
        <v>4702</v>
      </c>
      <c r="N20" s="100">
        <f t="shared" ref="N20:N28" si="2">SUM(H5)</f>
        <v>24240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9">
        <v>1</v>
      </c>
      <c r="B21" s="36" t="s">
        <v>64</v>
      </c>
      <c r="C21" s="231">
        <f>SUM(H4)</f>
        <v>35379</v>
      </c>
      <c r="D21" s="6">
        <f>SUM(L4)</f>
        <v>25407</v>
      </c>
      <c r="E21" s="59">
        <f t="shared" ref="E21:E30" si="3">SUM(N19/M19*100)</f>
        <v>91.265316651618733</v>
      </c>
      <c r="F21" s="59">
        <f t="shared" ref="F21:F31" si="4">SUM(C21/D21*100)</f>
        <v>139.24902585901523</v>
      </c>
      <c r="G21" s="70"/>
      <c r="H21" s="99">
        <v>1510</v>
      </c>
      <c r="I21" s="92">
        <v>1</v>
      </c>
      <c r="J21" s="36" t="s">
        <v>4</v>
      </c>
      <c r="K21" s="132">
        <f t="shared" si="1"/>
        <v>17</v>
      </c>
      <c r="L21" s="36" t="s">
        <v>21</v>
      </c>
      <c r="M21" s="451">
        <v>15746</v>
      </c>
      <c r="N21" s="100">
        <f t="shared" si="2"/>
        <v>20941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9">
        <v>2</v>
      </c>
      <c r="B22" s="36" t="s">
        <v>10</v>
      </c>
      <c r="C22" s="231">
        <f t="shared" ref="C22:C30" si="5">SUM(H5)</f>
        <v>24240</v>
      </c>
      <c r="D22" s="6">
        <f t="shared" ref="D22:D30" si="6">SUM(L5)</f>
        <v>7025</v>
      </c>
      <c r="E22" s="59">
        <f t="shared" si="3"/>
        <v>515.52530837941299</v>
      </c>
      <c r="F22" s="59">
        <f t="shared" si="4"/>
        <v>345.05338078291811</v>
      </c>
      <c r="G22" s="70"/>
      <c r="H22" s="99">
        <v>933</v>
      </c>
      <c r="I22" s="92">
        <v>36</v>
      </c>
      <c r="J22" s="36" t="s">
        <v>5</v>
      </c>
      <c r="K22" s="132">
        <f t="shared" si="1"/>
        <v>34</v>
      </c>
      <c r="L22" s="36" t="s">
        <v>1</v>
      </c>
      <c r="M22" s="451">
        <v>15914</v>
      </c>
      <c r="N22" s="100">
        <f t="shared" si="2"/>
        <v>16880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9">
        <v>3</v>
      </c>
      <c r="B23" s="36" t="s">
        <v>21</v>
      </c>
      <c r="C23" s="461">
        <f t="shared" si="5"/>
        <v>20941</v>
      </c>
      <c r="D23" s="111">
        <f t="shared" si="6"/>
        <v>23756</v>
      </c>
      <c r="E23" s="462">
        <f t="shared" si="3"/>
        <v>132.99250603327829</v>
      </c>
      <c r="F23" s="462">
        <f t="shared" si="4"/>
        <v>88.15036201380704</v>
      </c>
      <c r="G23" s="70"/>
      <c r="H23" s="347">
        <v>500</v>
      </c>
      <c r="I23" s="92">
        <v>39</v>
      </c>
      <c r="J23" s="36" t="s">
        <v>39</v>
      </c>
      <c r="K23" s="132">
        <f t="shared" si="1"/>
        <v>33</v>
      </c>
      <c r="L23" s="36" t="s">
        <v>0</v>
      </c>
      <c r="M23" s="451">
        <v>16513</v>
      </c>
      <c r="N23" s="100">
        <f t="shared" si="2"/>
        <v>14458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9">
        <v>4</v>
      </c>
      <c r="B24" s="36" t="s">
        <v>1</v>
      </c>
      <c r="C24" s="231">
        <f t="shared" si="5"/>
        <v>16880</v>
      </c>
      <c r="D24" s="6">
        <f t="shared" si="6"/>
        <v>15430</v>
      </c>
      <c r="E24" s="59">
        <f t="shared" si="3"/>
        <v>106.07012693226091</v>
      </c>
      <c r="F24" s="59">
        <f t="shared" si="4"/>
        <v>109.39727802981206</v>
      </c>
      <c r="G24" s="70"/>
      <c r="H24" s="99">
        <v>383</v>
      </c>
      <c r="I24" s="92">
        <v>4</v>
      </c>
      <c r="J24" s="36" t="s">
        <v>11</v>
      </c>
      <c r="K24" s="132">
        <f t="shared" si="1"/>
        <v>40</v>
      </c>
      <c r="L24" s="351" t="s">
        <v>2</v>
      </c>
      <c r="M24" s="451">
        <v>11637</v>
      </c>
      <c r="N24" s="100">
        <f t="shared" si="2"/>
        <v>11185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9">
        <v>5</v>
      </c>
      <c r="B25" s="36" t="s">
        <v>0</v>
      </c>
      <c r="C25" s="231">
        <f t="shared" si="5"/>
        <v>14458</v>
      </c>
      <c r="D25" s="6">
        <f t="shared" si="6"/>
        <v>13611</v>
      </c>
      <c r="E25" s="59">
        <f t="shared" si="3"/>
        <v>87.555259492521046</v>
      </c>
      <c r="F25" s="59">
        <f t="shared" si="4"/>
        <v>106.22290794210565</v>
      </c>
      <c r="G25" s="80"/>
      <c r="H25" s="48">
        <v>375</v>
      </c>
      <c r="I25" s="92">
        <v>32</v>
      </c>
      <c r="J25" s="36" t="s">
        <v>35</v>
      </c>
      <c r="K25" s="132">
        <f t="shared" si="1"/>
        <v>13</v>
      </c>
      <c r="L25" s="36" t="s">
        <v>7</v>
      </c>
      <c r="M25" s="451">
        <v>13228</v>
      </c>
      <c r="N25" s="100">
        <f t="shared" si="2"/>
        <v>9546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9">
        <v>6</v>
      </c>
      <c r="B26" s="351" t="s">
        <v>2</v>
      </c>
      <c r="C26" s="231">
        <f t="shared" si="5"/>
        <v>11185</v>
      </c>
      <c r="D26" s="6">
        <f t="shared" si="6"/>
        <v>10440</v>
      </c>
      <c r="E26" s="59">
        <f t="shared" si="3"/>
        <v>96.115837415141357</v>
      </c>
      <c r="F26" s="59">
        <f t="shared" si="4"/>
        <v>107.1360153256705</v>
      </c>
      <c r="G26" s="70"/>
      <c r="H26" s="393">
        <v>321</v>
      </c>
      <c r="I26" s="92">
        <v>12</v>
      </c>
      <c r="J26" s="36" t="s">
        <v>18</v>
      </c>
      <c r="K26" s="132">
        <f t="shared" si="1"/>
        <v>16</v>
      </c>
      <c r="L26" s="36" t="s">
        <v>3</v>
      </c>
      <c r="M26" s="451">
        <v>12683</v>
      </c>
      <c r="N26" s="100">
        <f t="shared" si="2"/>
        <v>8993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9">
        <v>7</v>
      </c>
      <c r="B27" s="36" t="s">
        <v>7</v>
      </c>
      <c r="C27" s="231">
        <f t="shared" si="5"/>
        <v>9546</v>
      </c>
      <c r="D27" s="6">
        <f t="shared" si="6"/>
        <v>12794</v>
      </c>
      <c r="E27" s="59">
        <f t="shared" si="3"/>
        <v>72.165104324160865</v>
      </c>
      <c r="F27" s="59">
        <f t="shared" si="4"/>
        <v>74.613099890573707</v>
      </c>
      <c r="G27" s="70"/>
      <c r="H27" s="99">
        <v>292</v>
      </c>
      <c r="I27" s="92">
        <v>7</v>
      </c>
      <c r="J27" s="36" t="s">
        <v>14</v>
      </c>
      <c r="K27" s="132">
        <f t="shared" si="1"/>
        <v>21</v>
      </c>
      <c r="L27" s="395" t="s">
        <v>163</v>
      </c>
      <c r="M27" s="452">
        <v>7202</v>
      </c>
      <c r="N27" s="100">
        <f t="shared" si="2"/>
        <v>7733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9">
        <v>8</v>
      </c>
      <c r="B28" s="36" t="s">
        <v>3</v>
      </c>
      <c r="C28" s="231">
        <f t="shared" si="5"/>
        <v>8993</v>
      </c>
      <c r="D28" s="6">
        <f t="shared" si="6"/>
        <v>11777</v>
      </c>
      <c r="E28" s="59">
        <f t="shared" si="3"/>
        <v>70.905937081132222</v>
      </c>
      <c r="F28" s="59">
        <f t="shared" si="4"/>
        <v>76.360703065296761</v>
      </c>
      <c r="G28" s="81"/>
      <c r="H28" s="99">
        <v>189</v>
      </c>
      <c r="I28" s="92">
        <v>20</v>
      </c>
      <c r="J28" s="36" t="s">
        <v>24</v>
      </c>
      <c r="K28" s="207">
        <f t="shared" si="1"/>
        <v>26</v>
      </c>
      <c r="L28" s="85" t="s">
        <v>30</v>
      </c>
      <c r="M28" s="453">
        <v>7462</v>
      </c>
      <c r="N28" s="191">
        <f t="shared" si="2"/>
        <v>7132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9">
        <v>9</v>
      </c>
      <c r="B29" s="395" t="s">
        <v>163</v>
      </c>
      <c r="C29" s="231">
        <f t="shared" si="5"/>
        <v>7733</v>
      </c>
      <c r="D29" s="6">
        <f t="shared" si="6"/>
        <v>6899</v>
      </c>
      <c r="E29" s="59">
        <f t="shared" si="3"/>
        <v>107.37295195778951</v>
      </c>
      <c r="F29" s="59">
        <f t="shared" si="4"/>
        <v>112.0887085084795</v>
      </c>
      <c r="G29" s="80"/>
      <c r="H29" s="99">
        <v>156</v>
      </c>
      <c r="I29" s="92">
        <v>29</v>
      </c>
      <c r="J29" s="36" t="s">
        <v>54</v>
      </c>
      <c r="K29" s="130"/>
      <c r="L29" s="130" t="s">
        <v>177</v>
      </c>
      <c r="M29" s="454">
        <v>188348</v>
      </c>
      <c r="N29" s="196">
        <f>SUM(H44)</f>
        <v>189544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2">
        <v>10</v>
      </c>
      <c r="B30" s="85" t="s">
        <v>30</v>
      </c>
      <c r="C30" s="231">
        <f t="shared" si="5"/>
        <v>7132</v>
      </c>
      <c r="D30" s="6">
        <f t="shared" si="6"/>
        <v>4645</v>
      </c>
      <c r="E30" s="65">
        <f t="shared" si="3"/>
        <v>95.577593138568744</v>
      </c>
      <c r="F30" s="71">
        <f t="shared" si="4"/>
        <v>153.54144241119482</v>
      </c>
      <c r="G30" s="83"/>
      <c r="H30" s="48">
        <v>79</v>
      </c>
      <c r="I30" s="92">
        <v>27</v>
      </c>
      <c r="J30" s="36" t="s">
        <v>31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3"/>
      <c r="B31" s="74" t="s">
        <v>57</v>
      </c>
      <c r="C31" s="75">
        <f>SUM(H44)</f>
        <v>189544</v>
      </c>
      <c r="D31" s="75">
        <f>SUM(L14)</f>
        <v>173397</v>
      </c>
      <c r="E31" s="78">
        <f>SUM(N29/M29*100)</f>
        <v>100.63499479686537</v>
      </c>
      <c r="F31" s="71">
        <f t="shared" si="4"/>
        <v>109.31215649636383</v>
      </c>
      <c r="G31" s="79"/>
      <c r="H31" s="99">
        <v>60</v>
      </c>
      <c r="I31" s="92">
        <v>10</v>
      </c>
      <c r="J31" s="36" t="s">
        <v>16</v>
      </c>
      <c r="K31" s="1"/>
      <c r="L31" s="58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100">
        <v>60</v>
      </c>
      <c r="I32" s="92">
        <v>15</v>
      </c>
      <c r="J32" s="36" t="s">
        <v>20</v>
      </c>
      <c r="K32" s="1"/>
      <c r="L32" s="58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9">
        <v>45</v>
      </c>
      <c r="I33" s="92">
        <v>18</v>
      </c>
      <c r="J33" s="36" t="s">
        <v>22</v>
      </c>
      <c r="K33" s="1"/>
      <c r="L33" s="58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9">
        <v>22</v>
      </c>
      <c r="I34" s="92">
        <v>5</v>
      </c>
      <c r="J34" s="36" t="s">
        <v>12</v>
      </c>
      <c r="K34" s="1"/>
      <c r="L34" s="58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8">
        <v>15</v>
      </c>
      <c r="I35" s="92">
        <v>23</v>
      </c>
      <c r="J35" s="36" t="s">
        <v>27</v>
      </c>
      <c r="K35" s="1"/>
      <c r="L35" s="58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100">
        <v>13</v>
      </c>
      <c r="I36" s="92">
        <v>37</v>
      </c>
      <c r="J36" s="36" t="s">
        <v>37</v>
      </c>
      <c r="K36" s="1"/>
      <c r="L36" s="58"/>
      <c r="M36" s="28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9">
        <v>0</v>
      </c>
      <c r="I37" s="92">
        <v>6</v>
      </c>
      <c r="J37" s="36" t="s">
        <v>13</v>
      </c>
      <c r="K37" s="1"/>
      <c r="L37" s="58"/>
      <c r="M37" s="28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9">
        <v>0</v>
      </c>
      <c r="I38" s="92">
        <v>8</v>
      </c>
      <c r="J38" s="36" t="s">
        <v>15</v>
      </c>
      <c r="K38" s="1"/>
      <c r="L38" s="58"/>
      <c r="M38" s="28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9">
        <v>0</v>
      </c>
      <c r="I39" s="92">
        <v>19</v>
      </c>
      <c r="J39" s="36" t="s">
        <v>23</v>
      </c>
      <c r="K39" s="1"/>
      <c r="L39" s="58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9">
        <v>0</v>
      </c>
      <c r="I40" s="92">
        <v>22</v>
      </c>
      <c r="J40" s="36" t="s">
        <v>26</v>
      </c>
      <c r="K40" s="1"/>
      <c r="L40" s="58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99">
        <v>0</v>
      </c>
      <c r="I41" s="92">
        <v>28</v>
      </c>
      <c r="J41" s="36" t="s">
        <v>32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9">
        <v>0</v>
      </c>
      <c r="I42" s="92">
        <v>30</v>
      </c>
      <c r="J42" s="36" t="s">
        <v>33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99">
        <v>0</v>
      </c>
      <c r="I43" s="92">
        <v>35</v>
      </c>
      <c r="J43" s="36" t="s">
        <v>36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5">
        <f>SUM(H4:H43)</f>
        <v>189544</v>
      </c>
      <c r="I44" s="92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2"/>
      <c r="N47" s="28"/>
      <c r="Q47" s="1"/>
      <c r="R47" s="123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6" t="s">
        <v>187</v>
      </c>
      <c r="I48" s="92"/>
      <c r="J48" s="217" t="s">
        <v>92</v>
      </c>
      <c r="K48" s="4"/>
      <c r="L48" s="386" t="s">
        <v>180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07" t="s">
        <v>100</v>
      </c>
      <c r="I49" s="92"/>
      <c r="J49" s="161" t="s">
        <v>9</v>
      </c>
      <c r="K49" s="4"/>
      <c r="L49" s="386" t="s">
        <v>185</v>
      </c>
      <c r="M49" s="91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47">
        <v>16604</v>
      </c>
      <c r="I50" s="92">
        <v>16</v>
      </c>
      <c r="J50" s="36" t="s">
        <v>3</v>
      </c>
      <c r="K50" s="384">
        <f>SUM(I50)</f>
        <v>16</v>
      </c>
      <c r="L50" s="387">
        <v>23885</v>
      </c>
      <c r="M50" s="49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48">
        <v>7784</v>
      </c>
      <c r="I51" s="92">
        <v>33</v>
      </c>
      <c r="J51" s="36" t="s">
        <v>0</v>
      </c>
      <c r="K51" s="384">
        <f t="shared" ref="K51:K59" si="7">SUM(I51)</f>
        <v>33</v>
      </c>
      <c r="L51" s="388">
        <v>2205</v>
      </c>
      <c r="M51" s="49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48">
        <v>6709</v>
      </c>
      <c r="I52" s="92">
        <v>26</v>
      </c>
      <c r="J52" s="36" t="s">
        <v>30</v>
      </c>
      <c r="K52" s="384">
        <f t="shared" si="7"/>
        <v>26</v>
      </c>
      <c r="L52" s="388">
        <v>2965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6" t="s">
        <v>46</v>
      </c>
      <c r="B53" s="67" t="s">
        <v>53</v>
      </c>
      <c r="C53" s="67" t="s">
        <v>187</v>
      </c>
      <c r="D53" s="67" t="s">
        <v>180</v>
      </c>
      <c r="E53" s="67" t="s">
        <v>51</v>
      </c>
      <c r="F53" s="67" t="s">
        <v>50</v>
      </c>
      <c r="G53" s="68" t="s">
        <v>52</v>
      </c>
      <c r="H53" s="48">
        <v>5118</v>
      </c>
      <c r="I53" s="92">
        <v>38</v>
      </c>
      <c r="J53" s="36" t="s">
        <v>38</v>
      </c>
      <c r="K53" s="384">
        <f t="shared" si="7"/>
        <v>38</v>
      </c>
      <c r="L53" s="388">
        <v>8543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9">
        <v>1</v>
      </c>
      <c r="B54" s="36" t="s">
        <v>3</v>
      </c>
      <c r="C54" s="47">
        <f>SUM(H50)</f>
        <v>16604</v>
      </c>
      <c r="D54" s="111">
        <f>SUM(L50)</f>
        <v>23885</v>
      </c>
      <c r="E54" s="59">
        <f t="shared" ref="E54:E63" si="8">SUM(N67/M67*100)</f>
        <v>74.92441676819638</v>
      </c>
      <c r="F54" s="59">
        <f t="shared" ref="F54:F61" si="9">SUM(C54/D54*100)</f>
        <v>69.516432907682642</v>
      </c>
      <c r="G54" s="70"/>
      <c r="H54" s="48">
        <v>3783</v>
      </c>
      <c r="I54" s="92">
        <v>34</v>
      </c>
      <c r="J54" s="36" t="s">
        <v>1</v>
      </c>
      <c r="K54" s="384">
        <f t="shared" si="7"/>
        <v>34</v>
      </c>
      <c r="L54" s="388">
        <v>3337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9">
        <v>2</v>
      </c>
      <c r="B55" s="36" t="s">
        <v>0</v>
      </c>
      <c r="C55" s="47">
        <f t="shared" ref="C55:C63" si="10">SUM(H51)</f>
        <v>7784</v>
      </c>
      <c r="D55" s="111">
        <f t="shared" ref="D55:D63" si="11">SUM(L51)</f>
        <v>2205</v>
      </c>
      <c r="E55" s="59">
        <f t="shared" si="8"/>
        <v>106.36786007105768</v>
      </c>
      <c r="F55" s="59">
        <f t="shared" si="9"/>
        <v>353.01587301587301</v>
      </c>
      <c r="G55" s="70"/>
      <c r="H55" s="48">
        <v>1996</v>
      </c>
      <c r="I55" s="92">
        <v>40</v>
      </c>
      <c r="J55" s="36" t="s">
        <v>2</v>
      </c>
      <c r="K55" s="384">
        <f t="shared" si="7"/>
        <v>40</v>
      </c>
      <c r="L55" s="388">
        <v>1143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9">
        <v>3</v>
      </c>
      <c r="B56" s="36" t="s">
        <v>30</v>
      </c>
      <c r="C56" s="47">
        <f t="shared" si="10"/>
        <v>6709</v>
      </c>
      <c r="D56" s="111">
        <f t="shared" si="11"/>
        <v>2965</v>
      </c>
      <c r="E56" s="59">
        <f t="shared" si="8"/>
        <v>149.6876394466756</v>
      </c>
      <c r="F56" s="59">
        <f t="shared" si="9"/>
        <v>226.2731871838111</v>
      </c>
      <c r="G56" s="70"/>
      <c r="H56" s="99">
        <v>1618</v>
      </c>
      <c r="I56" s="92">
        <v>36</v>
      </c>
      <c r="J56" s="36" t="s">
        <v>5</v>
      </c>
      <c r="K56" s="384">
        <f t="shared" si="7"/>
        <v>36</v>
      </c>
      <c r="L56" s="388">
        <v>303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9">
        <v>4</v>
      </c>
      <c r="B57" s="36" t="s">
        <v>38</v>
      </c>
      <c r="C57" s="47">
        <f t="shared" si="10"/>
        <v>5118</v>
      </c>
      <c r="D57" s="111">
        <f t="shared" si="11"/>
        <v>8543</v>
      </c>
      <c r="E57" s="59">
        <f t="shared" si="8"/>
        <v>85.399632905055896</v>
      </c>
      <c r="F57" s="59">
        <f t="shared" si="9"/>
        <v>59.908697178976944</v>
      </c>
      <c r="G57" s="70"/>
      <c r="H57" s="99">
        <v>1016</v>
      </c>
      <c r="I57" s="92">
        <v>31</v>
      </c>
      <c r="J57" s="36" t="s">
        <v>108</v>
      </c>
      <c r="K57" s="384">
        <f t="shared" si="7"/>
        <v>31</v>
      </c>
      <c r="L57" s="388">
        <v>887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9">
        <v>5</v>
      </c>
      <c r="B58" s="36" t="s">
        <v>1</v>
      </c>
      <c r="C58" s="47">
        <f t="shared" si="10"/>
        <v>3783</v>
      </c>
      <c r="D58" s="111">
        <f t="shared" si="11"/>
        <v>3337</v>
      </c>
      <c r="E58" s="59">
        <f t="shared" si="8"/>
        <v>117.7404295051354</v>
      </c>
      <c r="F58" s="59">
        <f t="shared" si="9"/>
        <v>113.3652981720108</v>
      </c>
      <c r="G58" s="80"/>
      <c r="H58" s="99">
        <v>832</v>
      </c>
      <c r="I58" s="92">
        <v>14</v>
      </c>
      <c r="J58" s="36" t="s">
        <v>19</v>
      </c>
      <c r="K58" s="384">
        <f t="shared" si="7"/>
        <v>14</v>
      </c>
      <c r="L58" s="388">
        <v>525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9">
        <v>6</v>
      </c>
      <c r="B59" s="36" t="s">
        <v>2</v>
      </c>
      <c r="C59" s="47">
        <f t="shared" si="10"/>
        <v>1996</v>
      </c>
      <c r="D59" s="111">
        <f t="shared" si="11"/>
        <v>1143</v>
      </c>
      <c r="E59" s="59">
        <f t="shared" si="8"/>
        <v>79.049504950495049</v>
      </c>
      <c r="F59" s="59">
        <f t="shared" si="9"/>
        <v>174.62817147856518</v>
      </c>
      <c r="G59" s="70"/>
      <c r="H59" s="522">
        <v>721</v>
      </c>
      <c r="I59" s="153">
        <v>25</v>
      </c>
      <c r="J59" s="85" t="s">
        <v>29</v>
      </c>
      <c r="K59" s="385">
        <f t="shared" si="7"/>
        <v>25</v>
      </c>
      <c r="L59" s="389">
        <v>1362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41">
        <v>7</v>
      </c>
      <c r="B60" s="36" t="s">
        <v>5</v>
      </c>
      <c r="C60" s="100">
        <f t="shared" si="10"/>
        <v>1618</v>
      </c>
      <c r="D60" s="111">
        <f t="shared" si="11"/>
        <v>303</v>
      </c>
      <c r="E60" s="59">
        <f t="shared" si="8"/>
        <v>83.359093250901594</v>
      </c>
      <c r="F60" s="59">
        <f t="shared" si="9"/>
        <v>533.99339933993394</v>
      </c>
      <c r="G60" s="442"/>
      <c r="H60" s="474">
        <v>403</v>
      </c>
      <c r="I60" s="256">
        <v>24</v>
      </c>
      <c r="J60" s="503" t="s">
        <v>28</v>
      </c>
      <c r="K60" s="443" t="s">
        <v>8</v>
      </c>
      <c r="L60" s="457">
        <v>46090</v>
      </c>
      <c r="M60" s="444"/>
      <c r="N60" s="102"/>
      <c r="Q60" s="101"/>
      <c r="R60" s="444"/>
      <c r="S60" s="102"/>
      <c r="T60" s="102"/>
      <c r="U60" s="102"/>
      <c r="V60" s="102"/>
      <c r="W60" s="101"/>
      <c r="X60" s="101"/>
      <c r="Y60" s="101"/>
      <c r="Z60" s="101"/>
      <c r="AA60" s="101"/>
      <c r="AB60" s="101"/>
      <c r="AC60" s="101"/>
      <c r="AD60" s="101"/>
      <c r="AE60" s="101"/>
    </row>
    <row r="61" spans="1:31" x14ac:dyDescent="0.15">
      <c r="A61" s="69">
        <v>8</v>
      </c>
      <c r="B61" s="36" t="s">
        <v>64</v>
      </c>
      <c r="C61" s="47">
        <f t="shared" si="10"/>
        <v>1016</v>
      </c>
      <c r="D61" s="111">
        <f t="shared" si="11"/>
        <v>887</v>
      </c>
      <c r="E61" s="59">
        <f t="shared" si="8"/>
        <v>145.14285714285714</v>
      </c>
      <c r="F61" s="59">
        <f t="shared" si="9"/>
        <v>114.54340473506201</v>
      </c>
      <c r="G61" s="81"/>
      <c r="H61" s="48">
        <v>242</v>
      </c>
      <c r="I61" s="92">
        <v>1</v>
      </c>
      <c r="J61" s="36" t="s">
        <v>4</v>
      </c>
      <c r="K61" s="60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9">
        <v>9</v>
      </c>
      <c r="B62" s="36" t="s">
        <v>19</v>
      </c>
      <c r="C62" s="47">
        <f t="shared" si="10"/>
        <v>832</v>
      </c>
      <c r="D62" s="111">
        <f t="shared" si="11"/>
        <v>525</v>
      </c>
      <c r="E62" s="59">
        <f t="shared" si="8"/>
        <v>130.81761006289307</v>
      </c>
      <c r="F62" s="59">
        <f>SUM(C62/D62*100)</f>
        <v>158.47619047619048</v>
      </c>
      <c r="G62" s="80"/>
      <c r="H62" s="48">
        <v>93</v>
      </c>
      <c r="I62" s="92">
        <v>13</v>
      </c>
      <c r="J62" s="36" t="s">
        <v>7</v>
      </c>
      <c r="K62" s="60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2">
        <v>10</v>
      </c>
      <c r="B63" s="85" t="s">
        <v>29</v>
      </c>
      <c r="C63" s="47">
        <f t="shared" si="10"/>
        <v>721</v>
      </c>
      <c r="D63" s="111">
        <f t="shared" si="11"/>
        <v>1362</v>
      </c>
      <c r="E63" s="65">
        <f t="shared" si="8"/>
        <v>24.276094276094277</v>
      </c>
      <c r="F63" s="59">
        <f>SUM(C63/D63*100)</f>
        <v>52.936857562408221</v>
      </c>
      <c r="G63" s="83"/>
      <c r="H63" s="48">
        <v>80</v>
      </c>
      <c r="I63" s="92">
        <v>9</v>
      </c>
      <c r="J63" s="395" t="s">
        <v>173</v>
      </c>
      <c r="K63" s="60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3"/>
      <c r="B64" s="74" t="s">
        <v>58</v>
      </c>
      <c r="C64" s="75">
        <f>SUM(H90)</f>
        <v>47170</v>
      </c>
      <c r="D64" s="75">
        <f>SUM(L60)</f>
        <v>46090</v>
      </c>
      <c r="E64" s="78">
        <f>SUM(N77/M77*100)</f>
        <v>88.667080208274598</v>
      </c>
      <c r="F64" s="78">
        <f>SUM(C64/D64*100)</f>
        <v>102.34324148405294</v>
      </c>
      <c r="G64" s="79"/>
      <c r="H64" s="409">
        <v>73</v>
      </c>
      <c r="I64" s="92">
        <v>15</v>
      </c>
      <c r="J64" s="36" t="s">
        <v>20</v>
      </c>
      <c r="K64" s="56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515">
        <v>70</v>
      </c>
      <c r="I65" s="92">
        <v>37</v>
      </c>
      <c r="J65" s="36" t="s">
        <v>37</v>
      </c>
      <c r="L65" s="1"/>
      <c r="M65" s="52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99">
        <v>14</v>
      </c>
      <c r="I66" s="92">
        <v>17</v>
      </c>
      <c r="J66" s="36" t="s">
        <v>21</v>
      </c>
      <c r="K66" s="1"/>
      <c r="L66" s="218" t="s">
        <v>92</v>
      </c>
      <c r="M66" s="402" t="s">
        <v>69</v>
      </c>
      <c r="N66" s="46" t="s">
        <v>75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99">
        <v>10</v>
      </c>
      <c r="I67" s="92">
        <v>19</v>
      </c>
      <c r="J67" s="36" t="s">
        <v>23</v>
      </c>
      <c r="K67" s="4">
        <f>SUM(I50)</f>
        <v>16</v>
      </c>
      <c r="L67" s="36" t="s">
        <v>3</v>
      </c>
      <c r="M67" s="494">
        <v>22161</v>
      </c>
      <c r="N67" s="100">
        <f>SUM(H50)</f>
        <v>16604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99">
        <v>4</v>
      </c>
      <c r="I68" s="92">
        <v>23</v>
      </c>
      <c r="J68" s="36" t="s">
        <v>27</v>
      </c>
      <c r="K68" s="4">
        <f t="shared" ref="K68:K76" si="12">SUM(I51)</f>
        <v>33</v>
      </c>
      <c r="L68" s="36" t="s">
        <v>0</v>
      </c>
      <c r="M68" s="495">
        <v>7318</v>
      </c>
      <c r="N68" s="100">
        <f t="shared" ref="N68:N76" si="13">SUM(H51)</f>
        <v>7784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0</v>
      </c>
      <c r="I69" s="92">
        <v>2</v>
      </c>
      <c r="J69" s="36" t="s">
        <v>6</v>
      </c>
      <c r="K69" s="4">
        <f t="shared" si="12"/>
        <v>26</v>
      </c>
      <c r="L69" s="36" t="s">
        <v>30</v>
      </c>
      <c r="M69" s="495">
        <v>4482</v>
      </c>
      <c r="N69" s="100">
        <f t="shared" si="13"/>
        <v>6709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0</v>
      </c>
      <c r="I70" s="92">
        <v>3</v>
      </c>
      <c r="J70" s="36" t="s">
        <v>10</v>
      </c>
      <c r="K70" s="4">
        <f t="shared" si="12"/>
        <v>38</v>
      </c>
      <c r="L70" s="36" t="s">
        <v>38</v>
      </c>
      <c r="M70" s="495">
        <v>5993</v>
      </c>
      <c r="N70" s="100">
        <f t="shared" si="13"/>
        <v>5118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99">
        <v>0</v>
      </c>
      <c r="I71" s="92">
        <v>4</v>
      </c>
      <c r="J71" s="36" t="s">
        <v>11</v>
      </c>
      <c r="K71" s="4">
        <f t="shared" si="12"/>
        <v>34</v>
      </c>
      <c r="L71" s="36" t="s">
        <v>1</v>
      </c>
      <c r="M71" s="495">
        <v>3213</v>
      </c>
      <c r="N71" s="100">
        <f t="shared" si="13"/>
        <v>3783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99">
        <v>0</v>
      </c>
      <c r="I72" s="92">
        <v>5</v>
      </c>
      <c r="J72" s="36" t="s">
        <v>12</v>
      </c>
      <c r="K72" s="4">
        <f t="shared" si="12"/>
        <v>40</v>
      </c>
      <c r="L72" s="36" t="s">
        <v>2</v>
      </c>
      <c r="M72" s="495">
        <v>2525</v>
      </c>
      <c r="N72" s="100">
        <f t="shared" si="13"/>
        <v>1996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99">
        <v>0</v>
      </c>
      <c r="I73" s="92">
        <v>6</v>
      </c>
      <c r="J73" s="36" t="s">
        <v>13</v>
      </c>
      <c r="K73" s="4">
        <f t="shared" si="12"/>
        <v>36</v>
      </c>
      <c r="L73" s="36" t="s">
        <v>5</v>
      </c>
      <c r="M73" s="495">
        <v>1941</v>
      </c>
      <c r="N73" s="100">
        <f t="shared" si="13"/>
        <v>1618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8">
        <v>0</v>
      </c>
      <c r="I74" s="92">
        <v>7</v>
      </c>
      <c r="J74" s="36" t="s">
        <v>14</v>
      </c>
      <c r="K74" s="4">
        <f t="shared" si="12"/>
        <v>31</v>
      </c>
      <c r="L74" s="36" t="s">
        <v>64</v>
      </c>
      <c r="M74" s="495">
        <v>700</v>
      </c>
      <c r="N74" s="100">
        <f t="shared" si="13"/>
        <v>1016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2">
        <v>8</v>
      </c>
      <c r="J75" s="36" t="s">
        <v>15</v>
      </c>
      <c r="K75" s="4">
        <f t="shared" si="12"/>
        <v>14</v>
      </c>
      <c r="L75" s="36" t="s">
        <v>19</v>
      </c>
      <c r="M75" s="495">
        <v>636</v>
      </c>
      <c r="N75" s="100">
        <f t="shared" si="13"/>
        <v>832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2">
        <v>10</v>
      </c>
      <c r="J76" s="36" t="s">
        <v>16</v>
      </c>
      <c r="K76" s="15">
        <f t="shared" si="12"/>
        <v>25</v>
      </c>
      <c r="L76" s="85" t="s">
        <v>29</v>
      </c>
      <c r="M76" s="496">
        <v>2970</v>
      </c>
      <c r="N76" s="191">
        <f t="shared" si="13"/>
        <v>721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8">
        <v>0</v>
      </c>
      <c r="I77" s="92">
        <v>11</v>
      </c>
      <c r="J77" s="36" t="s">
        <v>17</v>
      </c>
      <c r="K77" s="4"/>
      <c r="L77" s="130" t="s">
        <v>62</v>
      </c>
      <c r="M77" s="353">
        <v>53199</v>
      </c>
      <c r="N77" s="196">
        <f>SUM(H90)</f>
        <v>47170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47">
        <v>0</v>
      </c>
      <c r="I78" s="92">
        <v>12</v>
      </c>
      <c r="J78" s="36" t="s">
        <v>18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48">
        <v>0</v>
      </c>
      <c r="I79" s="92">
        <v>18</v>
      </c>
      <c r="J79" s="36" t="s">
        <v>22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09">
        <v>0</v>
      </c>
      <c r="I80" s="92">
        <v>20</v>
      </c>
      <c r="J80" s="36" t="s">
        <v>24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2">
        <v>21</v>
      </c>
      <c r="J81" s="36" t="s">
        <v>72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2">
        <v>22</v>
      </c>
      <c r="J82" s="36" t="s">
        <v>26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2">
        <v>27</v>
      </c>
      <c r="J83" s="36" t="s">
        <v>31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2">
        <v>28</v>
      </c>
      <c r="J84" s="36" t="s">
        <v>32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48">
        <v>0</v>
      </c>
      <c r="I85" s="92">
        <v>29</v>
      </c>
      <c r="J85" s="36" t="s">
        <v>54</v>
      </c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99">
        <v>0</v>
      </c>
      <c r="I86" s="92">
        <v>30</v>
      </c>
      <c r="J86" s="36" t="s">
        <v>33</v>
      </c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8">
        <v>0</v>
      </c>
      <c r="I87" s="92">
        <v>32</v>
      </c>
      <c r="J87" s="36" t="s">
        <v>35</v>
      </c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8">
        <v>0</v>
      </c>
      <c r="I88" s="92">
        <v>35</v>
      </c>
      <c r="J88" s="36" t="s">
        <v>36</v>
      </c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8">
        <v>0</v>
      </c>
      <c r="I89" s="92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3">
        <f>SUM(H50:H89)</f>
        <v>47170</v>
      </c>
      <c r="I90" s="92"/>
      <c r="J90" s="4" t="s">
        <v>48</v>
      </c>
      <c r="Q90" s="1"/>
      <c r="R90" s="12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P46" sqref="P46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84" t="s">
        <v>102</v>
      </c>
      <c r="I1" t="s">
        <v>49</v>
      </c>
      <c r="J1" s="50"/>
      <c r="K1" s="1"/>
      <c r="L1" s="51"/>
      <c r="N1" s="51"/>
      <c r="O1" s="52"/>
      <c r="Q1" s="1"/>
      <c r="R1" s="12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8" t="s">
        <v>190</v>
      </c>
      <c r="I2" s="4"/>
      <c r="J2" s="209" t="s">
        <v>102</v>
      </c>
      <c r="K2" s="90"/>
      <c r="L2" s="376" t="s">
        <v>184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100</v>
      </c>
      <c r="I3" s="4"/>
      <c r="J3" s="161" t="s">
        <v>9</v>
      </c>
      <c r="K3" s="90"/>
      <c r="L3" s="377" t="s">
        <v>100</v>
      </c>
      <c r="N3" s="52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100">
        <v>27330</v>
      </c>
      <c r="I4" s="92">
        <v>33</v>
      </c>
      <c r="J4" s="184" t="s">
        <v>0</v>
      </c>
      <c r="K4" s="136">
        <f>SUM(I4)</f>
        <v>33</v>
      </c>
      <c r="L4" s="369">
        <v>28571</v>
      </c>
      <c r="M4" s="108"/>
      <c r="N4" s="106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9">
        <v>10215</v>
      </c>
      <c r="I5" s="92">
        <v>36</v>
      </c>
      <c r="J5" s="184" t="s">
        <v>5</v>
      </c>
      <c r="K5" s="136">
        <f t="shared" ref="K5:K13" si="0">SUM(I5)</f>
        <v>36</v>
      </c>
      <c r="L5" s="370">
        <v>2928</v>
      </c>
      <c r="M5" s="108"/>
      <c r="N5" s="106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9">
        <v>10152</v>
      </c>
      <c r="I6" s="92">
        <v>9</v>
      </c>
      <c r="J6" s="410" t="s">
        <v>172</v>
      </c>
      <c r="K6" s="136">
        <f t="shared" si="0"/>
        <v>9</v>
      </c>
      <c r="L6" s="370">
        <v>7812</v>
      </c>
      <c r="M6" s="108"/>
      <c r="N6" s="101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99">
        <v>10056</v>
      </c>
      <c r="I7" s="92">
        <v>34</v>
      </c>
      <c r="J7" s="184" t="s">
        <v>1</v>
      </c>
      <c r="K7" s="136">
        <f t="shared" si="0"/>
        <v>34</v>
      </c>
      <c r="L7" s="370">
        <v>8742</v>
      </c>
      <c r="M7" s="108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9">
        <v>10002</v>
      </c>
      <c r="I8" s="92">
        <v>13</v>
      </c>
      <c r="J8" s="184" t="s">
        <v>7</v>
      </c>
      <c r="K8" s="136">
        <f t="shared" si="0"/>
        <v>13</v>
      </c>
      <c r="L8" s="370">
        <v>9023</v>
      </c>
      <c r="M8" s="108"/>
      <c r="N8" s="106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9">
        <v>5459</v>
      </c>
      <c r="I9" s="92">
        <v>24</v>
      </c>
      <c r="J9" s="184" t="s">
        <v>28</v>
      </c>
      <c r="K9" s="136">
        <f t="shared" si="0"/>
        <v>24</v>
      </c>
      <c r="L9" s="370">
        <v>7133</v>
      </c>
      <c r="M9" s="108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347">
        <v>3321</v>
      </c>
      <c r="I10" s="92">
        <v>25</v>
      </c>
      <c r="J10" s="184" t="s">
        <v>29</v>
      </c>
      <c r="K10" s="136">
        <f t="shared" si="0"/>
        <v>25</v>
      </c>
      <c r="L10" s="370">
        <v>3708</v>
      </c>
      <c r="M10" s="108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9">
        <v>2828</v>
      </c>
      <c r="I11" s="92">
        <v>12</v>
      </c>
      <c r="J11" s="184" t="s">
        <v>18</v>
      </c>
      <c r="K11" s="136">
        <f t="shared" si="0"/>
        <v>12</v>
      </c>
      <c r="L11" s="370">
        <v>1419</v>
      </c>
      <c r="M11" s="108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9">
        <v>1216</v>
      </c>
      <c r="I12" s="92">
        <v>38</v>
      </c>
      <c r="J12" s="184" t="s">
        <v>38</v>
      </c>
      <c r="K12" s="136">
        <f t="shared" si="0"/>
        <v>38</v>
      </c>
      <c r="L12" s="370">
        <v>489</v>
      </c>
      <c r="M12" s="108"/>
      <c r="O12" s="1"/>
      <c r="Q12" s="1"/>
      <c r="R12" s="52"/>
      <c r="S12" s="28"/>
      <c r="T12" s="28"/>
      <c r="U12" s="102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1">
        <v>1103</v>
      </c>
      <c r="I13" s="153">
        <v>1</v>
      </c>
      <c r="J13" s="255" t="s">
        <v>4</v>
      </c>
      <c r="K13" s="208">
        <f t="shared" si="0"/>
        <v>1</v>
      </c>
      <c r="L13" s="378">
        <v>534</v>
      </c>
      <c r="M13" s="109"/>
      <c r="N13" s="110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60">
        <v>1023</v>
      </c>
      <c r="I14" s="256">
        <v>40</v>
      </c>
      <c r="J14" s="484" t="s">
        <v>2</v>
      </c>
      <c r="K14" s="90" t="s">
        <v>8</v>
      </c>
      <c r="L14" s="379">
        <v>84539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9">
        <v>1018</v>
      </c>
      <c r="I15" s="92">
        <v>17</v>
      </c>
      <c r="J15" s="184" t="s">
        <v>21</v>
      </c>
      <c r="K15" s="56"/>
      <c r="L15" s="28"/>
      <c r="N15" s="58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9">
        <v>951</v>
      </c>
      <c r="I16" s="92">
        <v>20</v>
      </c>
      <c r="J16" s="184" t="s">
        <v>24</v>
      </c>
      <c r="K16" s="56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9">
        <v>790</v>
      </c>
      <c r="I17" s="92">
        <v>16</v>
      </c>
      <c r="J17" s="184" t="s">
        <v>3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8">
        <v>757</v>
      </c>
      <c r="I18" s="92">
        <v>26</v>
      </c>
      <c r="J18" s="184" t="s">
        <v>30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100">
        <v>714</v>
      </c>
      <c r="I19" s="92">
        <v>6</v>
      </c>
      <c r="J19" s="184" t="s">
        <v>13</v>
      </c>
      <c r="K19" s="1"/>
      <c r="L19" s="58" t="s">
        <v>70</v>
      </c>
      <c r="M19" s="105" t="s">
        <v>63</v>
      </c>
      <c r="N19" s="46" t="s">
        <v>75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9">
        <v>639</v>
      </c>
      <c r="I20" s="92">
        <v>31</v>
      </c>
      <c r="J20" s="92" t="s">
        <v>158</v>
      </c>
      <c r="K20" s="136">
        <f>SUM(I4)</f>
        <v>33</v>
      </c>
      <c r="L20" s="184" t="s">
        <v>0</v>
      </c>
      <c r="M20" s="380">
        <v>31228</v>
      </c>
      <c r="N20" s="100">
        <f>SUM(H4)</f>
        <v>27330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6" t="s">
        <v>46</v>
      </c>
      <c r="B21" s="67" t="s">
        <v>53</v>
      </c>
      <c r="C21" s="67" t="s">
        <v>187</v>
      </c>
      <c r="D21" s="67" t="s">
        <v>180</v>
      </c>
      <c r="E21" s="67" t="s">
        <v>51</v>
      </c>
      <c r="F21" s="67" t="s">
        <v>50</v>
      </c>
      <c r="G21" s="68" t="s">
        <v>52</v>
      </c>
      <c r="H21" s="347">
        <v>581</v>
      </c>
      <c r="I21" s="92">
        <v>21</v>
      </c>
      <c r="J21" s="184" t="s">
        <v>25</v>
      </c>
      <c r="K21" s="136">
        <f t="shared" ref="K21:K29" si="1">SUM(I5)</f>
        <v>36</v>
      </c>
      <c r="L21" s="184" t="s">
        <v>5</v>
      </c>
      <c r="M21" s="381">
        <v>4509</v>
      </c>
      <c r="N21" s="100">
        <f t="shared" ref="N21:N29" si="2">SUM(H5)</f>
        <v>10215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9">
        <v>1</v>
      </c>
      <c r="B22" s="184" t="s">
        <v>0</v>
      </c>
      <c r="C22" s="47">
        <f>SUM(H4)</f>
        <v>27330</v>
      </c>
      <c r="D22" s="111">
        <f>SUM(L4)</f>
        <v>28571</v>
      </c>
      <c r="E22" s="63">
        <f t="shared" ref="E22:E31" si="3">SUM(N20/M20*100)</f>
        <v>87.517612399128978</v>
      </c>
      <c r="F22" s="59">
        <f t="shared" ref="F22:F32" si="4">SUM(C22/D22*100)</f>
        <v>95.6564348465227</v>
      </c>
      <c r="G22" s="70"/>
      <c r="H22" s="99">
        <v>474</v>
      </c>
      <c r="I22" s="92">
        <v>18</v>
      </c>
      <c r="J22" s="184" t="s">
        <v>22</v>
      </c>
      <c r="K22" s="136">
        <f t="shared" si="1"/>
        <v>9</v>
      </c>
      <c r="L22" s="410" t="s">
        <v>171</v>
      </c>
      <c r="M22" s="381">
        <v>10980</v>
      </c>
      <c r="N22" s="100">
        <f t="shared" si="2"/>
        <v>10152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9">
        <v>2</v>
      </c>
      <c r="B23" s="184" t="s">
        <v>5</v>
      </c>
      <c r="C23" s="47">
        <f t="shared" ref="C23:C31" si="5">SUM(H5)</f>
        <v>10215</v>
      </c>
      <c r="D23" s="111">
        <f t="shared" ref="D23:D31" si="6">SUM(L5)</f>
        <v>2928</v>
      </c>
      <c r="E23" s="63">
        <f t="shared" si="3"/>
        <v>226.54690618762476</v>
      </c>
      <c r="F23" s="59">
        <f t="shared" si="4"/>
        <v>348.87295081967216</v>
      </c>
      <c r="G23" s="70"/>
      <c r="H23" s="99">
        <v>394</v>
      </c>
      <c r="I23" s="92">
        <v>22</v>
      </c>
      <c r="J23" s="184" t="s">
        <v>26</v>
      </c>
      <c r="K23" s="136">
        <f t="shared" si="1"/>
        <v>34</v>
      </c>
      <c r="L23" s="184" t="s">
        <v>1</v>
      </c>
      <c r="M23" s="381">
        <v>9790</v>
      </c>
      <c r="N23" s="100">
        <f t="shared" si="2"/>
        <v>10056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9">
        <v>3</v>
      </c>
      <c r="B24" s="410" t="s">
        <v>171</v>
      </c>
      <c r="C24" s="47">
        <f t="shared" si="5"/>
        <v>10152</v>
      </c>
      <c r="D24" s="111">
        <f t="shared" si="6"/>
        <v>7812</v>
      </c>
      <c r="E24" s="63">
        <f t="shared" si="3"/>
        <v>92.459016393442624</v>
      </c>
      <c r="F24" s="59">
        <f t="shared" si="4"/>
        <v>129.95391705069125</v>
      </c>
      <c r="G24" s="70"/>
      <c r="H24" s="99">
        <v>230</v>
      </c>
      <c r="I24" s="92">
        <v>14</v>
      </c>
      <c r="J24" s="184" t="s">
        <v>19</v>
      </c>
      <c r="K24" s="136">
        <f t="shared" si="1"/>
        <v>13</v>
      </c>
      <c r="L24" s="184" t="s">
        <v>7</v>
      </c>
      <c r="M24" s="381">
        <v>9656</v>
      </c>
      <c r="N24" s="100">
        <f t="shared" si="2"/>
        <v>10002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9">
        <v>4</v>
      </c>
      <c r="B25" s="184" t="s">
        <v>1</v>
      </c>
      <c r="C25" s="47">
        <f t="shared" si="5"/>
        <v>10056</v>
      </c>
      <c r="D25" s="111">
        <f t="shared" si="6"/>
        <v>8742</v>
      </c>
      <c r="E25" s="63">
        <f t="shared" si="3"/>
        <v>102.7170582226762</v>
      </c>
      <c r="F25" s="59">
        <f t="shared" si="4"/>
        <v>115.0308853809197</v>
      </c>
      <c r="G25" s="70"/>
      <c r="H25" s="99">
        <v>229</v>
      </c>
      <c r="I25" s="92">
        <v>2</v>
      </c>
      <c r="J25" s="184" t="s">
        <v>6</v>
      </c>
      <c r="K25" s="136">
        <f t="shared" si="1"/>
        <v>24</v>
      </c>
      <c r="L25" s="184" t="s">
        <v>28</v>
      </c>
      <c r="M25" s="381">
        <v>4590</v>
      </c>
      <c r="N25" s="100">
        <f t="shared" si="2"/>
        <v>5459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9">
        <v>5</v>
      </c>
      <c r="B26" s="184" t="s">
        <v>7</v>
      </c>
      <c r="C26" s="47">
        <f t="shared" si="5"/>
        <v>10002</v>
      </c>
      <c r="D26" s="111">
        <f t="shared" si="6"/>
        <v>9023</v>
      </c>
      <c r="E26" s="63">
        <f t="shared" si="3"/>
        <v>103.58326429163213</v>
      </c>
      <c r="F26" s="59">
        <f t="shared" si="4"/>
        <v>110.85004987254794</v>
      </c>
      <c r="G26" s="80"/>
      <c r="H26" s="99">
        <v>61</v>
      </c>
      <c r="I26" s="92">
        <v>11</v>
      </c>
      <c r="J26" s="184" t="s">
        <v>17</v>
      </c>
      <c r="K26" s="136">
        <f t="shared" si="1"/>
        <v>25</v>
      </c>
      <c r="L26" s="184" t="s">
        <v>29</v>
      </c>
      <c r="M26" s="381">
        <v>3224</v>
      </c>
      <c r="N26" s="100">
        <f t="shared" si="2"/>
        <v>3321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9">
        <v>6</v>
      </c>
      <c r="B27" s="184" t="s">
        <v>28</v>
      </c>
      <c r="C27" s="47">
        <f t="shared" si="5"/>
        <v>5459</v>
      </c>
      <c r="D27" s="111">
        <f t="shared" si="6"/>
        <v>7133</v>
      </c>
      <c r="E27" s="63">
        <f t="shared" si="3"/>
        <v>118.93246187363835</v>
      </c>
      <c r="F27" s="59">
        <f t="shared" si="4"/>
        <v>76.531613626804997</v>
      </c>
      <c r="G27" s="84"/>
      <c r="H27" s="99">
        <v>58</v>
      </c>
      <c r="I27" s="92">
        <v>5</v>
      </c>
      <c r="J27" s="184" t="s">
        <v>12</v>
      </c>
      <c r="K27" s="136">
        <f t="shared" si="1"/>
        <v>12</v>
      </c>
      <c r="L27" s="184" t="s">
        <v>18</v>
      </c>
      <c r="M27" s="381">
        <v>1331</v>
      </c>
      <c r="N27" s="100">
        <f t="shared" si="2"/>
        <v>2828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9">
        <v>7</v>
      </c>
      <c r="B28" s="184" t="s">
        <v>29</v>
      </c>
      <c r="C28" s="47">
        <f t="shared" si="5"/>
        <v>3321</v>
      </c>
      <c r="D28" s="111">
        <f t="shared" si="6"/>
        <v>3708</v>
      </c>
      <c r="E28" s="63">
        <f t="shared" si="3"/>
        <v>103.00868486352357</v>
      </c>
      <c r="F28" s="59">
        <f t="shared" si="4"/>
        <v>89.563106796116514</v>
      </c>
      <c r="G28" s="70"/>
      <c r="H28" s="99">
        <v>30</v>
      </c>
      <c r="I28" s="92">
        <v>39</v>
      </c>
      <c r="J28" s="184" t="s">
        <v>39</v>
      </c>
      <c r="K28" s="136">
        <f t="shared" si="1"/>
        <v>38</v>
      </c>
      <c r="L28" s="184" t="s">
        <v>38</v>
      </c>
      <c r="M28" s="381">
        <v>1298</v>
      </c>
      <c r="N28" s="100">
        <f t="shared" si="2"/>
        <v>1216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9">
        <v>8</v>
      </c>
      <c r="B29" s="184" t="s">
        <v>18</v>
      </c>
      <c r="C29" s="47">
        <f t="shared" si="5"/>
        <v>2828</v>
      </c>
      <c r="D29" s="111">
        <f t="shared" si="6"/>
        <v>1419</v>
      </c>
      <c r="E29" s="63">
        <f t="shared" si="3"/>
        <v>212.47182569496621</v>
      </c>
      <c r="F29" s="59">
        <f t="shared" si="4"/>
        <v>199.29527836504582</v>
      </c>
      <c r="G29" s="81"/>
      <c r="H29" s="99">
        <v>23</v>
      </c>
      <c r="I29" s="92">
        <v>27</v>
      </c>
      <c r="J29" s="184" t="s">
        <v>31</v>
      </c>
      <c r="K29" s="208">
        <f t="shared" si="1"/>
        <v>1</v>
      </c>
      <c r="L29" s="255" t="s">
        <v>4</v>
      </c>
      <c r="M29" s="382">
        <v>1754</v>
      </c>
      <c r="N29" s="100">
        <f t="shared" si="2"/>
        <v>1103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9">
        <v>9</v>
      </c>
      <c r="B30" s="184" t="s">
        <v>38</v>
      </c>
      <c r="C30" s="47">
        <f t="shared" si="5"/>
        <v>1216</v>
      </c>
      <c r="D30" s="111">
        <f t="shared" si="6"/>
        <v>489</v>
      </c>
      <c r="E30" s="63">
        <f t="shared" si="3"/>
        <v>93.682588597842837</v>
      </c>
      <c r="F30" s="59">
        <f t="shared" si="4"/>
        <v>248.67075664621677</v>
      </c>
      <c r="G30" s="80"/>
      <c r="H30" s="99">
        <v>12</v>
      </c>
      <c r="I30" s="92">
        <v>29</v>
      </c>
      <c r="J30" s="184" t="s">
        <v>96</v>
      </c>
      <c r="K30" s="130"/>
      <c r="L30" s="392" t="s">
        <v>109</v>
      </c>
      <c r="M30" s="383">
        <v>87363</v>
      </c>
      <c r="N30" s="100">
        <f>SUM(H44)</f>
        <v>89681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2">
        <v>10</v>
      </c>
      <c r="B31" s="255" t="s">
        <v>4</v>
      </c>
      <c r="C31" s="47">
        <f t="shared" si="5"/>
        <v>1103</v>
      </c>
      <c r="D31" s="111">
        <f t="shared" si="6"/>
        <v>534</v>
      </c>
      <c r="E31" s="64">
        <f t="shared" si="3"/>
        <v>62.884834663626002</v>
      </c>
      <c r="F31" s="71">
        <f t="shared" si="4"/>
        <v>206.55430711610484</v>
      </c>
      <c r="G31" s="83"/>
      <c r="H31" s="99">
        <v>6</v>
      </c>
      <c r="I31" s="92">
        <v>15</v>
      </c>
      <c r="J31" s="184" t="s">
        <v>20</v>
      </c>
      <c r="K31" s="49"/>
      <c r="L31" s="251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3"/>
      <c r="B32" s="74" t="s">
        <v>58</v>
      </c>
      <c r="C32" s="75">
        <f>SUM(H44)</f>
        <v>89681</v>
      </c>
      <c r="D32" s="75">
        <f>SUM(L14)</f>
        <v>84539</v>
      </c>
      <c r="E32" s="76">
        <f>SUM(N30/M30*100)</f>
        <v>102.65329716241429</v>
      </c>
      <c r="F32" s="71">
        <f t="shared" si="4"/>
        <v>106.0823998391275</v>
      </c>
      <c r="G32" s="79"/>
      <c r="H32" s="100">
        <v>5</v>
      </c>
      <c r="I32" s="92">
        <v>32</v>
      </c>
      <c r="J32" s="184" t="s">
        <v>35</v>
      </c>
      <c r="K32" s="49"/>
      <c r="L32" s="250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9">
        <v>3</v>
      </c>
      <c r="I33" s="92">
        <v>4</v>
      </c>
      <c r="J33" s="184" t="s">
        <v>11</v>
      </c>
      <c r="K33" s="49"/>
      <c r="L33" s="250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8">
        <v>1</v>
      </c>
      <c r="I34" s="92">
        <v>23</v>
      </c>
      <c r="J34" s="184" t="s">
        <v>27</v>
      </c>
      <c r="K34" s="49"/>
      <c r="L34" s="250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100">
        <v>0</v>
      </c>
      <c r="I35" s="92">
        <v>3</v>
      </c>
      <c r="J35" s="184" t="s">
        <v>10</v>
      </c>
      <c r="K35" s="49"/>
      <c r="L35" s="250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9">
        <v>0</v>
      </c>
      <c r="I36" s="92">
        <v>7</v>
      </c>
      <c r="J36" s="184" t="s">
        <v>14</v>
      </c>
      <c r="K36" s="49"/>
      <c r="L36" s="250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9">
        <v>0</v>
      </c>
      <c r="I37" s="92">
        <v>8</v>
      </c>
      <c r="J37" s="184" t="s">
        <v>15</v>
      </c>
      <c r="K37" s="49"/>
      <c r="L37" s="28"/>
      <c r="Q37" s="1"/>
      <c r="R37" s="52"/>
      <c r="S37" s="28"/>
      <c r="T37" s="28"/>
      <c r="U37" s="28"/>
      <c r="V37" s="102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9">
        <v>0</v>
      </c>
      <c r="I38" s="92">
        <v>10</v>
      </c>
      <c r="J38" s="184" t="s">
        <v>16</v>
      </c>
      <c r="K38" s="49"/>
      <c r="L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347">
        <v>0</v>
      </c>
      <c r="I39" s="92">
        <v>19</v>
      </c>
      <c r="J39" s="184" t="s">
        <v>23</v>
      </c>
      <c r="K39" s="49"/>
      <c r="L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9">
        <v>0</v>
      </c>
      <c r="I40" s="92">
        <v>28</v>
      </c>
      <c r="J40" s="184" t="s">
        <v>32</v>
      </c>
      <c r="K40" s="49"/>
      <c r="L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347">
        <v>0</v>
      </c>
      <c r="I41" s="92">
        <v>30</v>
      </c>
      <c r="J41" s="184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347">
        <v>0</v>
      </c>
      <c r="I42" s="92">
        <v>35</v>
      </c>
      <c r="J42" s="184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9">
        <v>0</v>
      </c>
      <c r="I43" s="92">
        <v>37</v>
      </c>
      <c r="J43" s="184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3">
        <f>SUM(H4:H43)</f>
        <v>89681</v>
      </c>
      <c r="I44" s="4"/>
      <c r="J44" s="183" t="s">
        <v>107</v>
      </c>
      <c r="K44" s="62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9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t="s">
        <v>49</v>
      </c>
      <c r="J47" s="50"/>
      <c r="K47" s="1"/>
      <c r="L47" s="51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10" t="s">
        <v>187</v>
      </c>
      <c r="I48" s="4"/>
      <c r="J48" s="205" t="s">
        <v>105</v>
      </c>
      <c r="K48" s="90"/>
      <c r="L48" s="355" t="s">
        <v>184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100</v>
      </c>
      <c r="I49" s="4"/>
      <c r="J49" s="161" t="s">
        <v>9</v>
      </c>
      <c r="K49" s="112"/>
      <c r="L49" s="107" t="s">
        <v>100</v>
      </c>
      <c r="N49" s="52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515">
        <v>289282</v>
      </c>
      <c r="I50" s="184">
        <v>17</v>
      </c>
      <c r="J50" s="183" t="s">
        <v>21</v>
      </c>
      <c r="K50" s="139">
        <f>SUM(I50)</f>
        <v>17</v>
      </c>
      <c r="L50" s="356">
        <v>23960</v>
      </c>
      <c r="M50" s="87"/>
      <c r="N50" s="52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9">
        <v>75878</v>
      </c>
      <c r="I51" s="184">
        <v>36</v>
      </c>
      <c r="J51" s="184" t="s">
        <v>5</v>
      </c>
      <c r="K51" s="139">
        <f t="shared" ref="K51:K59" si="7">SUM(I51)</f>
        <v>36</v>
      </c>
      <c r="L51" s="356">
        <v>40775</v>
      </c>
      <c r="M51" s="87"/>
      <c r="N51" s="52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9">
        <v>28106</v>
      </c>
      <c r="I52" s="184">
        <v>16</v>
      </c>
      <c r="J52" s="183" t="s">
        <v>3</v>
      </c>
      <c r="K52" s="139">
        <f t="shared" si="7"/>
        <v>16</v>
      </c>
      <c r="L52" s="356">
        <v>18971</v>
      </c>
      <c r="M52" s="87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9">
        <v>17009</v>
      </c>
      <c r="I53" s="184">
        <v>26</v>
      </c>
      <c r="J53" s="183" t="s">
        <v>30</v>
      </c>
      <c r="K53" s="139">
        <f t="shared" si="7"/>
        <v>26</v>
      </c>
      <c r="L53" s="356">
        <v>17004</v>
      </c>
      <c r="M53" s="87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6" t="s">
        <v>46</v>
      </c>
      <c r="B54" s="67" t="s">
        <v>53</v>
      </c>
      <c r="C54" s="67" t="s">
        <v>187</v>
      </c>
      <c r="D54" s="67" t="s">
        <v>180</v>
      </c>
      <c r="E54" s="67" t="s">
        <v>51</v>
      </c>
      <c r="F54" s="67" t="s">
        <v>50</v>
      </c>
      <c r="G54" s="68" t="s">
        <v>52</v>
      </c>
      <c r="H54" s="99">
        <v>15197</v>
      </c>
      <c r="I54" s="184">
        <v>24</v>
      </c>
      <c r="J54" s="183" t="s">
        <v>28</v>
      </c>
      <c r="K54" s="139">
        <f t="shared" si="7"/>
        <v>24</v>
      </c>
      <c r="L54" s="356">
        <v>14186</v>
      </c>
      <c r="M54" s="87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9">
        <v>1</v>
      </c>
      <c r="B55" s="183" t="s">
        <v>21</v>
      </c>
      <c r="C55" s="47">
        <f>SUM(H50)</f>
        <v>289282</v>
      </c>
      <c r="D55" s="6">
        <f t="shared" ref="D55:D64" si="8">SUM(L50)</f>
        <v>23960</v>
      </c>
      <c r="E55" s="59">
        <f>SUM(N66/M66*100)</f>
        <v>121.59406157001867</v>
      </c>
      <c r="F55" s="59">
        <f t="shared" ref="F55:F65" si="9">SUM(C55/D55*100)</f>
        <v>1207.3539232053422</v>
      </c>
      <c r="G55" s="70"/>
      <c r="H55" s="99">
        <v>11178</v>
      </c>
      <c r="I55" s="184">
        <v>33</v>
      </c>
      <c r="J55" s="183" t="s">
        <v>0</v>
      </c>
      <c r="K55" s="139">
        <f t="shared" si="7"/>
        <v>33</v>
      </c>
      <c r="L55" s="356">
        <v>4313</v>
      </c>
      <c r="M55" s="87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9">
        <v>2</v>
      </c>
      <c r="B56" s="184" t="s">
        <v>5</v>
      </c>
      <c r="C56" s="47">
        <f t="shared" ref="C56:C64" si="10">SUM(H51)</f>
        <v>75878</v>
      </c>
      <c r="D56" s="6">
        <f t="shared" si="8"/>
        <v>40775</v>
      </c>
      <c r="E56" s="59">
        <f t="shared" ref="E56:E65" si="11">SUM(N67/M67*100)</f>
        <v>93.048180803708291</v>
      </c>
      <c r="F56" s="59">
        <f t="shared" si="9"/>
        <v>186.08951563458001</v>
      </c>
      <c r="G56" s="70"/>
      <c r="H56" s="347">
        <v>10431</v>
      </c>
      <c r="I56" s="183">
        <v>25</v>
      </c>
      <c r="J56" s="183" t="s">
        <v>29</v>
      </c>
      <c r="K56" s="139">
        <f t="shared" si="7"/>
        <v>25</v>
      </c>
      <c r="L56" s="356">
        <v>9590</v>
      </c>
      <c r="M56" s="87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9">
        <v>3</v>
      </c>
      <c r="B57" s="183" t="s">
        <v>3</v>
      </c>
      <c r="C57" s="47">
        <f t="shared" si="10"/>
        <v>28106</v>
      </c>
      <c r="D57" s="6">
        <f t="shared" si="8"/>
        <v>18971</v>
      </c>
      <c r="E57" s="59">
        <f t="shared" si="11"/>
        <v>138.78135492790835</v>
      </c>
      <c r="F57" s="59">
        <f t="shared" si="9"/>
        <v>148.15244320278319</v>
      </c>
      <c r="G57" s="70"/>
      <c r="H57" s="99">
        <v>8780</v>
      </c>
      <c r="I57" s="184">
        <v>40</v>
      </c>
      <c r="J57" s="183" t="s">
        <v>2</v>
      </c>
      <c r="K57" s="139">
        <f t="shared" si="7"/>
        <v>40</v>
      </c>
      <c r="L57" s="356">
        <v>10159</v>
      </c>
      <c r="M57" s="87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9">
        <v>4</v>
      </c>
      <c r="B58" s="183" t="s">
        <v>30</v>
      </c>
      <c r="C58" s="47">
        <f t="shared" si="10"/>
        <v>17009</v>
      </c>
      <c r="D58" s="6">
        <f t="shared" si="8"/>
        <v>17004</v>
      </c>
      <c r="E58" s="59">
        <f t="shared" si="11"/>
        <v>99.450388820674746</v>
      </c>
      <c r="F58" s="59">
        <f t="shared" si="9"/>
        <v>100.02940484591861</v>
      </c>
      <c r="G58" s="70"/>
      <c r="H58" s="463">
        <v>8402</v>
      </c>
      <c r="I58" s="255">
        <v>38</v>
      </c>
      <c r="J58" s="186" t="s">
        <v>38</v>
      </c>
      <c r="K58" s="139">
        <f t="shared" si="7"/>
        <v>38</v>
      </c>
      <c r="L58" s="354">
        <v>8481</v>
      </c>
      <c r="M58" s="87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9">
        <v>5</v>
      </c>
      <c r="B59" s="183" t="s">
        <v>28</v>
      </c>
      <c r="C59" s="47">
        <f t="shared" si="10"/>
        <v>15197</v>
      </c>
      <c r="D59" s="6">
        <f t="shared" si="8"/>
        <v>14186</v>
      </c>
      <c r="E59" s="59">
        <f t="shared" si="11"/>
        <v>110.22702545876551</v>
      </c>
      <c r="F59" s="59">
        <f t="shared" si="9"/>
        <v>107.12674467785139</v>
      </c>
      <c r="G59" s="80"/>
      <c r="H59" s="463">
        <v>6477</v>
      </c>
      <c r="I59" s="255">
        <v>37</v>
      </c>
      <c r="J59" s="186" t="s">
        <v>37</v>
      </c>
      <c r="K59" s="139">
        <f t="shared" si="7"/>
        <v>37</v>
      </c>
      <c r="L59" s="354">
        <v>5023</v>
      </c>
      <c r="M59" s="87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9">
        <v>6</v>
      </c>
      <c r="B60" s="183" t="s">
        <v>0</v>
      </c>
      <c r="C60" s="47">
        <f t="shared" si="10"/>
        <v>11178</v>
      </c>
      <c r="D60" s="6">
        <f t="shared" si="8"/>
        <v>4313</v>
      </c>
      <c r="E60" s="59">
        <f t="shared" si="11"/>
        <v>79.604045007833648</v>
      </c>
      <c r="F60" s="59">
        <f t="shared" si="9"/>
        <v>259.16995130999305</v>
      </c>
      <c r="G60" s="70"/>
      <c r="H60" s="482">
        <v>2748</v>
      </c>
      <c r="I60" s="257">
        <v>15</v>
      </c>
      <c r="J60" s="257" t="s">
        <v>20</v>
      </c>
      <c r="K60" s="90" t="s">
        <v>8</v>
      </c>
      <c r="L60" s="358">
        <v>169330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9">
        <v>7</v>
      </c>
      <c r="B61" s="183" t="s">
        <v>29</v>
      </c>
      <c r="C61" s="47">
        <f t="shared" si="10"/>
        <v>10431</v>
      </c>
      <c r="D61" s="6">
        <f t="shared" si="8"/>
        <v>9590</v>
      </c>
      <c r="E61" s="59">
        <f t="shared" si="11"/>
        <v>100.00958772770853</v>
      </c>
      <c r="F61" s="59">
        <f t="shared" si="9"/>
        <v>108.76955161626694</v>
      </c>
      <c r="G61" s="70"/>
      <c r="H61" s="99">
        <v>2279</v>
      </c>
      <c r="I61" s="184">
        <v>30</v>
      </c>
      <c r="J61" s="183" t="s">
        <v>99</v>
      </c>
      <c r="K61" s="56"/>
      <c r="L61" s="28"/>
      <c r="N61" s="58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9">
        <v>8</v>
      </c>
      <c r="B62" s="183" t="s">
        <v>2</v>
      </c>
      <c r="C62" s="47">
        <f t="shared" si="10"/>
        <v>8780</v>
      </c>
      <c r="D62" s="6">
        <f t="shared" si="8"/>
        <v>10159</v>
      </c>
      <c r="E62" s="59">
        <f t="shared" si="11"/>
        <v>84.650983416891634</v>
      </c>
      <c r="F62" s="59">
        <f t="shared" si="9"/>
        <v>86.425829313908849</v>
      </c>
      <c r="G62" s="81"/>
      <c r="H62" s="347">
        <v>2084</v>
      </c>
      <c r="I62" s="183">
        <v>39</v>
      </c>
      <c r="J62" s="183" t="s">
        <v>39</v>
      </c>
      <c r="K62" s="56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9">
        <v>9</v>
      </c>
      <c r="B63" s="186" t="s">
        <v>38</v>
      </c>
      <c r="C63" s="47">
        <f t="shared" si="10"/>
        <v>8402</v>
      </c>
      <c r="D63" s="6">
        <f t="shared" si="8"/>
        <v>8481</v>
      </c>
      <c r="E63" s="59">
        <f t="shared" si="11"/>
        <v>84.997470915528581</v>
      </c>
      <c r="F63" s="59">
        <f t="shared" si="9"/>
        <v>99.068506072397128</v>
      </c>
      <c r="G63" s="80"/>
      <c r="H63" s="99">
        <v>1842</v>
      </c>
      <c r="I63" s="184">
        <v>34</v>
      </c>
      <c r="J63" s="183" t="s">
        <v>1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2">
        <v>10</v>
      </c>
      <c r="B64" s="186" t="s">
        <v>37</v>
      </c>
      <c r="C64" s="47">
        <f t="shared" si="10"/>
        <v>6477</v>
      </c>
      <c r="D64" s="6">
        <f t="shared" si="8"/>
        <v>5023</v>
      </c>
      <c r="E64" s="65">
        <f t="shared" si="11"/>
        <v>93.625325238508239</v>
      </c>
      <c r="F64" s="59">
        <f t="shared" si="9"/>
        <v>128.94684451522994</v>
      </c>
      <c r="G64" s="83"/>
      <c r="H64" s="138">
        <v>1828</v>
      </c>
      <c r="I64" s="184">
        <v>35</v>
      </c>
      <c r="J64" s="183" t="s">
        <v>36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3"/>
      <c r="B65" s="74" t="s">
        <v>58</v>
      </c>
      <c r="C65" s="75">
        <f>SUM(H90)</f>
        <v>486927</v>
      </c>
      <c r="D65" s="75">
        <f>SUM(L60)</f>
        <v>169330</v>
      </c>
      <c r="E65" s="78">
        <f t="shared" si="11"/>
        <v>110.93424281154527</v>
      </c>
      <c r="F65" s="78">
        <f t="shared" si="9"/>
        <v>287.5609756097561</v>
      </c>
      <c r="G65" s="79"/>
      <c r="H65" s="100">
        <v>1368</v>
      </c>
      <c r="I65" s="184">
        <v>14</v>
      </c>
      <c r="J65" s="183" t="s">
        <v>19</v>
      </c>
      <c r="K65" s="1"/>
      <c r="L65" s="219" t="s">
        <v>105</v>
      </c>
      <c r="M65" s="158" t="s">
        <v>76</v>
      </c>
      <c r="N65" t="s">
        <v>75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99">
        <v>1123</v>
      </c>
      <c r="I66" s="183">
        <v>1</v>
      </c>
      <c r="J66" s="183" t="s">
        <v>4</v>
      </c>
      <c r="K66" s="132">
        <f>SUM(I50)</f>
        <v>17</v>
      </c>
      <c r="L66" s="183" t="s">
        <v>21</v>
      </c>
      <c r="M66" s="368">
        <v>237908</v>
      </c>
      <c r="N66" s="100">
        <f>SUM(H50)</f>
        <v>289282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99">
        <v>1116</v>
      </c>
      <c r="I67" s="183">
        <v>21</v>
      </c>
      <c r="J67" s="183" t="s">
        <v>25</v>
      </c>
      <c r="K67" s="132">
        <f t="shared" ref="K67:K75" si="12">SUM(I51)</f>
        <v>36</v>
      </c>
      <c r="L67" s="184" t="s">
        <v>5</v>
      </c>
      <c r="M67" s="366">
        <v>81547</v>
      </c>
      <c r="N67" s="100">
        <f t="shared" ref="N67:N75" si="13">SUM(H51)</f>
        <v>75878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9">
        <v>1114</v>
      </c>
      <c r="I68" s="184">
        <v>29</v>
      </c>
      <c r="J68" s="183" t="s">
        <v>96</v>
      </c>
      <c r="K68" s="132">
        <f t="shared" si="12"/>
        <v>16</v>
      </c>
      <c r="L68" s="183" t="s">
        <v>3</v>
      </c>
      <c r="M68" s="366">
        <v>20252</v>
      </c>
      <c r="N68" s="100">
        <f t="shared" si="13"/>
        <v>28106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9">
        <v>328</v>
      </c>
      <c r="I69" s="183">
        <v>13</v>
      </c>
      <c r="J69" s="183" t="s">
        <v>7</v>
      </c>
      <c r="K69" s="132">
        <f t="shared" si="12"/>
        <v>26</v>
      </c>
      <c r="L69" s="183" t="s">
        <v>30</v>
      </c>
      <c r="M69" s="366">
        <v>17103</v>
      </c>
      <c r="N69" s="100">
        <f t="shared" si="13"/>
        <v>17009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99">
        <v>101</v>
      </c>
      <c r="I70" s="183">
        <v>9</v>
      </c>
      <c r="J70" s="395" t="s">
        <v>172</v>
      </c>
      <c r="K70" s="132">
        <f t="shared" si="12"/>
        <v>24</v>
      </c>
      <c r="L70" s="183" t="s">
        <v>28</v>
      </c>
      <c r="M70" s="366">
        <v>13787</v>
      </c>
      <c r="N70" s="100">
        <f t="shared" si="13"/>
        <v>15197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9">
        <v>59</v>
      </c>
      <c r="I71" s="183">
        <v>22</v>
      </c>
      <c r="J71" s="183" t="s">
        <v>26</v>
      </c>
      <c r="K71" s="132">
        <f t="shared" si="12"/>
        <v>33</v>
      </c>
      <c r="L71" s="183" t="s">
        <v>0</v>
      </c>
      <c r="M71" s="366">
        <v>14042</v>
      </c>
      <c r="N71" s="100">
        <f t="shared" si="13"/>
        <v>11178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9">
        <v>49</v>
      </c>
      <c r="I72" s="183">
        <v>20</v>
      </c>
      <c r="J72" s="183" t="s">
        <v>24</v>
      </c>
      <c r="K72" s="132">
        <f t="shared" si="12"/>
        <v>25</v>
      </c>
      <c r="L72" s="183" t="s">
        <v>29</v>
      </c>
      <c r="M72" s="366">
        <v>10430</v>
      </c>
      <c r="N72" s="100">
        <f t="shared" si="13"/>
        <v>10431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9">
        <v>43</v>
      </c>
      <c r="I73" s="183">
        <v>27</v>
      </c>
      <c r="J73" s="183" t="s">
        <v>31</v>
      </c>
      <c r="K73" s="132">
        <f t="shared" si="12"/>
        <v>40</v>
      </c>
      <c r="L73" s="183" t="s">
        <v>2</v>
      </c>
      <c r="M73" s="366">
        <v>10372</v>
      </c>
      <c r="N73" s="100">
        <f t="shared" si="13"/>
        <v>8780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347">
        <v>41</v>
      </c>
      <c r="I74" s="183">
        <v>28</v>
      </c>
      <c r="J74" s="183" t="s">
        <v>32</v>
      </c>
      <c r="K74" s="132">
        <f t="shared" si="12"/>
        <v>38</v>
      </c>
      <c r="L74" s="186" t="s">
        <v>38</v>
      </c>
      <c r="M74" s="367">
        <v>9885</v>
      </c>
      <c r="N74" s="100">
        <f t="shared" si="13"/>
        <v>8402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9">
        <v>30</v>
      </c>
      <c r="I75" s="183">
        <v>4</v>
      </c>
      <c r="J75" s="183" t="s">
        <v>11</v>
      </c>
      <c r="K75" s="132">
        <f t="shared" si="12"/>
        <v>37</v>
      </c>
      <c r="L75" s="186" t="s">
        <v>37</v>
      </c>
      <c r="M75" s="367">
        <v>6918</v>
      </c>
      <c r="N75" s="191">
        <f t="shared" si="13"/>
        <v>6477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222">
        <v>30</v>
      </c>
      <c r="I76" s="183">
        <v>23</v>
      </c>
      <c r="J76" s="183" t="s">
        <v>27</v>
      </c>
      <c r="K76" s="4"/>
      <c r="L76" s="392" t="s">
        <v>109</v>
      </c>
      <c r="M76" s="399">
        <v>438933</v>
      </c>
      <c r="N76" s="196">
        <f>SUM(H90)</f>
        <v>486927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347">
        <v>3</v>
      </c>
      <c r="I77" s="183">
        <v>11</v>
      </c>
      <c r="J77" s="183" t="s">
        <v>17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100">
        <v>1</v>
      </c>
      <c r="I78" s="183">
        <v>18</v>
      </c>
      <c r="J78" s="183" t="s">
        <v>22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9">
        <v>0</v>
      </c>
      <c r="I79" s="183">
        <v>2</v>
      </c>
      <c r="J79" s="183" t="s">
        <v>6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8">
        <v>0</v>
      </c>
      <c r="I80" s="183">
        <v>3</v>
      </c>
      <c r="J80" s="183" t="s">
        <v>10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00">
        <v>0</v>
      </c>
      <c r="I81" s="183">
        <v>5</v>
      </c>
      <c r="J81" s="183" t="s">
        <v>12</v>
      </c>
      <c r="K81" s="49"/>
      <c r="L81" s="32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9">
        <v>0</v>
      </c>
      <c r="I82" s="183">
        <v>6</v>
      </c>
      <c r="J82" s="183" t="s">
        <v>13</v>
      </c>
      <c r="K82" s="49"/>
      <c r="L82" s="32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99">
        <v>0</v>
      </c>
      <c r="I83" s="183">
        <v>7</v>
      </c>
      <c r="J83" s="183" t="s">
        <v>14</v>
      </c>
      <c r="K83" s="49"/>
      <c r="L83" s="32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9">
        <v>0</v>
      </c>
      <c r="I84" s="183">
        <v>8</v>
      </c>
      <c r="J84" s="183" t="s">
        <v>15</v>
      </c>
      <c r="K84" s="49"/>
      <c r="L84" s="32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9">
        <v>0</v>
      </c>
      <c r="I85" s="183">
        <v>10</v>
      </c>
      <c r="J85" s="183" t="s">
        <v>16</v>
      </c>
      <c r="K85" s="49"/>
      <c r="L85" s="32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9">
        <v>0</v>
      </c>
      <c r="I86" s="184">
        <v>12</v>
      </c>
      <c r="J86" s="184" t="s">
        <v>18</v>
      </c>
      <c r="K86" s="49"/>
      <c r="L86" s="32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9">
        <v>0</v>
      </c>
      <c r="I87" s="183">
        <v>19</v>
      </c>
      <c r="J87" s="183" t="s">
        <v>23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9">
        <v>0</v>
      </c>
      <c r="I88" s="183">
        <v>31</v>
      </c>
      <c r="J88" s="183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9">
        <v>0</v>
      </c>
      <c r="I89" s="183">
        <v>32</v>
      </c>
      <c r="J89" s="183" t="s">
        <v>35</v>
      </c>
      <c r="K89" s="49"/>
      <c r="L89" s="28"/>
    </row>
    <row r="90" spans="8:30" ht="13.5" customHeight="1" x14ac:dyDescent="0.15">
      <c r="H90" s="133">
        <f>SUM(H50:H89)</f>
        <v>486927</v>
      </c>
      <c r="I90" s="4"/>
      <c r="J90" s="7" t="s">
        <v>48</v>
      </c>
      <c r="K90" s="62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N54" sqref="N54"/>
    </sheetView>
  </sheetViews>
  <sheetFormatPr defaultRowHeight="13.5" x14ac:dyDescent="0.15"/>
  <cols>
    <col min="1" max="1" width="6.125" style="475" customWidth="1"/>
    <col min="2" max="2" width="19.375" style="475" customWidth="1"/>
    <col min="3" max="4" width="13.25" style="475" customWidth="1"/>
    <col min="5" max="6" width="11.875" style="475" customWidth="1"/>
    <col min="7" max="7" width="17.875" style="475" customWidth="1"/>
    <col min="8" max="8" width="3.75" style="475" customWidth="1"/>
    <col min="9" max="9" width="18.5" style="31" customWidth="1"/>
    <col min="10" max="10" width="12.875" style="475" customWidth="1"/>
    <col min="11" max="11" width="5.5" style="475" customWidth="1"/>
    <col min="12" max="12" width="4.25" style="475" customWidth="1"/>
    <col min="13" max="13" width="17.25" style="475" customWidth="1"/>
    <col min="14" max="14" width="17.625" style="475" customWidth="1"/>
    <col min="15" max="15" width="3.75" style="27" customWidth="1"/>
    <col min="16" max="16" width="18" style="475" customWidth="1"/>
    <col min="17" max="17" width="13.875" style="475" customWidth="1"/>
    <col min="18" max="18" width="11.5" style="475" customWidth="1"/>
    <col min="19" max="19" width="14" style="475" customWidth="1"/>
    <col min="20" max="16384" width="9" style="475"/>
  </cols>
  <sheetData>
    <row r="1" spans="1:19" ht="22.5" customHeight="1" x14ac:dyDescent="0.15">
      <c r="A1" s="546" t="s">
        <v>215</v>
      </c>
      <c r="B1" s="547"/>
      <c r="C1" s="547"/>
      <c r="D1" s="547"/>
      <c r="E1" s="547"/>
      <c r="F1" s="547"/>
      <c r="G1" s="547"/>
      <c r="I1" s="483"/>
      <c r="J1" s="498" t="s">
        <v>200</v>
      </c>
      <c r="M1" s="17"/>
      <c r="N1" s="475" t="s">
        <v>187</v>
      </c>
      <c r="O1" s="509" t="s">
        <v>206</v>
      </c>
      <c r="P1" s="53"/>
      <c r="Q1" s="332" t="s">
        <v>180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1" t="s">
        <v>9</v>
      </c>
      <c r="J2" s="9" t="s">
        <v>68</v>
      </c>
      <c r="K2" s="4" t="s">
        <v>44</v>
      </c>
      <c r="L2" s="4"/>
      <c r="M2" s="9" t="s">
        <v>9</v>
      </c>
      <c r="N2" s="510" t="s">
        <v>206</v>
      </c>
      <c r="O2" s="100"/>
      <c r="P2" s="92"/>
      <c r="Q2" s="510" t="s">
        <v>206</v>
      </c>
      <c r="R2" s="507"/>
      <c r="S2" s="508"/>
    </row>
    <row r="3" spans="1:19" ht="13.5" customHeight="1" x14ac:dyDescent="0.15">
      <c r="A3" s="1"/>
      <c r="B3" s="1"/>
      <c r="C3" s="1"/>
      <c r="D3" s="1"/>
      <c r="E3" s="1"/>
      <c r="F3" s="1"/>
      <c r="H3" s="92">
        <v>17</v>
      </c>
      <c r="I3" s="183" t="s">
        <v>21</v>
      </c>
      <c r="J3" s="14">
        <v>343069</v>
      </c>
      <c r="K3" s="226">
        <v>1</v>
      </c>
      <c r="L3" s="4">
        <f>SUM(H3)</f>
        <v>17</v>
      </c>
      <c r="M3" s="183" t="s">
        <v>21</v>
      </c>
      <c r="N3" s="14">
        <f>SUM(J3)</f>
        <v>343069</v>
      </c>
      <c r="O3" s="4">
        <f>SUM(H3)</f>
        <v>17</v>
      </c>
      <c r="P3" s="183" t="s">
        <v>21</v>
      </c>
      <c r="Q3" s="227">
        <v>78213</v>
      </c>
      <c r="R3" s="507"/>
      <c r="S3" s="508"/>
    </row>
    <row r="4" spans="1:19" ht="13.5" customHeight="1" x14ac:dyDescent="0.15">
      <c r="H4" s="92">
        <v>36</v>
      </c>
      <c r="I4" s="184" t="s">
        <v>5</v>
      </c>
      <c r="J4" s="14">
        <v>142676</v>
      </c>
      <c r="K4" s="226">
        <v>2</v>
      </c>
      <c r="L4" s="4">
        <f t="shared" ref="L4:L12" si="0">SUM(H4)</f>
        <v>36</v>
      </c>
      <c r="M4" s="184" t="s">
        <v>5</v>
      </c>
      <c r="N4" s="14">
        <f t="shared" ref="N4:N12" si="1">SUM(J4)</f>
        <v>142676</v>
      </c>
      <c r="O4" s="4">
        <f t="shared" ref="O4:O12" si="2">SUM(H4)</f>
        <v>36</v>
      </c>
      <c r="P4" s="184" t="s">
        <v>5</v>
      </c>
      <c r="Q4" s="97">
        <v>96271</v>
      </c>
      <c r="R4" s="507"/>
      <c r="S4" s="508"/>
    </row>
    <row r="5" spans="1:19" ht="13.5" customHeight="1" x14ac:dyDescent="0.15">
      <c r="H5" s="92">
        <v>26</v>
      </c>
      <c r="I5" s="183" t="s">
        <v>30</v>
      </c>
      <c r="J5" s="14">
        <v>134451</v>
      </c>
      <c r="K5" s="226">
        <v>3</v>
      </c>
      <c r="L5" s="4">
        <f t="shared" si="0"/>
        <v>26</v>
      </c>
      <c r="M5" s="183" t="s">
        <v>30</v>
      </c>
      <c r="N5" s="14">
        <f t="shared" si="1"/>
        <v>134451</v>
      </c>
      <c r="O5" s="4">
        <f t="shared" si="2"/>
        <v>26</v>
      </c>
      <c r="P5" s="183" t="s">
        <v>30</v>
      </c>
      <c r="Q5" s="97">
        <v>146619</v>
      </c>
      <c r="S5" s="53"/>
    </row>
    <row r="6" spans="1:19" ht="13.5" customHeight="1" x14ac:dyDescent="0.15">
      <c r="H6" s="92">
        <v>31</v>
      </c>
      <c r="I6" s="183" t="s">
        <v>64</v>
      </c>
      <c r="J6" s="14">
        <v>98863</v>
      </c>
      <c r="K6" s="226">
        <v>4</v>
      </c>
      <c r="L6" s="4">
        <f t="shared" si="0"/>
        <v>31</v>
      </c>
      <c r="M6" s="183" t="s">
        <v>64</v>
      </c>
      <c r="N6" s="14">
        <f t="shared" si="1"/>
        <v>98863</v>
      </c>
      <c r="O6" s="4">
        <f t="shared" si="2"/>
        <v>31</v>
      </c>
      <c r="P6" s="183" t="s">
        <v>64</v>
      </c>
      <c r="Q6" s="97">
        <v>93201</v>
      </c>
    </row>
    <row r="7" spans="1:19" ht="13.5" customHeight="1" x14ac:dyDescent="0.15">
      <c r="H7" s="92">
        <v>16</v>
      </c>
      <c r="I7" s="183" t="s">
        <v>3</v>
      </c>
      <c r="J7" s="98">
        <v>74759</v>
      </c>
      <c r="K7" s="226">
        <v>5</v>
      </c>
      <c r="L7" s="4">
        <f t="shared" si="0"/>
        <v>16</v>
      </c>
      <c r="M7" s="183" t="s">
        <v>3</v>
      </c>
      <c r="N7" s="14">
        <f t="shared" si="1"/>
        <v>74759</v>
      </c>
      <c r="O7" s="4">
        <f t="shared" si="2"/>
        <v>16</v>
      </c>
      <c r="P7" s="183" t="s">
        <v>3</v>
      </c>
      <c r="Q7" s="97">
        <v>64892</v>
      </c>
    </row>
    <row r="8" spans="1:19" ht="13.5" customHeight="1" x14ac:dyDescent="0.15">
      <c r="H8" s="92">
        <v>33</v>
      </c>
      <c r="I8" s="183" t="s">
        <v>0</v>
      </c>
      <c r="J8" s="14">
        <v>73521</v>
      </c>
      <c r="K8" s="226">
        <v>6</v>
      </c>
      <c r="L8" s="4">
        <f t="shared" si="0"/>
        <v>33</v>
      </c>
      <c r="M8" s="183" t="s">
        <v>0</v>
      </c>
      <c r="N8" s="14">
        <f t="shared" si="1"/>
        <v>73521</v>
      </c>
      <c r="O8" s="4">
        <f t="shared" si="2"/>
        <v>33</v>
      </c>
      <c r="P8" s="183" t="s">
        <v>0</v>
      </c>
      <c r="Q8" s="97">
        <v>73237</v>
      </c>
    </row>
    <row r="9" spans="1:19" ht="13.5" customHeight="1" x14ac:dyDescent="0.15">
      <c r="H9" s="153">
        <v>34</v>
      </c>
      <c r="I9" s="186" t="s">
        <v>1</v>
      </c>
      <c r="J9" s="253">
        <v>73221</v>
      </c>
      <c r="K9" s="226">
        <v>7</v>
      </c>
      <c r="L9" s="4">
        <f t="shared" si="0"/>
        <v>34</v>
      </c>
      <c r="M9" s="186" t="s">
        <v>1</v>
      </c>
      <c r="N9" s="14">
        <f t="shared" si="1"/>
        <v>73221</v>
      </c>
      <c r="O9" s="4">
        <f t="shared" si="2"/>
        <v>34</v>
      </c>
      <c r="P9" s="186" t="s">
        <v>1</v>
      </c>
      <c r="Q9" s="97">
        <v>66911</v>
      </c>
    </row>
    <row r="10" spans="1:19" ht="13.5" customHeight="1" x14ac:dyDescent="0.15">
      <c r="H10" s="351">
        <v>40</v>
      </c>
      <c r="I10" s="184" t="s">
        <v>2</v>
      </c>
      <c r="J10" s="14">
        <v>64100</v>
      </c>
      <c r="K10" s="226">
        <v>8</v>
      </c>
      <c r="L10" s="4">
        <f t="shared" si="0"/>
        <v>40</v>
      </c>
      <c r="M10" s="184" t="s">
        <v>2</v>
      </c>
      <c r="N10" s="14">
        <f t="shared" si="1"/>
        <v>64100</v>
      </c>
      <c r="O10" s="4">
        <f t="shared" si="2"/>
        <v>40</v>
      </c>
      <c r="P10" s="184" t="s">
        <v>2</v>
      </c>
      <c r="Q10" s="97">
        <v>86324</v>
      </c>
    </row>
    <row r="11" spans="1:19" ht="13.5" customHeight="1" x14ac:dyDescent="0.15">
      <c r="H11" s="153">
        <v>13</v>
      </c>
      <c r="I11" s="186" t="s">
        <v>7</v>
      </c>
      <c r="J11" s="152">
        <v>57897</v>
      </c>
      <c r="K11" s="226">
        <v>9</v>
      </c>
      <c r="L11" s="4">
        <f t="shared" si="0"/>
        <v>13</v>
      </c>
      <c r="M11" s="186" t="s">
        <v>7</v>
      </c>
      <c r="N11" s="14">
        <f t="shared" si="1"/>
        <v>57897</v>
      </c>
      <c r="O11" s="4">
        <f t="shared" si="2"/>
        <v>13</v>
      </c>
      <c r="P11" s="186" t="s">
        <v>7</v>
      </c>
      <c r="Q11" s="97">
        <v>43133</v>
      </c>
    </row>
    <row r="12" spans="1:19" ht="13.5" customHeight="1" thickBot="1" x14ac:dyDescent="0.2">
      <c r="H12" s="323">
        <v>2</v>
      </c>
      <c r="I12" s="465" t="s">
        <v>6</v>
      </c>
      <c r="J12" s="470">
        <v>50217</v>
      </c>
      <c r="K12" s="225">
        <v>10</v>
      </c>
      <c r="L12" s="4">
        <f t="shared" si="0"/>
        <v>2</v>
      </c>
      <c r="M12" s="465" t="s">
        <v>6</v>
      </c>
      <c r="N12" s="129">
        <f t="shared" si="1"/>
        <v>50217</v>
      </c>
      <c r="O12" s="15">
        <f t="shared" si="2"/>
        <v>2</v>
      </c>
      <c r="P12" s="465" t="s">
        <v>6</v>
      </c>
      <c r="Q12" s="228">
        <v>45392</v>
      </c>
    </row>
    <row r="13" spans="1:19" ht="13.5" customHeight="1" thickTop="1" thickBot="1" x14ac:dyDescent="0.2">
      <c r="H13" s="137">
        <v>38</v>
      </c>
      <c r="I13" s="200" t="s">
        <v>38</v>
      </c>
      <c r="J13" s="471">
        <v>49256</v>
      </c>
      <c r="K13" s="117"/>
      <c r="L13" s="86"/>
      <c r="M13" s="187"/>
      <c r="N13" s="398">
        <f>SUM(J43)</f>
        <v>1474124</v>
      </c>
      <c r="O13" s="4"/>
      <c r="P13" s="322" t="s">
        <v>8</v>
      </c>
      <c r="Q13" s="230">
        <v>1115857</v>
      </c>
    </row>
    <row r="14" spans="1:19" ht="13.5" customHeight="1" x14ac:dyDescent="0.15">
      <c r="B14" s="21"/>
      <c r="G14" s="1"/>
      <c r="H14" s="92">
        <v>25</v>
      </c>
      <c r="I14" s="183" t="s">
        <v>29</v>
      </c>
      <c r="J14" s="14">
        <v>44778</v>
      </c>
      <c r="K14" s="117"/>
      <c r="L14" s="28"/>
      <c r="N14" s="475" t="s">
        <v>59</v>
      </c>
      <c r="O14" s="475"/>
    </row>
    <row r="15" spans="1:19" ht="13.5" customHeight="1" x14ac:dyDescent="0.15">
      <c r="H15" s="92">
        <v>24</v>
      </c>
      <c r="I15" s="184" t="s">
        <v>28</v>
      </c>
      <c r="J15" s="469">
        <v>40114</v>
      </c>
      <c r="K15" s="117"/>
      <c r="L15" s="28"/>
      <c r="M15" s="1" t="s">
        <v>188</v>
      </c>
      <c r="N15" s="16"/>
      <c r="O15" s="475"/>
      <c r="P15" s="475" t="s">
        <v>189</v>
      </c>
      <c r="Q15" s="96" t="s">
        <v>207</v>
      </c>
    </row>
    <row r="16" spans="1:19" ht="13.5" customHeight="1" x14ac:dyDescent="0.15">
      <c r="B16" s="1"/>
      <c r="C16" s="16"/>
      <c r="D16" s="1"/>
      <c r="E16" s="19"/>
      <c r="F16" s="1"/>
      <c r="H16" s="92">
        <v>3</v>
      </c>
      <c r="I16" s="183" t="s">
        <v>10</v>
      </c>
      <c r="J16" s="14">
        <v>36783</v>
      </c>
      <c r="K16" s="117"/>
      <c r="L16" s="4">
        <f>SUM(L3)</f>
        <v>17</v>
      </c>
      <c r="M16" s="14">
        <f>SUM(N3)</f>
        <v>343069</v>
      </c>
      <c r="N16" s="183" t="s">
        <v>21</v>
      </c>
      <c r="O16" s="4">
        <f>SUM(O3)</f>
        <v>17</v>
      </c>
      <c r="P16" s="14">
        <f>SUM(M16)</f>
        <v>343069</v>
      </c>
      <c r="Q16" s="327">
        <v>313249</v>
      </c>
      <c r="R16" s="87"/>
    </row>
    <row r="17" spans="2:20" ht="13.5" customHeight="1" x14ac:dyDescent="0.15">
      <c r="B17" s="1"/>
      <c r="C17" s="16"/>
      <c r="D17" s="1"/>
      <c r="E17" s="19"/>
      <c r="F17" s="1"/>
      <c r="H17" s="92">
        <v>1</v>
      </c>
      <c r="I17" s="183" t="s">
        <v>4</v>
      </c>
      <c r="J17" s="14">
        <v>29594</v>
      </c>
      <c r="K17" s="117"/>
      <c r="L17" s="4">
        <f t="shared" ref="L17:L25" si="3">SUM(L4)</f>
        <v>36</v>
      </c>
      <c r="M17" s="14">
        <f t="shared" ref="M17:M25" si="4">SUM(N4)</f>
        <v>142676</v>
      </c>
      <c r="N17" s="184" t="s">
        <v>5</v>
      </c>
      <c r="O17" s="4">
        <f t="shared" ref="O17:O25" si="5">SUM(O4)</f>
        <v>36</v>
      </c>
      <c r="P17" s="14">
        <f t="shared" ref="P17:P25" si="6">SUM(M17)</f>
        <v>142676</v>
      </c>
      <c r="Q17" s="328">
        <v>130128</v>
      </c>
      <c r="R17" s="87"/>
      <c r="S17" s="46"/>
    </row>
    <row r="18" spans="2:20" ht="13.5" customHeight="1" x14ac:dyDescent="0.15">
      <c r="B18" s="1"/>
      <c r="C18" s="16"/>
      <c r="D18" s="1"/>
      <c r="E18" s="19"/>
      <c r="F18" s="1"/>
      <c r="H18" s="92">
        <v>37</v>
      </c>
      <c r="I18" s="183" t="s">
        <v>37</v>
      </c>
      <c r="J18" s="14">
        <v>27201</v>
      </c>
      <c r="K18" s="117"/>
      <c r="L18" s="4">
        <f t="shared" si="3"/>
        <v>26</v>
      </c>
      <c r="M18" s="14">
        <f t="shared" si="4"/>
        <v>134451</v>
      </c>
      <c r="N18" s="183" t="s">
        <v>30</v>
      </c>
      <c r="O18" s="4">
        <f t="shared" si="5"/>
        <v>26</v>
      </c>
      <c r="P18" s="14">
        <f t="shared" si="6"/>
        <v>134451</v>
      </c>
      <c r="Q18" s="328">
        <v>130974</v>
      </c>
      <c r="R18" s="87"/>
      <c r="S18" s="127"/>
    </row>
    <row r="19" spans="2:20" ht="13.5" customHeight="1" x14ac:dyDescent="0.15">
      <c r="B19" s="1"/>
      <c r="C19" s="16"/>
      <c r="D19" s="1"/>
      <c r="E19" s="19"/>
      <c r="F19" s="1"/>
      <c r="H19" s="92">
        <v>9</v>
      </c>
      <c r="I19" s="395" t="s">
        <v>171</v>
      </c>
      <c r="J19" s="253">
        <v>23187</v>
      </c>
      <c r="L19" s="4">
        <f t="shared" si="3"/>
        <v>31</v>
      </c>
      <c r="M19" s="14">
        <f t="shared" si="4"/>
        <v>98863</v>
      </c>
      <c r="N19" s="183" t="s">
        <v>64</v>
      </c>
      <c r="O19" s="4">
        <f t="shared" si="5"/>
        <v>31</v>
      </c>
      <c r="P19" s="14">
        <f t="shared" si="6"/>
        <v>98863</v>
      </c>
      <c r="Q19" s="328">
        <v>97660</v>
      </c>
      <c r="R19" s="87"/>
      <c r="S19" s="140"/>
    </row>
    <row r="20" spans="2:20" ht="13.5" customHeight="1" x14ac:dyDescent="0.15">
      <c r="B20" s="20"/>
      <c r="C20" s="16"/>
      <c r="D20" s="1"/>
      <c r="E20" s="19"/>
      <c r="F20" s="1"/>
      <c r="H20" s="92">
        <v>14</v>
      </c>
      <c r="I20" s="183" t="s">
        <v>19</v>
      </c>
      <c r="J20" s="14">
        <v>16909</v>
      </c>
      <c r="L20" s="4">
        <f t="shared" si="3"/>
        <v>16</v>
      </c>
      <c r="M20" s="14">
        <f t="shared" si="4"/>
        <v>74759</v>
      </c>
      <c r="N20" s="183" t="s">
        <v>3</v>
      </c>
      <c r="O20" s="4">
        <f t="shared" si="5"/>
        <v>16</v>
      </c>
      <c r="P20" s="14">
        <f t="shared" si="6"/>
        <v>74759</v>
      </c>
      <c r="Q20" s="328">
        <v>74597</v>
      </c>
      <c r="R20" s="87"/>
      <c r="S20" s="140"/>
    </row>
    <row r="21" spans="2:20" ht="13.5" customHeight="1" x14ac:dyDescent="0.15">
      <c r="B21" s="20"/>
      <c r="C21" s="16"/>
      <c r="D21" s="1"/>
      <c r="E21" s="19"/>
      <c r="F21" s="1"/>
      <c r="H21" s="92">
        <v>11</v>
      </c>
      <c r="I21" s="183" t="s">
        <v>17</v>
      </c>
      <c r="J21" s="253">
        <v>16097</v>
      </c>
      <c r="L21" s="4">
        <f t="shared" si="3"/>
        <v>33</v>
      </c>
      <c r="M21" s="14">
        <f t="shared" si="4"/>
        <v>73521</v>
      </c>
      <c r="N21" s="183" t="s">
        <v>0</v>
      </c>
      <c r="O21" s="4">
        <f t="shared" si="5"/>
        <v>33</v>
      </c>
      <c r="P21" s="14">
        <f t="shared" si="6"/>
        <v>73521</v>
      </c>
      <c r="Q21" s="328">
        <v>77449</v>
      </c>
      <c r="R21" s="87"/>
      <c r="S21" s="30"/>
    </row>
    <row r="22" spans="2:20" ht="13.5" customHeight="1" x14ac:dyDescent="0.15">
      <c r="B22" s="1"/>
      <c r="C22" s="16"/>
      <c r="D22" s="1"/>
      <c r="E22" s="19"/>
      <c r="F22" s="1"/>
      <c r="H22" s="92">
        <v>22</v>
      </c>
      <c r="I22" s="183" t="s">
        <v>26</v>
      </c>
      <c r="J22" s="253">
        <v>14515</v>
      </c>
      <c r="K22" s="16"/>
      <c r="L22" s="4">
        <f t="shared" si="3"/>
        <v>34</v>
      </c>
      <c r="M22" s="14">
        <f t="shared" si="4"/>
        <v>73221</v>
      </c>
      <c r="N22" s="186" t="s">
        <v>1</v>
      </c>
      <c r="O22" s="4">
        <f t="shared" si="5"/>
        <v>34</v>
      </c>
      <c r="P22" s="14">
        <f t="shared" si="6"/>
        <v>73221</v>
      </c>
      <c r="Q22" s="328">
        <v>73543</v>
      </c>
      <c r="R22" s="87"/>
    </row>
    <row r="23" spans="2:20" ht="13.5" customHeight="1" x14ac:dyDescent="0.15">
      <c r="B23" s="20"/>
      <c r="C23" s="16"/>
      <c r="D23" s="1"/>
      <c r="E23" s="19"/>
      <c r="F23" s="1"/>
      <c r="H23" s="92">
        <v>21</v>
      </c>
      <c r="I23" s="395" t="s">
        <v>163</v>
      </c>
      <c r="J23" s="14">
        <v>13645</v>
      </c>
      <c r="K23" s="16"/>
      <c r="L23" s="4">
        <f t="shared" si="3"/>
        <v>40</v>
      </c>
      <c r="M23" s="14">
        <f t="shared" si="4"/>
        <v>64100</v>
      </c>
      <c r="N23" s="184" t="s">
        <v>2</v>
      </c>
      <c r="O23" s="4">
        <f t="shared" si="5"/>
        <v>40</v>
      </c>
      <c r="P23" s="14">
        <f t="shared" si="6"/>
        <v>64100</v>
      </c>
      <c r="Q23" s="328">
        <v>70808</v>
      </c>
      <c r="R23" s="87"/>
      <c r="S23" s="46"/>
    </row>
    <row r="24" spans="2:20" ht="13.5" customHeight="1" x14ac:dyDescent="0.15">
      <c r="B24" s="1"/>
      <c r="C24" s="16"/>
      <c r="D24" s="1"/>
      <c r="E24" s="19"/>
      <c r="F24" s="1"/>
      <c r="H24" s="92">
        <v>35</v>
      </c>
      <c r="I24" s="183" t="s">
        <v>36</v>
      </c>
      <c r="J24" s="152">
        <v>9681</v>
      </c>
      <c r="K24" s="16"/>
      <c r="L24" s="4">
        <f t="shared" si="3"/>
        <v>13</v>
      </c>
      <c r="M24" s="14">
        <f t="shared" si="4"/>
        <v>57897</v>
      </c>
      <c r="N24" s="186" t="s">
        <v>7</v>
      </c>
      <c r="O24" s="4">
        <f t="shared" si="5"/>
        <v>13</v>
      </c>
      <c r="P24" s="14">
        <f t="shared" si="6"/>
        <v>57897</v>
      </c>
      <c r="Q24" s="328">
        <v>60521</v>
      </c>
      <c r="R24" s="87"/>
      <c r="S24" s="127"/>
    </row>
    <row r="25" spans="2:20" ht="13.5" customHeight="1" thickBot="1" x14ac:dyDescent="0.2">
      <c r="B25" s="1"/>
      <c r="C25" s="16"/>
      <c r="D25" s="1"/>
      <c r="E25" s="19"/>
      <c r="F25" s="1"/>
      <c r="H25" s="92">
        <v>15</v>
      </c>
      <c r="I25" s="183" t="s">
        <v>20</v>
      </c>
      <c r="J25" s="14">
        <v>8236</v>
      </c>
      <c r="K25" s="16"/>
      <c r="L25" s="15">
        <f t="shared" si="3"/>
        <v>2</v>
      </c>
      <c r="M25" s="129">
        <f t="shared" si="4"/>
        <v>50217</v>
      </c>
      <c r="N25" s="465" t="s">
        <v>6</v>
      </c>
      <c r="O25" s="15">
        <f t="shared" si="5"/>
        <v>2</v>
      </c>
      <c r="P25" s="129">
        <f t="shared" si="6"/>
        <v>50217</v>
      </c>
      <c r="Q25" s="329">
        <v>60550</v>
      </c>
      <c r="R25" s="142" t="s">
        <v>73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2">
        <v>30</v>
      </c>
      <c r="I26" s="183" t="s">
        <v>33</v>
      </c>
      <c r="J26" s="14">
        <v>8142</v>
      </c>
      <c r="K26" s="16"/>
      <c r="L26" s="130"/>
      <c r="M26" s="185">
        <f>SUM(J43-(M16+M17+M18+M19+M20+M21+M22+M23+M24+M25))</f>
        <v>361350</v>
      </c>
      <c r="N26" s="254" t="s">
        <v>45</v>
      </c>
      <c r="O26" s="131"/>
      <c r="P26" s="185">
        <f>SUM(M26)</f>
        <v>361350</v>
      </c>
      <c r="Q26" s="185"/>
      <c r="R26" s="201">
        <v>1446026</v>
      </c>
      <c r="T26" s="30"/>
    </row>
    <row r="27" spans="2:20" ht="13.5" customHeight="1" x14ac:dyDescent="0.15">
      <c r="H27" s="92">
        <v>29</v>
      </c>
      <c r="I27" s="183" t="s">
        <v>54</v>
      </c>
      <c r="J27" s="14">
        <v>4963</v>
      </c>
      <c r="K27" s="16"/>
      <c r="M27" s="53" t="s">
        <v>182</v>
      </c>
      <c r="N27" s="53"/>
      <c r="O27" s="125"/>
      <c r="P27" s="126" t="s">
        <v>183</v>
      </c>
    </row>
    <row r="28" spans="2:20" ht="13.5" customHeight="1" x14ac:dyDescent="0.15">
      <c r="G28" s="18"/>
      <c r="H28" s="92">
        <v>39</v>
      </c>
      <c r="I28" s="183" t="s">
        <v>39</v>
      </c>
      <c r="J28" s="14">
        <v>2785</v>
      </c>
      <c r="K28" s="16"/>
      <c r="M28" s="97">
        <f t="shared" ref="M28:M37" si="7">SUM(Q3)</f>
        <v>78213</v>
      </c>
      <c r="N28" s="183" t="s">
        <v>21</v>
      </c>
      <c r="O28" s="4">
        <f>SUM(L3)</f>
        <v>17</v>
      </c>
      <c r="P28" s="97">
        <f t="shared" ref="P28:P37" si="8">SUM(Q3)</f>
        <v>78213</v>
      </c>
    </row>
    <row r="29" spans="2:20" ht="13.5" customHeight="1" x14ac:dyDescent="0.15">
      <c r="H29" s="92">
        <v>10</v>
      </c>
      <c r="I29" s="183" t="s">
        <v>16</v>
      </c>
      <c r="J29" s="14">
        <v>2745</v>
      </c>
      <c r="K29" s="16"/>
      <c r="M29" s="97">
        <f t="shared" si="7"/>
        <v>96271</v>
      </c>
      <c r="N29" s="184" t="s">
        <v>5</v>
      </c>
      <c r="O29" s="4">
        <f t="shared" ref="O29:O37" si="9">SUM(L4)</f>
        <v>36</v>
      </c>
      <c r="P29" s="97">
        <f t="shared" si="8"/>
        <v>96271</v>
      </c>
    </row>
    <row r="30" spans="2:20" ht="13.5" customHeight="1" x14ac:dyDescent="0.15">
      <c r="H30" s="92">
        <v>20</v>
      </c>
      <c r="I30" s="183" t="s">
        <v>24</v>
      </c>
      <c r="J30" s="98">
        <v>2654</v>
      </c>
      <c r="K30" s="16"/>
      <c r="M30" s="97">
        <f t="shared" si="7"/>
        <v>146619</v>
      </c>
      <c r="N30" s="183" t="s">
        <v>30</v>
      </c>
      <c r="O30" s="4">
        <f t="shared" si="9"/>
        <v>26</v>
      </c>
      <c r="P30" s="97">
        <f t="shared" si="8"/>
        <v>146619</v>
      </c>
    </row>
    <row r="31" spans="2:20" ht="13.5" customHeight="1" x14ac:dyDescent="0.15">
      <c r="H31" s="92">
        <v>27</v>
      </c>
      <c r="I31" s="183" t="s">
        <v>31</v>
      </c>
      <c r="J31" s="152">
        <v>2539</v>
      </c>
      <c r="K31" s="16"/>
      <c r="M31" s="97">
        <f t="shared" si="7"/>
        <v>93201</v>
      </c>
      <c r="N31" s="183" t="s">
        <v>64</v>
      </c>
      <c r="O31" s="4">
        <f t="shared" si="9"/>
        <v>31</v>
      </c>
      <c r="P31" s="97">
        <f t="shared" si="8"/>
        <v>93201</v>
      </c>
    </row>
    <row r="32" spans="2:20" ht="13.5" customHeight="1" x14ac:dyDescent="0.15">
      <c r="H32" s="92">
        <v>12</v>
      </c>
      <c r="I32" s="183" t="s">
        <v>18</v>
      </c>
      <c r="J32" s="14">
        <v>1669</v>
      </c>
      <c r="K32" s="16"/>
      <c r="M32" s="97">
        <f t="shared" si="7"/>
        <v>64892</v>
      </c>
      <c r="N32" s="183" t="s">
        <v>3</v>
      </c>
      <c r="O32" s="4">
        <f t="shared" si="9"/>
        <v>16</v>
      </c>
      <c r="P32" s="97">
        <f t="shared" si="8"/>
        <v>64892</v>
      </c>
      <c r="S32" s="11"/>
    </row>
    <row r="33" spans="8:21" ht="13.5" customHeight="1" x14ac:dyDescent="0.15">
      <c r="H33" s="92">
        <v>6</v>
      </c>
      <c r="I33" s="183" t="s">
        <v>13</v>
      </c>
      <c r="J33" s="14">
        <v>1261</v>
      </c>
      <c r="K33" s="16"/>
      <c r="M33" s="97">
        <f t="shared" si="7"/>
        <v>73237</v>
      </c>
      <c r="N33" s="183" t="s">
        <v>0</v>
      </c>
      <c r="O33" s="4">
        <f t="shared" si="9"/>
        <v>33</v>
      </c>
      <c r="P33" s="97">
        <f t="shared" si="8"/>
        <v>73237</v>
      </c>
      <c r="S33" s="30"/>
      <c r="T33" s="30"/>
    </row>
    <row r="34" spans="8:21" ht="13.5" customHeight="1" x14ac:dyDescent="0.15">
      <c r="H34" s="92">
        <v>4</v>
      </c>
      <c r="I34" s="183" t="s">
        <v>11</v>
      </c>
      <c r="J34" s="253">
        <v>1167</v>
      </c>
      <c r="K34" s="16"/>
      <c r="M34" s="97">
        <f t="shared" si="7"/>
        <v>66911</v>
      </c>
      <c r="N34" s="186" t="s">
        <v>1</v>
      </c>
      <c r="O34" s="4">
        <f t="shared" si="9"/>
        <v>34</v>
      </c>
      <c r="P34" s="97">
        <f t="shared" si="8"/>
        <v>66911</v>
      </c>
      <c r="S34" s="30"/>
      <c r="T34" s="30"/>
    </row>
    <row r="35" spans="8:21" ht="13.5" customHeight="1" x14ac:dyDescent="0.15">
      <c r="H35" s="92">
        <v>23</v>
      </c>
      <c r="I35" s="183" t="s">
        <v>27</v>
      </c>
      <c r="J35" s="14">
        <v>966</v>
      </c>
      <c r="K35" s="16"/>
      <c r="M35" s="97">
        <f t="shared" si="7"/>
        <v>86324</v>
      </c>
      <c r="N35" s="184" t="s">
        <v>2</v>
      </c>
      <c r="O35" s="4">
        <f t="shared" si="9"/>
        <v>40</v>
      </c>
      <c r="P35" s="97">
        <f t="shared" si="8"/>
        <v>86324</v>
      </c>
      <c r="S35" s="30"/>
    </row>
    <row r="36" spans="8:21" ht="13.5" customHeight="1" x14ac:dyDescent="0.15">
      <c r="H36" s="92">
        <v>32</v>
      </c>
      <c r="I36" s="183" t="s">
        <v>35</v>
      </c>
      <c r="J36" s="152">
        <v>668</v>
      </c>
      <c r="K36" s="16"/>
      <c r="M36" s="97">
        <f t="shared" si="7"/>
        <v>43133</v>
      </c>
      <c r="N36" s="186" t="s">
        <v>7</v>
      </c>
      <c r="O36" s="4">
        <f t="shared" si="9"/>
        <v>13</v>
      </c>
      <c r="P36" s="97">
        <f t="shared" si="8"/>
        <v>43133</v>
      </c>
      <c r="S36" s="30"/>
    </row>
    <row r="37" spans="8:21" ht="13.5" customHeight="1" thickBot="1" x14ac:dyDescent="0.2">
      <c r="H37" s="92">
        <v>18</v>
      </c>
      <c r="I37" s="183" t="s">
        <v>22</v>
      </c>
      <c r="J37" s="14">
        <v>648</v>
      </c>
      <c r="K37" s="16"/>
      <c r="M37" s="128">
        <f t="shared" si="7"/>
        <v>45392</v>
      </c>
      <c r="N37" s="465" t="s">
        <v>6</v>
      </c>
      <c r="O37" s="15">
        <f t="shared" si="9"/>
        <v>2</v>
      </c>
      <c r="P37" s="128">
        <f t="shared" si="8"/>
        <v>45392</v>
      </c>
      <c r="S37" s="30"/>
    </row>
    <row r="38" spans="8:21" ht="13.5" customHeight="1" thickTop="1" x14ac:dyDescent="0.15">
      <c r="H38" s="92">
        <v>19</v>
      </c>
      <c r="I38" s="183" t="s">
        <v>23</v>
      </c>
      <c r="J38" s="14">
        <v>490</v>
      </c>
      <c r="K38" s="16"/>
      <c r="M38" s="404">
        <f>SUM(Q13-(Q3+Q4+Q5+Q6+Q7+Q8+Q9+Q10+Q11+Q12))</f>
        <v>321664</v>
      </c>
      <c r="N38" s="405" t="s">
        <v>169</v>
      </c>
      <c r="O38" s="406"/>
      <c r="P38" s="407">
        <f>SUM(M38)</f>
        <v>321664</v>
      </c>
      <c r="U38" s="30"/>
    </row>
    <row r="39" spans="8:21" ht="13.5" customHeight="1" x14ac:dyDescent="0.15">
      <c r="H39" s="92">
        <v>7</v>
      </c>
      <c r="I39" s="183" t="s">
        <v>14</v>
      </c>
      <c r="J39" s="253">
        <v>274</v>
      </c>
      <c r="K39" s="16"/>
      <c r="P39" s="30"/>
    </row>
    <row r="40" spans="8:21" ht="13.5" customHeight="1" x14ac:dyDescent="0.15">
      <c r="H40" s="92">
        <v>28</v>
      </c>
      <c r="I40" s="183" t="s">
        <v>32</v>
      </c>
      <c r="J40" s="14">
        <v>208</v>
      </c>
      <c r="K40" s="16"/>
    </row>
    <row r="41" spans="8:21" ht="13.5" customHeight="1" x14ac:dyDescent="0.15">
      <c r="H41" s="92">
        <v>5</v>
      </c>
      <c r="I41" s="183" t="s">
        <v>12</v>
      </c>
      <c r="J41" s="253">
        <v>175</v>
      </c>
      <c r="K41" s="16"/>
    </row>
    <row r="42" spans="8:21" ht="13.5" customHeight="1" thickBot="1" x14ac:dyDescent="0.2">
      <c r="H42" s="153">
        <v>8</v>
      </c>
      <c r="I42" s="186" t="s">
        <v>15</v>
      </c>
      <c r="J42" s="129">
        <v>0</v>
      </c>
      <c r="K42" s="16"/>
    </row>
    <row r="43" spans="8:21" ht="13.5" customHeight="1" thickTop="1" x14ac:dyDescent="0.15">
      <c r="H43" s="130"/>
      <c r="I43" s="349" t="s">
        <v>8</v>
      </c>
      <c r="J43" s="350">
        <f>SUM(J3:J42)</f>
        <v>1474124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59" t="s">
        <v>196</v>
      </c>
      <c r="J49" s="182">
        <v>1002749</v>
      </c>
    </row>
    <row r="50" spans="1:19" ht="13.5" customHeight="1" x14ac:dyDescent="0.15">
      <c r="I50" s="489" t="s">
        <v>197</v>
      </c>
      <c r="J50" s="261">
        <v>974651</v>
      </c>
    </row>
    <row r="51" spans="1:19" ht="13.5" customHeight="1" x14ac:dyDescent="0.15">
      <c r="M51" s="459"/>
      <c r="N51" s="182"/>
    </row>
    <row r="52" spans="1:19" ht="13.5" customHeight="1" x14ac:dyDescent="0.15">
      <c r="A52" s="36" t="s">
        <v>46</v>
      </c>
      <c r="B52" s="24" t="s">
        <v>9</v>
      </c>
      <c r="C52" s="9" t="s">
        <v>187</v>
      </c>
      <c r="D52" s="9" t="s">
        <v>180</v>
      </c>
      <c r="E52" s="26" t="s">
        <v>43</v>
      </c>
      <c r="F52" s="25" t="s">
        <v>42</v>
      </c>
      <c r="G52" s="330" t="s">
        <v>191</v>
      </c>
      <c r="I52" s="459" t="s">
        <v>195</v>
      </c>
      <c r="J52" s="182">
        <v>1446026</v>
      </c>
      <c r="N52" s="487"/>
      <c r="S52" s="488"/>
    </row>
    <row r="53" spans="1:19" ht="13.5" customHeight="1" x14ac:dyDescent="0.15">
      <c r="A53" s="10">
        <v>1</v>
      </c>
      <c r="B53" s="183" t="s">
        <v>21</v>
      </c>
      <c r="C53" s="14">
        <f t="shared" ref="C53:C62" si="10">SUM(J3)</f>
        <v>343069</v>
      </c>
      <c r="D53" s="98">
        <f t="shared" ref="D53:D63" si="11">SUM(Q3)</f>
        <v>78213</v>
      </c>
      <c r="E53" s="95">
        <f t="shared" ref="E53:E62" si="12">SUM(P16/Q16*100)</f>
        <v>109.51958346235742</v>
      </c>
      <c r="F53" s="22">
        <f t="shared" ref="F53:F63" si="13">SUM(C53/D53*100)</f>
        <v>438.63424238937262</v>
      </c>
      <c r="G53" s="23"/>
      <c r="I53" s="459" t="s">
        <v>198</v>
      </c>
      <c r="J53" s="182">
        <v>1474124</v>
      </c>
    </row>
    <row r="54" spans="1:19" ht="13.5" customHeight="1" x14ac:dyDescent="0.15">
      <c r="A54" s="10">
        <v>2</v>
      </c>
      <c r="B54" s="184" t="s">
        <v>5</v>
      </c>
      <c r="C54" s="14">
        <f t="shared" si="10"/>
        <v>142676</v>
      </c>
      <c r="D54" s="98">
        <f t="shared" si="11"/>
        <v>96271</v>
      </c>
      <c r="E54" s="95">
        <f t="shared" si="12"/>
        <v>109.64281323005041</v>
      </c>
      <c r="F54" s="500">
        <f t="shared" si="13"/>
        <v>148.20247011041747</v>
      </c>
      <c r="G54" s="23"/>
      <c r="M54" s="486"/>
      <c r="N54" s="18"/>
    </row>
    <row r="55" spans="1:19" ht="13.5" customHeight="1" x14ac:dyDescent="0.15">
      <c r="A55" s="10">
        <v>3</v>
      </c>
      <c r="B55" s="183" t="s">
        <v>30</v>
      </c>
      <c r="C55" s="14">
        <f t="shared" si="10"/>
        <v>134451</v>
      </c>
      <c r="D55" s="98">
        <f t="shared" si="11"/>
        <v>146619</v>
      </c>
      <c r="E55" s="95">
        <f t="shared" si="12"/>
        <v>102.65472536533969</v>
      </c>
      <c r="F55" s="22">
        <f t="shared" si="13"/>
        <v>91.700939168866242</v>
      </c>
      <c r="G55" s="23"/>
      <c r="I55" s="548" t="s">
        <v>199</v>
      </c>
      <c r="J55" s="549">
        <f>SUM(J49+J50)/(J52+J53)*100</f>
        <v>67.715699535982736</v>
      </c>
    </row>
    <row r="56" spans="1:19" ht="13.5" customHeight="1" x14ac:dyDescent="0.15">
      <c r="A56" s="10">
        <v>4</v>
      </c>
      <c r="B56" s="183" t="s">
        <v>64</v>
      </c>
      <c r="C56" s="14">
        <f t="shared" si="10"/>
        <v>98863</v>
      </c>
      <c r="D56" s="98">
        <f t="shared" si="11"/>
        <v>93201</v>
      </c>
      <c r="E56" s="95">
        <f t="shared" si="12"/>
        <v>101.2318246979316</v>
      </c>
      <c r="F56" s="22">
        <f t="shared" si="13"/>
        <v>106.07504211328205</v>
      </c>
      <c r="G56" s="23"/>
      <c r="I56" s="548"/>
      <c r="J56" s="549"/>
    </row>
    <row r="57" spans="1:19" ht="13.5" customHeight="1" x14ac:dyDescent="0.15">
      <c r="A57" s="10">
        <v>5</v>
      </c>
      <c r="B57" s="183" t="s">
        <v>3</v>
      </c>
      <c r="C57" s="14">
        <f t="shared" si="10"/>
        <v>74759</v>
      </c>
      <c r="D57" s="98">
        <f t="shared" si="11"/>
        <v>64892</v>
      </c>
      <c r="E57" s="95">
        <f t="shared" si="12"/>
        <v>100.21716691019746</v>
      </c>
      <c r="F57" s="22">
        <f t="shared" si="13"/>
        <v>115.2052641311718</v>
      </c>
      <c r="G57" s="23"/>
      <c r="I57" s="182"/>
      <c r="P57" s="30"/>
    </row>
    <row r="58" spans="1:19" ht="13.5" customHeight="1" x14ac:dyDescent="0.15">
      <c r="A58" s="10">
        <v>6</v>
      </c>
      <c r="B58" s="183" t="s">
        <v>0</v>
      </c>
      <c r="C58" s="14">
        <f t="shared" si="10"/>
        <v>73521</v>
      </c>
      <c r="D58" s="98">
        <f t="shared" si="11"/>
        <v>73237</v>
      </c>
      <c r="E58" s="95">
        <f t="shared" si="12"/>
        <v>94.928275381218612</v>
      </c>
      <c r="F58" s="22">
        <f t="shared" si="13"/>
        <v>100.38778213198248</v>
      </c>
      <c r="G58" s="23"/>
    </row>
    <row r="59" spans="1:19" ht="13.5" customHeight="1" x14ac:dyDescent="0.15">
      <c r="A59" s="10">
        <v>7</v>
      </c>
      <c r="B59" s="186" t="s">
        <v>1</v>
      </c>
      <c r="C59" s="14">
        <f t="shared" si="10"/>
        <v>73221</v>
      </c>
      <c r="D59" s="98">
        <f t="shared" si="11"/>
        <v>66911</v>
      </c>
      <c r="E59" s="95">
        <f t="shared" si="12"/>
        <v>99.562160912663344</v>
      </c>
      <c r="F59" s="22">
        <f t="shared" si="13"/>
        <v>109.43043744675762</v>
      </c>
      <c r="G59" s="23"/>
    </row>
    <row r="60" spans="1:19" ht="13.5" customHeight="1" x14ac:dyDescent="0.15">
      <c r="A60" s="10">
        <v>8</v>
      </c>
      <c r="B60" s="184" t="s">
        <v>2</v>
      </c>
      <c r="C60" s="14">
        <f t="shared" si="10"/>
        <v>64100</v>
      </c>
      <c r="D60" s="98">
        <f t="shared" si="11"/>
        <v>86324</v>
      </c>
      <c r="E60" s="95">
        <f t="shared" si="12"/>
        <v>90.526494181448427</v>
      </c>
      <c r="F60" s="22">
        <f t="shared" si="13"/>
        <v>74.255131828923595</v>
      </c>
      <c r="G60" s="23"/>
    </row>
    <row r="61" spans="1:19" ht="13.5" customHeight="1" x14ac:dyDescent="0.15">
      <c r="A61" s="10">
        <v>9</v>
      </c>
      <c r="B61" s="186" t="s">
        <v>7</v>
      </c>
      <c r="C61" s="14">
        <f t="shared" si="10"/>
        <v>57897</v>
      </c>
      <c r="D61" s="98">
        <f t="shared" si="11"/>
        <v>43133</v>
      </c>
      <c r="E61" s="95">
        <f t="shared" si="12"/>
        <v>95.664314865914307</v>
      </c>
      <c r="F61" s="22">
        <f t="shared" si="13"/>
        <v>134.229012588969</v>
      </c>
      <c r="G61" s="23"/>
    </row>
    <row r="62" spans="1:19" ht="13.5" customHeight="1" thickBot="1" x14ac:dyDescent="0.2">
      <c r="A62" s="143">
        <v>10</v>
      </c>
      <c r="B62" s="465" t="s">
        <v>6</v>
      </c>
      <c r="C62" s="129">
        <f t="shared" si="10"/>
        <v>50217</v>
      </c>
      <c r="D62" s="144">
        <f t="shared" si="11"/>
        <v>45392</v>
      </c>
      <c r="E62" s="145">
        <f t="shared" si="12"/>
        <v>82.934764657308008</v>
      </c>
      <c r="F62" s="146">
        <f t="shared" si="13"/>
        <v>110.62962636587945</v>
      </c>
      <c r="G62" s="147"/>
    </row>
    <row r="63" spans="1:19" ht="13.5" customHeight="1" thickTop="1" x14ac:dyDescent="0.15">
      <c r="A63" s="130"/>
      <c r="B63" s="148" t="s">
        <v>74</v>
      </c>
      <c r="C63" s="149">
        <f>SUM(J43)</f>
        <v>1474124</v>
      </c>
      <c r="D63" s="149">
        <f t="shared" si="11"/>
        <v>1115857</v>
      </c>
      <c r="E63" s="150">
        <f>SUM(C63/R26*100)</f>
        <v>101.94311858846245</v>
      </c>
      <c r="F63" s="151">
        <f t="shared" si="13"/>
        <v>132.10689183291407</v>
      </c>
      <c r="G63" s="157">
        <f>SUM(J55)</f>
        <v>67.715699535982736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r_tsukauchi2</cp:lastModifiedBy>
  <cp:lastPrinted>2022-01-12T01:11:39Z</cp:lastPrinted>
  <dcterms:created xsi:type="dcterms:W3CDTF">2004-08-12T01:21:30Z</dcterms:created>
  <dcterms:modified xsi:type="dcterms:W3CDTF">2022-01-19T00:17:46Z</dcterms:modified>
</cp:coreProperties>
</file>